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karki1/Yogi/Bootcamp Stuffs/"/>
    </mc:Choice>
  </mc:AlternateContent>
  <xr:revisionPtr revIDLastSave="0" documentId="8_{C5B98FFC-53B3-394D-B540-8B51D429810D}" xr6:coauthVersionLast="41" xr6:coauthVersionMax="41" xr10:uidLastSave="{00000000-0000-0000-0000-000000000000}"/>
  <bookViews>
    <workbookView xWindow="0" yWindow="460" windowWidth="33600" windowHeight="18980" activeTab="4" xr2:uid="{00000000-000D-0000-FFFF-FFFF00000000}"/>
  </bookViews>
  <sheets>
    <sheet name="Sheet3" sheetId="7" r:id="rId1"/>
    <sheet name="Bonus Sheet" sheetId="8" r:id="rId2"/>
    <sheet name="Sheet1" sheetId="1" r:id="rId3"/>
    <sheet name="Subcategory pivot" sheetId="6" r:id="rId4"/>
    <sheet name="Category pivot" sheetId="4" r:id="rId5"/>
  </sheets>
  <definedNames>
    <definedName name="_xlnm._FilterDatabase" localSheetId="2" hidden="1">Sheet1!$Q$1:$Q$4115</definedName>
  </definedNames>
  <calcPr calcId="191029"/>
  <pivotCaches>
    <pivotCache cacheId="62" r:id="rId6"/>
    <pivotCache cacheId="63" r:id="rId7"/>
    <pivotCache cacheId="6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3" i="8" l="1"/>
  <c r="G4" i="8"/>
  <c r="G5" i="8"/>
  <c r="G6" i="8"/>
  <c r="G7" i="8"/>
  <c r="G8" i="8"/>
  <c r="G9" i="8"/>
  <c r="G10" i="8"/>
  <c r="G11" i="8"/>
  <c r="G12" i="8"/>
  <c r="G13" i="8"/>
  <c r="H3" i="8"/>
  <c r="H4" i="8"/>
  <c r="H5" i="8"/>
  <c r="H6" i="8"/>
  <c r="H7" i="8"/>
  <c r="H8" i="8"/>
  <c r="H9" i="8"/>
  <c r="H10" i="8"/>
  <c r="H11" i="8"/>
  <c r="H12" i="8"/>
  <c r="H13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C13" i="8"/>
  <c r="C12" i="8"/>
  <c r="C11" i="8"/>
  <c r="C10" i="8"/>
  <c r="C9" i="8"/>
  <c r="C8" i="8"/>
  <c r="C7" i="8"/>
  <c r="C6" i="8"/>
  <c r="C5" i="8"/>
  <c r="C4" i="8"/>
  <c r="B13" i="8"/>
  <c r="B12" i="8"/>
  <c r="B11" i="8"/>
  <c r="B10" i="8"/>
  <c r="B9" i="8"/>
  <c r="B8" i="8"/>
  <c r="B7" i="8"/>
  <c r="B6" i="8"/>
  <c r="B5" i="8"/>
  <c r="B4" i="8"/>
  <c r="D4" i="8"/>
  <c r="D3" i="8"/>
  <c r="C3" i="8"/>
  <c r="B3" i="8"/>
  <c r="B2" i="8" l="1"/>
  <c r="D2" i="8"/>
  <c r="C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<sst xmlns="http://schemas.openxmlformats.org/spreadsheetml/2006/main" count="33045" uniqueCount="8400">
  <si>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</si>
  <si>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</si>
  <si>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</si>
  <si>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</si>
  <si>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</si>
  <si>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</si>
  <si>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</si>
  <si>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</si>
  <si>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</si>
  <si>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</si>
  <si>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</si>
  <si>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</si>
  <si>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</si>
  <si>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</si>
  <si>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</si>
  <si>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</si>
  <si>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</si>
  <si>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</si>
  <si>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</si>
  <si>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</si>
  <si>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</si>
  <si>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</si>
  <si>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</si>
  <si>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</si>
  <si>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</si>
  <si>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</si>
  <si>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</si>
  <si>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</si>
  <si>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</si>
  <si>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</si>
  <si>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</si>
  <si>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</si>
  <si>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</si>
  <si>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</si>
  <si>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</si>
  <si>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</si>
  <si>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</si>
  <si>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</si>
  <si>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</si>
  <si>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</si>
  <si>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</si>
  <si>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</si>
  <si>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</si>
  <si>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</si>
  <si>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</si>
  <si>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</si>
  <si>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</si>
  <si>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</si>
  <si>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</si>
  <si>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</si>
  <si>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</si>
  <si>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</si>
  <si>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</si>
  <si>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</si>
  <si>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</si>
  <si>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</si>
  <si>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</si>
  <si>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</si>
  <si>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</si>
  <si>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</si>
  <si>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</si>
  <si>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</si>
  <si>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</si>
  <si>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</si>
  <si>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</si>
  <si>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</si>
  <si>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</si>
  <si>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</si>
  <si>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</si>
  <si>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</si>
  <si>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</si>
  <si>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</si>
  <si>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</si>
  <si>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</si>
  <si>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</si>
  <si>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</si>
  <si>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</si>
  <si>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</si>
  <si>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</si>
  <si>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</si>
  <si>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</si>
  <si>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</si>
  <si>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</si>
  <si>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</si>
  <si>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</si>
  <si>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</si>
  <si>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</si>
  <si>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</si>
  <si>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</si>
  <si>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</si>
  <si>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</si>
  <si>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</si>
  <si>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</si>
  <si>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</si>
  <si>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</si>
  <si>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</si>
  <si>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</si>
  <si>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</si>
  <si>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</si>
  <si>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</si>
  <si>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</si>
  <si>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</si>
  <si>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</si>
  <si>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</si>
  <si>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</si>
  <si>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</si>
  <si>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</si>
  <si>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</si>
  <si>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</si>
  <si>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</si>
  <si>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</si>
  <si>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</si>
  <si>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</si>
  <si>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</si>
  <si>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</si>
  <si>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</si>
  <si>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</si>
  <si>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</si>
  <si>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</si>
  <si>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</si>
  <si>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</si>
  <si>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</si>
  <si>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</si>
  <si>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</si>
  <si>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</si>
  <si>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</si>
  <si>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</si>
  <si>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</si>
  <si>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</si>
  <si>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</si>
  <si>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</si>
  <si>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</si>
  <si>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</si>
  <si>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</si>
  <si>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</si>
  <si>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</si>
  <si>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</si>
  <si>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</si>
  <si>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</si>
  <si>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</si>
  <si>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</si>
  <si>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</si>
  <si>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</si>
  <si>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</si>
  <si>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</si>
  <si>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</si>
  <si>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</si>
  <si>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</si>
  <si>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</si>
  <si>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</si>
  <si>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</si>
  <si>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</si>
  <si>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</si>
  <si>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</si>
  <si>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</si>
  <si>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</si>
  <si>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</si>
  <si>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</si>
  <si>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</si>
  <si>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</si>
  <si>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</si>
  <si>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</si>
  <si>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</si>
  <si>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</si>
  <si>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</si>
  <si>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</si>
  <si>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</si>
  <si>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</si>
  <si>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</si>
  <si>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</si>
  <si>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</si>
  <si>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</si>
  <si>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</si>
  <si>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</si>
  <si>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</si>
  <si>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</si>
  <si>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</si>
  <si>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</si>
  <si>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</si>
  <si>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</si>
  <si>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</si>
  <si>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</si>
  <si>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</si>
  <si>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</si>
  <si>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</si>
  <si>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</si>
  <si>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</si>
  <si>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</si>
  <si>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</si>
  <si>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</si>
  <si>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</si>
  <si>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</si>
  <si>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</si>
  <si>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</si>
  <si>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</si>
  <si>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</si>
  <si>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</si>
  <si>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</si>
  <si>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</si>
  <si>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</si>
  <si>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</si>
  <si>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</si>
  <si>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</si>
  <si>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</si>
  <si>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</si>
  <si>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</si>
  <si>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</si>
  <si>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</si>
  <si>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</si>
  <si>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</si>
  <si>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</si>
  <si>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</si>
  <si>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</si>
  <si>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</si>
  <si>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</si>
  <si>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</si>
  <si>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</si>
  <si>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</si>
  <si>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</si>
  <si>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</si>
  <si>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</si>
  <si>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</si>
  <si>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</si>
  <si>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</si>
  <si>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</si>
  <si>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</si>
  <si>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</si>
  <si>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</si>
  <si>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</si>
  <si>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</si>
  <si>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</si>
  <si>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</si>
  <si>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</si>
  <si>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</si>
  <si>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</si>
  <si>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</si>
  <si>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</si>
  <si>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</si>
  <si>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</si>
  <si>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</si>
  <si>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</si>
  <si>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</si>
  <si>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</si>
  <si>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</si>
  <si>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</si>
  <si>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</si>
  <si>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</si>
  <si>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</si>
  <si>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</si>
  <si>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</si>
  <si>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</si>
  <si>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</si>
  <si>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</si>
  <si>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</si>
  <si>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</si>
  <si>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</si>
  <si>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</si>
  <si>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</si>
  <si>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</si>
  <si>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</si>
  <si>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</si>
  <si>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</si>
  <si>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</si>
  <si>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</si>
  <si>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</si>
  <si>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</si>
  <si>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</si>
  <si>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</si>
  <si>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</si>
  <si>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</si>
  <si>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</si>
  <si>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</si>
  <si>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</si>
  <si>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</si>
  <si>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</si>
  <si>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</si>
  <si>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</si>
  <si>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</si>
  <si>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</si>
  <si>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</si>
  <si>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</si>
  <si>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</si>
  <si>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</si>
  <si>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</si>
  <si>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</si>
  <si>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</si>
  <si>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</si>
  <si>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</si>
  <si>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</si>
  <si>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</si>
  <si>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</si>
  <si>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</si>
  <si>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</si>
  <si>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</si>
  <si>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</si>
  <si>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</si>
  <si>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</si>
  <si>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</si>
  <si>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</si>
  <si>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</si>
  <si>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</si>
  <si>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</si>
  <si>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</si>
  <si>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</si>
  <si>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</si>
  <si>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</si>
  <si>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</si>
  <si>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</si>
  <si>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</si>
  <si>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</si>
  <si>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</si>
  <si>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</si>
  <si>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</si>
  <si>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</si>
  <si>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</si>
  <si>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</si>
  <si>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</si>
  <si>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</si>
  <si>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</si>
  <si>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</si>
  <si>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</si>
  <si>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</si>
  <si>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</si>
  <si>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</si>
  <si>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</si>
  <si>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</si>
  <si>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</si>
  <si>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</si>
  <si>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</si>
  <si>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</si>
  <si>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</si>
  <si>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</si>
  <si>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</si>
  <si>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</si>
  <si>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</si>
  <si>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</si>
  <si>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</si>
  <si>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</si>
  <si>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</si>
  <si>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</si>
  <si>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</si>
  <si>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</si>
  <si>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</si>
  <si>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</si>
  <si>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</si>
  <si>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</si>
  <si>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</si>
  <si>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</si>
  <si>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</si>
  <si>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</si>
  <si>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</si>
  <si>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</si>
  <si>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</si>
  <si>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</si>
  <si>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</si>
  <si>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</si>
  <si>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</si>
  <si>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</si>
  <si>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</si>
  <si>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</si>
  <si>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</si>
  <si>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</si>
  <si>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</si>
  <si>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</si>
  <si>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</si>
  <si>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</si>
  <si>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</si>
  <si>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</si>
  <si>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</si>
  <si>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</si>
  <si>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</si>
  <si>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</si>
  <si>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</si>
  <si>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</si>
  <si>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</si>
  <si>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</si>
  <si>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</si>
  <si>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</si>
  <si>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</si>
  <si>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</si>
  <si>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</si>
  <si>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</si>
  <si>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</si>
  <si>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</si>
  <si>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</si>
  <si>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</si>
  <si>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</si>
  <si>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</si>
  <si>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</si>
  <si>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</si>
  <si>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</si>
  <si>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</si>
  <si>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</si>
  <si>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</si>
  <si>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</si>
  <si>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</si>
  <si>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</si>
  <si>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</si>
  <si>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</si>
  <si>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</si>
  <si>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</si>
  <si>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</si>
  <si>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</si>
  <si>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</si>
  <si>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</si>
  <si>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</si>
  <si>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</si>
  <si>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</si>
  <si>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</si>
  <si>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</si>
  <si>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</si>
  <si>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</si>
  <si>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</si>
  <si>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</si>
  <si>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</si>
  <si>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</si>
  <si>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</si>
  <si>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</si>
  <si>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</si>
  <si>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</si>
  <si>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</si>
  <si>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</si>
  <si>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</si>
  <si>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</si>
  <si>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</si>
  <si>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</si>
  <si>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</si>
  <si>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</si>
  <si>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</si>
  <si>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</si>
  <si>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</si>
  <si>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</si>
  <si>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</si>
  <si>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</si>
  <si>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</si>
  <si>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</si>
  <si>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</si>
  <si>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</si>
  <si>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</si>
  <si>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</si>
  <si>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</si>
  <si>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</si>
  <si>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</si>
  <si>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</si>
  <si>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</si>
  <si>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</si>
  <si>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</si>
  <si>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</si>
  <si>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</si>
  <si>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</si>
  <si>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</si>
  <si>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</si>
  <si>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</si>
  <si>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</si>
  <si>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</si>
  <si>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</si>
  <si>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</si>
  <si>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</si>
  <si>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</si>
  <si>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</si>
  <si>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</si>
  <si>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</si>
  <si>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</si>
  <si>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</si>
  <si>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</si>
  <si>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</si>
  <si>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</si>
  <si>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</si>
  <si>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</si>
  <si>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</si>
  <si>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</si>
  <si>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</si>
  <si>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</si>
  <si>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</si>
  <si>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</si>
  <si>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</si>
  <si>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</si>
  <si>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</si>
  <si>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</si>
  <si>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</si>
  <si>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</si>
  <si>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</si>
  <si>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</si>
  <si>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</si>
  <si>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</si>
  <si>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</si>
  <si>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</si>
  <si>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</si>
  <si>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</si>
  <si>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</si>
  <si>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</si>
  <si>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</si>
  <si>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</si>
  <si>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</si>
  <si>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</si>
  <si>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</si>
  <si>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</si>
  <si>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</si>
  <si>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</si>
  <si>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</si>
  <si>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</si>
  <si>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</si>
  <si>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</si>
  <si>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</si>
  <si>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</si>
  <si>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</si>
  <si>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</si>
  <si>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</si>
  <si>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</si>
  <si>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</si>
  <si>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</si>
  <si>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</si>
  <si>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</si>
  <si>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</si>
  <si>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</si>
  <si>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</si>
  <si>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</si>
  <si>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</si>
  <si>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</si>
  <si>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</si>
  <si>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</si>
  <si>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</si>
  <si>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</si>
  <si>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</si>
  <si>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</si>
  <si>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</si>
  <si>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</si>
  <si>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</si>
  <si>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</si>
  <si>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</si>
  <si>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</si>
  <si>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</si>
  <si>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</si>
  <si>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</si>
  <si>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</si>
  <si>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</si>
  <si>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</si>
  <si>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</si>
  <si>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</si>
  <si>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</si>
  <si>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</si>
  <si>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</si>
  <si>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</si>
  <si>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</si>
  <si>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</si>
  <si>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</si>
  <si>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</si>
  <si>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</si>
  <si>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</si>
  <si>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</si>
  <si>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</si>
  <si>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</si>
  <si>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</si>
  <si>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</si>
  <si>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</si>
  <si>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</si>
  <si>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</si>
  <si>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</si>
  <si>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</si>
  <si>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</si>
  <si>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</si>
  <si>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</si>
  <si>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</si>
  <si>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</si>
  <si>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</si>
  <si>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</si>
  <si>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</si>
  <si>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</si>
  <si>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</si>
  <si>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</si>
  <si>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</si>
  <si>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</si>
  <si>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</si>
  <si>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</si>
  <si>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</si>
  <si>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</si>
  <si>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</si>
  <si>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</si>
  <si>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</si>
  <si>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</si>
  <si>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</si>
  <si>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</si>
  <si>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</si>
  <si>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</si>
  <si>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</si>
  <si>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</si>
  <si>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</si>
  <si>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</si>
  <si>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</si>
  <si>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</si>
  <si>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</si>
  <si>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</si>
  <si>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</si>
  <si>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</si>
  <si>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</si>
  <si>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</si>
  <si>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</si>
  <si>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</si>
  <si>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</si>
  <si>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</si>
  <si>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</si>
  <si>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</si>
  <si>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</si>
  <si>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</si>
  <si>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</si>
  <si>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</si>
  <si>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</si>
  <si>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</si>
  <si>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</si>
  <si>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</si>
  <si>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</si>
  <si>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</si>
  <si>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</si>
  <si>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</si>
  <si>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</si>
  <si>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</si>
  <si>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</si>
  <si>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</si>
  <si>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</si>
  <si>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</si>
  <si>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</si>
  <si>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</si>
  <si>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</si>
  <si>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</si>
  <si>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</si>
  <si>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</si>
  <si>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</si>
  <si>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</si>
  <si>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</si>
  <si>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</si>
  <si>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</si>
  <si>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</si>
  <si>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</si>
  <si>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</si>
  <si>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</si>
  <si>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</si>
  <si>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</si>
  <si>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</si>
  <si>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</si>
  <si>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</si>
  <si>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</si>
  <si>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</si>
  <si>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</si>
  <si>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</si>
  <si>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</si>
  <si>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</si>
  <si>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</si>
  <si>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</si>
  <si>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</si>
  <si>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</si>
  <si>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</si>
  <si>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</si>
  <si>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</si>
  <si>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</si>
  <si>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</si>
  <si>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</si>
  <si>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</si>
  <si>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</si>
  <si>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</si>
  <si>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</si>
  <si>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</si>
  <si>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</si>
  <si>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</si>
  <si>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</si>
  <si>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</si>
  <si>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</si>
  <si>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</si>
  <si>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</si>
  <si>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</si>
  <si>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</si>
  <si>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</si>
  <si>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</si>
  <si>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</si>
  <si>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</si>
  <si>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</si>
  <si>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</si>
  <si>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</si>
  <si>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</si>
  <si>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</si>
  <si>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</si>
  <si>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</si>
  <si>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</si>
  <si>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</si>
  <si>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</si>
  <si>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</si>
  <si>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</si>
  <si>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</si>
  <si>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</si>
  <si>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</si>
  <si>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</si>
  <si>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</si>
  <si>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</si>
  <si>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</si>
  <si>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</si>
  <si>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</si>
  <si>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</si>
  <si>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</si>
  <si>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</si>
  <si>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</si>
  <si>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</si>
  <si>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</si>
  <si>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</si>
  <si>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</si>
  <si>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</si>
  <si>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</si>
  <si>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</si>
  <si>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</si>
  <si>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</si>
  <si>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</si>
  <si>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</si>
  <si>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</si>
  <si>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</si>
  <si>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</si>
  <si>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</si>
  <si>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</si>
  <si>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</si>
  <si>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</si>
  <si>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</si>
  <si>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</si>
  <si>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</si>
  <si>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</si>
  <si>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</si>
  <si>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</si>
  <si>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</si>
  <si>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</si>
  <si>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</si>
  <si>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</si>
  <si>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</si>
  <si>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</si>
  <si>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</si>
  <si>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</si>
  <si>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</si>
  <si>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</si>
  <si>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</si>
  <si>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</si>
  <si>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</si>
  <si>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</si>
  <si>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</si>
  <si>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</si>
  <si>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</si>
  <si>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</si>
  <si>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</si>
  <si>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</si>
  <si>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</si>
  <si>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</si>
  <si>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</si>
  <si>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</si>
  <si>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</si>
  <si>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</si>
  <si>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</si>
  <si>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</si>
  <si>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</si>
  <si>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</si>
  <si>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</si>
  <si>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</si>
  <si>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</si>
  <si>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</si>
  <si>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</si>
  <si>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</si>
  <si>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</si>
  <si>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</si>
  <si>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</si>
  <si>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</si>
  <si>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</si>
  <si>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</si>
  <si>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</si>
  <si>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</si>
  <si>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</si>
  <si>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</si>
  <si>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</si>
  <si>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</si>
  <si>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</si>
  <si>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</si>
  <si>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</si>
  <si>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</si>
  <si>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</si>
  <si>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</si>
  <si>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</si>
  <si>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</si>
  <si>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</si>
  <si>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</si>
  <si>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</si>
  <si>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</si>
  <si>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</si>
  <si>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</si>
  <si>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</si>
  <si>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</si>
  <si>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</si>
  <si>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</si>
  <si>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</si>
  <si>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</si>
  <si>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</si>
  <si>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</si>
  <si>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</si>
  <si>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</si>
  <si>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</si>
  <si>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</si>
  <si>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</si>
  <si>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</si>
  <si>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</si>
  <si>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</si>
  <si>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</si>
  <si>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</si>
  <si>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</si>
  <si>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</si>
  <si>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</si>
  <si>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</si>
  <si>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</si>
  <si>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</si>
  <si>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</si>
  <si>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</si>
  <si>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</si>
  <si>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</si>
  <si>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</si>
  <si>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</si>
  <si>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</si>
  <si>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</si>
  <si>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</si>
  <si>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</si>
  <si>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</si>
  <si>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</si>
  <si>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</si>
  <si>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</si>
  <si>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</si>
  <si>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</si>
  <si>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</si>
  <si>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</si>
  <si>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</si>
  <si>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</si>
  <si>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</si>
  <si>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</si>
  <si>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</si>
  <si>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</si>
  <si>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</si>
  <si>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</si>
  <si>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</si>
  <si>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</si>
  <si>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</si>
  <si>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</si>
  <si>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</si>
  <si>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</si>
  <si>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</si>
  <si>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</si>
  <si>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</si>
  <si>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</si>
  <si>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</si>
  <si>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</si>
  <si>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</si>
  <si>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</si>
  <si>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</si>
  <si>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</si>
  <si>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</si>
  <si>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</si>
  <si>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</si>
  <si>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</si>
  <si>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</si>
  <si>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</si>
  <si>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</si>
  <si>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</si>
  <si>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</si>
  <si>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</si>
  <si>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</si>
  <si>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</si>
  <si>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</si>
  <si>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</si>
  <si>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</si>
  <si>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</si>
  <si>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</si>
  <si>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</si>
  <si>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</si>
  <si>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</si>
  <si>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</si>
  <si>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</si>
  <si>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</si>
  <si>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</si>
  <si>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</si>
  <si>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</si>
  <si>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</si>
  <si>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</si>
  <si>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</si>
  <si>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</si>
  <si>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</si>
  <si>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</si>
  <si>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</si>
  <si>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</si>
  <si>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</si>
  <si>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</si>
  <si>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</si>
  <si>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</si>
  <si>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</si>
  <si>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</si>
  <si>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</si>
  <si>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</si>
  <si>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</si>
  <si>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</si>
  <si>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</si>
  <si>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</si>
  <si>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</si>
  <si>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</si>
  <si>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</si>
  <si>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</si>
  <si>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</si>
  <si>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</si>
  <si>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</si>
  <si>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</si>
  <si>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</si>
  <si>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</si>
  <si>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</si>
  <si>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</si>
  <si>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</si>
  <si>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</si>
  <si>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</si>
  <si>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</si>
  <si>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</si>
  <si>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</si>
  <si>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</si>
  <si>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</si>
  <si>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</si>
  <si>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</si>
  <si>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</si>
  <si>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</si>
  <si>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</si>
  <si>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</si>
  <si>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</si>
  <si>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</si>
  <si>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</si>
  <si>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</si>
  <si>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</si>
  <si>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</si>
  <si>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</si>
  <si>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</si>
  <si>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</si>
  <si>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</si>
  <si>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</si>
  <si>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</si>
  <si>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</si>
  <si>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</si>
  <si>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</si>
  <si>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</si>
  <si>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</si>
  <si>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</si>
  <si>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</si>
  <si>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</si>
  <si>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</si>
  <si>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</si>
  <si>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</si>
  <si>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</si>
  <si>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</si>
  <si>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</si>
  <si>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</si>
  <si>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</si>
  <si>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</si>
  <si>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</si>
  <si>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</si>
  <si>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</si>
  <si>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</si>
  <si>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</si>
  <si>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</si>
  <si>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</si>
  <si>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</si>
  <si>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</si>
  <si>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</si>
  <si>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</si>
  <si>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</si>
  <si>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</si>
  <si>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</si>
  <si>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</si>
  <si>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</si>
  <si>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</si>
  <si>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</si>
  <si>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</si>
  <si>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</si>
  <si>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</si>
  <si>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</si>
  <si>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</si>
  <si>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</si>
  <si>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</si>
  <si>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</si>
  <si>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</si>
  <si>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</si>
  <si>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</si>
  <si>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</si>
  <si>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</si>
  <si>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</si>
  <si>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</si>
  <si>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</si>
  <si>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</si>
  <si>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</si>
  <si>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</si>
  <si>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</si>
  <si>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</si>
  <si>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</si>
  <si>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</si>
  <si>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</si>
  <si>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</si>
  <si>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</si>
  <si>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</si>
  <si>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</si>
  <si>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</si>
  <si>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</si>
  <si>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</si>
  <si>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</si>
  <si>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</si>
  <si>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</si>
  <si>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</si>
  <si>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</si>
  <si>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</si>
  <si>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</si>
  <si>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</si>
  <si>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</si>
  <si>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</si>
  <si>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</si>
  <si>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</si>
  <si>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</si>
  <si>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</si>
  <si>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</si>
  <si>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</si>
  <si>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</si>
  <si>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</si>
  <si>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</si>
  <si>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</si>
  <si>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</si>
  <si>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</si>
  <si>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</si>
  <si>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</si>
  <si>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</si>
  <si>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</si>
  <si>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</si>
  <si>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</si>
  <si>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</si>
  <si>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</si>
  <si>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</si>
  <si>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</si>
  <si>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</si>
  <si>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</si>
  <si>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</si>
  <si>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</si>
  <si>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</si>
  <si>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</si>
  <si>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</si>
  <si>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</si>
  <si>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</si>
  <si>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</si>
  <si>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</si>
  <si>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</si>
  <si>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</si>
  <si>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</si>
  <si>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</si>
  <si>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</si>
  <si>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</si>
  <si>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</si>
  <si>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</si>
  <si>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</si>
  <si>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</si>
  <si>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</si>
  <si>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</si>
  <si>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</si>
  <si>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</si>
  <si>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</si>
  <si>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</si>
  <si>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</si>
  <si>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</si>
  <si>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</si>
  <si>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</si>
  <si>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</si>
  <si>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</si>
  <si>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</si>
  <si>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</si>
  <si>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</si>
  <si>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</si>
  <si>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</si>
  <si>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</si>
  <si>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</si>
  <si>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</si>
  <si>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</si>
  <si>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</si>
  <si>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</si>
  <si>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</si>
  <si>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</si>
  <si>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</si>
  <si>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</si>
  <si>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</si>
  <si>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</si>
  <si>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</si>
  <si>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</si>
  <si>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</si>
  <si>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</si>
  <si>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</si>
  <si>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</si>
  <si>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</si>
  <si>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</si>
  <si>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</si>
  <si>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</si>
  <si>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</si>
  <si>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</si>
  <si>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</si>
  <si>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</si>
  <si>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</si>
  <si>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</si>
  <si>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</si>
  <si>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</si>
  <si>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</si>
  <si>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</si>
  <si>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</si>
  <si>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</si>
  <si>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</si>
  <si>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</si>
  <si>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</si>
  <si>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</si>
  <si>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</si>
  <si>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</si>
  <si>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</si>
  <si>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</si>
  <si>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</si>
  <si>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</si>
  <si>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</si>
  <si>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</si>
  <si>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</si>
  <si>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</si>
  <si>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</si>
  <si>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</si>
  <si>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</si>
  <si>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</si>
  <si>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</si>
  <si>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</si>
  <si>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</si>
  <si>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</si>
  <si>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</si>
  <si>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</si>
  <si>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</si>
  <si>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</si>
  <si>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</si>
  <si>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</si>
  <si>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</si>
  <si>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</si>
  <si>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</si>
  <si>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</si>
  <si>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</si>
  <si>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</si>
  <si>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</si>
  <si>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</si>
  <si>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</si>
  <si>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</si>
  <si>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</si>
  <si>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</si>
  <si>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</si>
  <si>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</si>
  <si>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</si>
  <si>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</si>
  <si>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</si>
  <si>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</si>
  <si>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</si>
  <si>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</si>
  <si>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</si>
  <si>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</si>
  <si>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</si>
  <si>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</si>
  <si>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</si>
  <si>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</si>
  <si>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</si>
  <si>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</si>
  <si>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</si>
  <si>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</si>
  <si>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</si>
  <si>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</si>
  <si>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</si>
  <si>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</si>
  <si>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</si>
  <si>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</si>
  <si>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</si>
  <si>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</si>
  <si>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</si>
  <si>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</si>
  <si>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</si>
  <si>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</si>
  <si>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</si>
  <si>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</si>
  <si>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</si>
  <si>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</si>
  <si>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</si>
  <si>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</si>
  <si>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</si>
  <si>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</si>
  <si>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</si>
  <si>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</si>
  <si>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</si>
  <si>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</si>
  <si>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</si>
  <si>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</si>
  <si>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</si>
  <si>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</si>
  <si>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</si>
  <si>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</si>
  <si>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</si>
  <si>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</si>
  <si>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</si>
  <si>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</si>
  <si>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</si>
  <si>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</si>
  <si>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</si>
  <si>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</si>
  <si>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</si>
  <si>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</si>
  <si>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</si>
  <si>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</si>
  <si>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</si>
  <si>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</si>
  <si>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</si>
  <si>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</si>
  <si>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</si>
  <si>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</si>
  <si>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</si>
  <si>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</si>
  <si>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</si>
  <si>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</si>
  <si>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</si>
  <si>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</si>
  <si>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</si>
  <si>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</si>
  <si>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</si>
  <si>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</si>
  <si>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</si>
  <si>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</si>
  <si>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</si>
  <si>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</si>
  <si>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</si>
  <si>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</si>
  <si>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</si>
  <si>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</si>
  <si>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</si>
  <si>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</si>
  <si>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</si>
  <si>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</si>
  <si>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</si>
  <si>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</si>
  <si>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</si>
  <si>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</si>
  <si>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</si>
  <si>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</si>
  <si>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</si>
  <si>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</si>
  <si>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</si>
  <si>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</si>
  <si>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</si>
  <si>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</si>
  <si>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</si>
  <si>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</si>
  <si>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</si>
  <si>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</si>
  <si>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</si>
  <si>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</si>
  <si>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</si>
  <si>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</si>
  <si>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</si>
  <si>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</si>
  <si>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</si>
  <si>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</si>
  <si>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</si>
  <si>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</si>
  <si>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</si>
  <si>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</si>
  <si>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</si>
  <si>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</si>
  <si>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</si>
  <si>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</si>
  <si>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</si>
  <si>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</si>
  <si>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</si>
  <si>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</si>
  <si>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</si>
  <si>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</si>
  <si>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</si>
  <si>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</si>
  <si>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</si>
  <si>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</si>
  <si>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</si>
  <si>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</si>
  <si>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</si>
  <si>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</si>
  <si>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</si>
  <si>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</si>
  <si>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</si>
  <si>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</si>
  <si>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</si>
  <si>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</si>
  <si>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</si>
  <si>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</si>
  <si>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</si>
  <si>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</si>
  <si>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</si>
  <si>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</si>
  <si>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</si>
  <si>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</si>
  <si>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</si>
  <si>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</si>
  <si>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</si>
  <si>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</si>
  <si>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</si>
  <si>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</si>
  <si>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</si>
  <si>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</si>
  <si>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</si>
  <si>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</si>
  <si>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</si>
  <si>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</si>
  <si>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</si>
  <si>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</si>
  <si>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</si>
  <si>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</si>
  <si>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</si>
  <si>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</si>
  <si>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</si>
  <si>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</si>
  <si>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</si>
  <si>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</si>
  <si>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</si>
  <si>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</si>
  <si>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</si>
  <si>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</si>
  <si>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</si>
  <si>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</si>
  <si>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</si>
  <si>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</si>
  <si>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</si>
  <si>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</si>
  <si>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</si>
  <si>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</si>
  <si>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</si>
  <si>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</si>
  <si>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</si>
  <si>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</si>
  <si>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</si>
  <si>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</si>
  <si>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</si>
  <si>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</si>
  <si>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</si>
  <si>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</si>
  <si>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</si>
  <si>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</si>
  <si>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</si>
  <si>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</si>
  <si>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</si>
  <si>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</si>
  <si>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</si>
  <si>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</si>
  <si>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</si>
  <si>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</si>
  <si>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</si>
  <si>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</si>
  <si>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</si>
  <si>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</si>
  <si>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</si>
  <si>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</si>
  <si>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</si>
  <si>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</si>
  <si>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</si>
  <si>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</si>
  <si>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</si>
  <si>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</si>
  <si>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</si>
  <si>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</si>
  <si>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</si>
  <si>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</si>
  <si>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</si>
  <si>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</si>
  <si>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</si>
  <si>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</si>
  <si>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</si>
  <si>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</si>
  <si>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</si>
  <si>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</si>
  <si>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</si>
  <si>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</si>
  <si>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</si>
  <si>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</si>
  <si>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</si>
  <si>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</si>
  <si>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</si>
  <si>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</si>
  <si>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</si>
  <si>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</si>
  <si>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</si>
  <si>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</si>
  <si>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</si>
  <si>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</si>
  <si>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</si>
  <si>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</si>
  <si>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</si>
  <si>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</si>
  <si>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</si>
  <si>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</si>
  <si>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</si>
  <si>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</si>
  <si>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</si>
  <si>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</si>
  <si>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</si>
  <si>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</si>
  <si>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</si>
  <si>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</si>
  <si>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</si>
  <si>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</si>
  <si>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</si>
  <si>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</si>
  <si>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</si>
  <si>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</si>
  <si>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</si>
  <si>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</si>
  <si>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</si>
  <si>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</si>
  <si>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</si>
  <si>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</si>
  <si>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</si>
  <si>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</si>
  <si>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</si>
  <si>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</si>
  <si>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</si>
  <si>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</si>
  <si>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</si>
  <si>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</si>
  <si>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</si>
  <si>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</si>
  <si>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</si>
  <si>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</si>
  <si>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</si>
  <si>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</si>
  <si>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</si>
  <si>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</si>
  <si>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</si>
  <si>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</si>
  <si>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</si>
  <si>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</si>
  <si>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</si>
  <si>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</si>
  <si>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</si>
  <si>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</si>
  <si>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</si>
  <si>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</si>
  <si>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</si>
  <si>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</si>
  <si>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</si>
  <si>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</si>
  <si>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</si>
  <si>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</si>
  <si>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</si>
  <si>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</si>
  <si>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</si>
  <si>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</si>
  <si>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</si>
  <si>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</si>
  <si>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</si>
  <si>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</si>
  <si>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</si>
  <si>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</si>
  <si>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</si>
  <si>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</si>
  <si>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</si>
  <si>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</si>
  <si>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</si>
  <si>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</si>
  <si>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</si>
  <si>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</si>
  <si>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</si>
  <si>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</si>
  <si>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</si>
  <si>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</si>
  <si>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</si>
  <si>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</si>
  <si>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</si>
  <si>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</si>
  <si>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</si>
  <si>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</si>
  <si>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</si>
  <si>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</si>
  <si>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</si>
  <si>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</si>
  <si>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</si>
  <si>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</si>
  <si>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</si>
  <si>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</si>
  <si>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</si>
  <si>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</si>
  <si>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</si>
  <si>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</si>
  <si>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</si>
  <si>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</si>
  <si>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</si>
  <si>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</si>
  <si>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</si>
  <si>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</si>
  <si>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</si>
  <si>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</si>
  <si>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</si>
  <si>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</si>
  <si>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</si>
  <si>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</si>
  <si>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</si>
  <si>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</si>
  <si>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</si>
  <si>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</si>
  <si>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</si>
  <si>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</si>
  <si>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</si>
  <si>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</si>
  <si>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</si>
  <si>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</si>
  <si>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</si>
  <si>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</si>
  <si>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</si>
  <si>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</si>
  <si>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</si>
  <si>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</si>
  <si>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</si>
  <si>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</si>
  <si>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</si>
  <si>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</si>
  <si>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</si>
  <si>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</si>
  <si>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</si>
  <si>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</si>
  <si>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</si>
  <si>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</si>
  <si>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</si>
  <si>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</si>
  <si>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</si>
  <si>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</si>
  <si>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</si>
  <si>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</si>
  <si>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</si>
  <si>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</si>
  <si>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</si>
  <si>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</si>
  <si>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</si>
  <si>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</si>
  <si>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</si>
  <si>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</si>
  <si>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</si>
  <si>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</si>
  <si>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</si>
  <si>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</si>
  <si>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</si>
  <si>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</si>
  <si>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</si>
  <si>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</si>
  <si>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</si>
  <si>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</si>
  <si>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</si>
  <si>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</si>
  <si>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</si>
  <si>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</si>
  <si>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</si>
  <si>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</si>
  <si>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</si>
  <si>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</si>
  <si>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</si>
  <si>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</si>
  <si>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</si>
  <si>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</si>
  <si>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</si>
  <si>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</si>
  <si>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</si>
  <si>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</si>
  <si>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</si>
  <si>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</si>
  <si>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</si>
  <si>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</si>
  <si>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</si>
  <si>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</si>
  <si>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</si>
  <si>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</si>
  <si>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</si>
  <si>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</si>
  <si>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</si>
  <si>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</si>
  <si>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</si>
  <si>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</si>
  <si>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</si>
  <si>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</si>
  <si>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</si>
  <si>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</si>
  <si>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</si>
  <si>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</si>
  <si>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</si>
  <si>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</si>
  <si>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</si>
  <si>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</si>
  <si>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</si>
  <si>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</si>
  <si>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</si>
  <si>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</si>
  <si>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</si>
  <si>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</si>
  <si>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</si>
  <si>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</si>
  <si>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</si>
  <si>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</si>
  <si>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</si>
  <si>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</si>
  <si>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</si>
  <si>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</si>
  <si>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</si>
  <si>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</si>
  <si>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</si>
  <si>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</si>
  <si>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</si>
  <si>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</si>
  <si>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</si>
  <si>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</si>
  <si>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</si>
  <si>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</si>
  <si>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</si>
  <si>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</si>
  <si>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</si>
  <si>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</si>
  <si>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</si>
  <si>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</si>
  <si>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</si>
  <si>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</si>
  <si>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</si>
  <si>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</si>
  <si>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</si>
  <si>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</si>
  <si>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</si>
  <si>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</si>
  <si>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</si>
  <si>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</si>
  <si>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</si>
  <si>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</si>
  <si>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</si>
  <si>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</si>
  <si>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</si>
  <si>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</si>
  <si>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</si>
  <si>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</si>
  <si>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</si>
  <si>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</si>
  <si>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</si>
  <si>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</si>
  <si>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</si>
  <si>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</si>
  <si>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</si>
  <si>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</si>
  <si>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</si>
  <si>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</si>
  <si>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</si>
  <si>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</si>
  <si>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</si>
  <si>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</si>
  <si>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</si>
  <si>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</si>
  <si>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</si>
  <si>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</si>
  <si>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</si>
  <si>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</si>
  <si>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</si>
  <si>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</si>
  <si>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</si>
  <si>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</si>
  <si>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</si>
  <si>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</si>
  <si>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</si>
  <si>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</si>
  <si>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</si>
  <si>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</si>
  <si>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</si>
  <si>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</si>
  <si>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</si>
  <si>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</si>
  <si>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</si>
  <si>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</si>
  <si>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</si>
  <si>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</si>
  <si>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</si>
  <si>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</si>
  <si>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</si>
  <si>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</si>
  <si>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</si>
  <si>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</si>
  <si>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</si>
  <si>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</si>
  <si>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</si>
  <si>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</si>
  <si>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</si>
  <si>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</si>
  <si>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</si>
  <si>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</si>
  <si>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</si>
  <si>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</si>
  <si>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</si>
  <si>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</si>
  <si>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</si>
  <si>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</si>
  <si>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</si>
  <si>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</si>
  <si>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</si>
  <si>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</si>
  <si>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</si>
  <si>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</si>
  <si>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</si>
  <si>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</si>
  <si>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</si>
  <si>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</si>
  <si>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</si>
  <si>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</si>
  <si>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</si>
  <si>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</si>
  <si>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</si>
  <si>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</si>
  <si>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</si>
  <si>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</si>
  <si>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</si>
  <si>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</si>
  <si>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</si>
  <si>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</si>
  <si>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</si>
  <si>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</si>
  <si>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</si>
  <si>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</si>
  <si>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</si>
  <si>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</si>
  <si>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</si>
  <si>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</si>
  <si>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</si>
  <si>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</si>
  <si>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</si>
  <si>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</si>
  <si>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</si>
  <si>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</si>
  <si>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</si>
  <si>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</si>
  <si>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</si>
  <si>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</si>
  <si>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</si>
  <si>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</si>
  <si>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</si>
  <si>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</si>
  <si>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</si>
  <si>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</si>
  <si>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</si>
  <si>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</si>
  <si>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</si>
  <si>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</si>
  <si>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</si>
  <si>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</si>
  <si>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</si>
  <si>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</si>
  <si>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</si>
  <si>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</si>
  <si>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</si>
  <si>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</si>
  <si>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</si>
  <si>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</si>
  <si>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</si>
  <si>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</si>
  <si>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</si>
  <si>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</si>
  <si>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</si>
  <si>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</si>
  <si>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</si>
  <si>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</si>
  <si>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</si>
  <si>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</si>
  <si>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</si>
  <si>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</si>
  <si>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</si>
  <si>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</si>
  <si>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</si>
  <si>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</si>
  <si>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</si>
  <si>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</si>
  <si>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</si>
  <si>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</si>
  <si>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</si>
  <si>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</si>
  <si>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</si>
  <si>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</si>
  <si>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</si>
  <si>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</si>
  <si>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</si>
  <si>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</si>
  <si>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</si>
  <si>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</si>
  <si>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</si>
  <si>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</si>
  <si>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</si>
  <si>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</si>
  <si>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</si>
  <si>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</si>
  <si>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</si>
  <si>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</si>
  <si>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</si>
  <si>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</si>
  <si>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</si>
  <si>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</si>
  <si>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</si>
  <si>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</si>
  <si>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</si>
  <si>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</si>
  <si>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</si>
  <si>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</si>
  <si>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</si>
  <si>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</si>
  <si>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</si>
  <si>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</si>
  <si>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</si>
  <si>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</si>
  <si>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</si>
  <si>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</si>
  <si>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</si>
  <si>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</si>
  <si>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</si>
  <si>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</si>
  <si>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</si>
  <si>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</si>
  <si>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</si>
  <si>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</si>
  <si>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</si>
  <si>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</si>
  <si>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</si>
  <si>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</si>
  <si>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</si>
  <si>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</si>
  <si>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</si>
  <si>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</si>
  <si>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</si>
  <si>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</si>
  <si>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</si>
  <si>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</si>
  <si>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</si>
  <si>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</si>
  <si>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</si>
  <si>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</si>
  <si>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</si>
  <si>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</si>
  <si>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</si>
  <si>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</si>
  <si>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</si>
  <si>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</si>
  <si>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</si>
  <si>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</si>
  <si>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</si>
  <si>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</si>
  <si>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</si>
  <si>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</si>
  <si>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</si>
  <si>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</si>
  <si>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</si>
  <si>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</si>
  <si>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</si>
  <si>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</si>
  <si>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</si>
  <si>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</si>
  <si>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</si>
  <si>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</si>
  <si>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</si>
  <si>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</si>
  <si>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</si>
  <si>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</si>
  <si>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</si>
  <si>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</si>
  <si>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</si>
  <si>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</si>
  <si>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</si>
  <si>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</si>
  <si>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</si>
  <si>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</si>
  <si>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</si>
  <si>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</si>
  <si>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</si>
  <si>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</si>
  <si>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</si>
  <si>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</si>
  <si>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</si>
  <si>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</si>
  <si>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</si>
  <si>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</si>
  <si>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</si>
  <si>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</si>
  <si>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</si>
  <si>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</si>
  <si>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</si>
  <si>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</si>
  <si>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</si>
  <si>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</si>
  <si>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</si>
  <si>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</si>
  <si>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</si>
  <si>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</si>
  <si>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</si>
  <si>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</si>
  <si>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</si>
  <si>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</si>
  <si>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</si>
  <si>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</si>
  <si>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</si>
  <si>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</si>
  <si>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</si>
  <si>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</si>
  <si>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</si>
  <si>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</si>
  <si>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</si>
  <si>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</si>
  <si>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</si>
  <si>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</si>
  <si>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</si>
  <si>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</si>
  <si>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</si>
  <si>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</si>
  <si>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</si>
  <si>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</si>
  <si>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</si>
  <si>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</si>
  <si>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</si>
  <si>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</si>
  <si>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</si>
  <si>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</si>
  <si>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</si>
  <si>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</si>
  <si>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</si>
  <si>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</si>
  <si>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</si>
  <si>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</si>
  <si>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</si>
  <si>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</si>
  <si>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</si>
  <si>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</si>
  <si>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</si>
  <si>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</si>
  <si>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</si>
  <si>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</si>
  <si>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</si>
  <si>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</si>
  <si>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</si>
  <si>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</si>
  <si>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</si>
  <si>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</si>
  <si>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</si>
  <si>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</si>
  <si>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</si>
  <si>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</si>
  <si>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</si>
  <si>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</si>
  <si>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</si>
  <si>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</si>
  <si>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</si>
  <si>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</si>
  <si>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</si>
  <si>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</si>
  <si>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</si>
  <si>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</si>
  <si>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</si>
  <si>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</si>
  <si>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</si>
  <si>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</si>
  <si>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</si>
  <si>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</si>
  <si>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</si>
  <si>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</si>
  <si>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</si>
  <si>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</si>
  <si>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</si>
  <si>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</si>
  <si>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</si>
  <si>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</si>
  <si>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</si>
  <si>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</si>
  <si>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</si>
  <si>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</si>
  <si>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</si>
  <si>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</si>
  <si>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</si>
  <si>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</si>
  <si>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</si>
  <si>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</si>
  <si>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</si>
  <si>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</si>
  <si>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</si>
  <si>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</si>
  <si>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</si>
  <si>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</si>
  <si>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</si>
  <si>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</si>
  <si>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</si>
  <si>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</si>
  <si>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</si>
  <si>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</si>
  <si>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</si>
  <si>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</si>
  <si>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</si>
  <si>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</si>
  <si>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</si>
  <si>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</si>
  <si>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</si>
  <si>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</si>
  <si>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</si>
  <si>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</si>
  <si>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</si>
  <si>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</si>
  <si>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</si>
  <si>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</si>
  <si>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</si>
  <si>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</si>
  <si>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</si>
  <si>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</si>
  <si>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</si>
  <si>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</si>
  <si>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</si>
  <si>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</si>
  <si>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</si>
  <si>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</si>
  <si>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</si>
  <si>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</si>
  <si>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</si>
  <si>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</si>
  <si>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</si>
  <si>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</si>
  <si>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</si>
  <si>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</si>
  <si>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</si>
  <si>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</si>
  <si>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</si>
  <si>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</si>
  <si>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</si>
  <si>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</si>
  <si>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</si>
  <si>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</si>
  <si>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</si>
  <si>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</si>
  <si>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</si>
  <si>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</si>
  <si>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</si>
  <si>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</si>
  <si>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</si>
  <si>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</si>
  <si>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</si>
  <si>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</si>
  <si>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</si>
  <si>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</si>
  <si>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</si>
  <si>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</si>
  <si>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</si>
  <si>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</si>
  <si>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</si>
  <si>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</si>
  <si>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</si>
  <si>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</si>
  <si>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</si>
  <si>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</si>
  <si>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</si>
  <si>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</si>
  <si>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</si>
  <si>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</si>
  <si>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</si>
  <si>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</si>
  <si>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</si>
  <si>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</si>
  <si>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</si>
  <si>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</si>
  <si>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</si>
  <si>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</si>
  <si>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</si>
  <si>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</si>
  <si>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</si>
  <si>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</si>
  <si>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</si>
  <si>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</si>
  <si>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</si>
  <si>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</si>
  <si>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</si>
  <si>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</si>
  <si>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</si>
  <si>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</si>
  <si>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</si>
  <si>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</si>
  <si>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</si>
  <si>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</si>
  <si>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</si>
  <si>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</si>
  <si>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</si>
  <si>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</si>
  <si>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</si>
  <si>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</si>
  <si>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</si>
  <si>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</si>
  <si>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</si>
  <si>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</si>
  <si>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</si>
  <si>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</si>
  <si>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</si>
  <si>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</si>
  <si>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</si>
  <si>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</si>
  <si>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</si>
  <si>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</si>
  <si>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</si>
  <si>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</si>
  <si>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</si>
  <si>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</si>
  <si>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</si>
  <si>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</si>
  <si>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</si>
  <si>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</si>
  <si>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</si>
  <si>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</si>
  <si>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</si>
  <si>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</si>
  <si>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</si>
  <si>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</si>
  <si>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</si>
  <si>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</si>
  <si>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</si>
  <si>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</si>
  <si>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</si>
  <si>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</si>
  <si>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</si>
  <si>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</si>
  <si>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</si>
  <si>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</si>
  <si>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</si>
  <si>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</si>
  <si>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</si>
  <si>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</si>
  <si>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</si>
  <si>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</si>
  <si>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</si>
  <si>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</si>
  <si>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</si>
  <si>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</si>
  <si>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</si>
  <si>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</si>
  <si>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</si>
  <si>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</si>
  <si>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</si>
  <si>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</si>
  <si>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</si>
  <si>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</si>
  <si>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</si>
  <si>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</si>
  <si>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</si>
  <si>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</si>
  <si>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</si>
  <si>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</si>
  <si>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</si>
  <si>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</si>
  <si>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</si>
  <si>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</si>
  <si>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</si>
  <si>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</si>
  <si>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</si>
  <si>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</si>
  <si>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</si>
  <si>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</si>
  <si>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</si>
  <si>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</si>
  <si>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</si>
  <si>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</si>
  <si>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</si>
  <si>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</si>
  <si>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</si>
  <si>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</si>
  <si>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</si>
  <si>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</si>
  <si>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</si>
  <si>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</si>
  <si>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</si>
  <si>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</si>
  <si>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</si>
  <si>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</si>
  <si>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</si>
  <si>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</si>
  <si>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</si>
  <si>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</si>
  <si>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</si>
  <si>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</si>
  <si>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</si>
  <si>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</si>
  <si>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</si>
  <si>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</si>
  <si>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</si>
  <si>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</si>
  <si>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</si>
  <si>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</si>
  <si>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</si>
  <si>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</si>
  <si>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</si>
  <si>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</si>
  <si>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</si>
  <si>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</si>
  <si>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</si>
  <si>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</si>
  <si>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</si>
  <si>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</si>
  <si>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</si>
  <si>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</si>
  <si>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</si>
  <si>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</si>
  <si>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</si>
  <si>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</si>
  <si>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</si>
  <si>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</si>
  <si>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</si>
  <si>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</si>
  <si>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</si>
  <si>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</si>
  <si>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</si>
  <si>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</si>
  <si>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</si>
  <si>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</si>
  <si>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</si>
  <si>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</si>
  <si>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</si>
  <si>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</si>
  <si>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</si>
  <si>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</si>
  <si>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</si>
  <si>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</si>
  <si>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</si>
  <si>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</si>
  <si>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</si>
  <si>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</si>
  <si>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</si>
  <si>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</si>
  <si>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</si>
  <si>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</si>
  <si>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</si>
  <si>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</si>
  <si>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</si>
  <si>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</si>
  <si>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</si>
  <si>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</si>
  <si>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</si>
  <si>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</si>
  <si>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</si>
  <si>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</si>
  <si>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</si>
  <si>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</si>
  <si>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</si>
  <si>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</si>
  <si>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</si>
  <si>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</si>
  <si>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</si>
  <si>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</si>
  <si>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</si>
  <si>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</si>
  <si>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</si>
  <si>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</si>
  <si>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</si>
  <si>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</si>
  <si>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</si>
  <si>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</si>
  <si>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</si>
  <si>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</si>
  <si>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</si>
  <si>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</si>
  <si>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</si>
  <si>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</si>
  <si>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</si>
  <si>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</si>
  <si>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</si>
  <si>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</si>
  <si>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</si>
  <si>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</si>
  <si>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</si>
  <si>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</si>
  <si>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</si>
  <si>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</si>
  <si>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</si>
  <si>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</si>
  <si>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</si>
  <si>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</si>
  <si>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</si>
  <si>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</si>
  <si>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</si>
  <si>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</si>
  <si>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</si>
  <si>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</si>
  <si>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</si>
  <si>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</si>
  <si>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</si>
  <si>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</si>
  <si>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</si>
  <si>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</si>
  <si>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</si>
  <si>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</si>
  <si>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</si>
  <si>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</si>
  <si>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</si>
  <si>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</si>
  <si>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</si>
  <si>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</si>
  <si>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</si>
  <si>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</si>
  <si>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</si>
  <si>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</si>
  <si>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</si>
  <si>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</si>
  <si>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</si>
  <si>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</si>
  <si>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</si>
  <si>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</si>
  <si>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</si>
  <si>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</si>
  <si>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</si>
  <si>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</si>
  <si>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</si>
  <si>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</si>
  <si>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</si>
  <si>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</si>
  <si>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</si>
  <si>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</si>
  <si>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</si>
  <si>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</si>
  <si>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</si>
  <si>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</si>
  <si>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</si>
  <si>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</si>
  <si>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</si>
  <si>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</si>
  <si>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</si>
  <si>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</si>
  <si>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</si>
  <si>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</si>
  <si>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</si>
  <si>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</si>
  <si>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</si>
  <si>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</si>
  <si>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</si>
  <si>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</si>
  <si>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</si>
  <si>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</si>
  <si>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</si>
  <si>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</si>
  <si>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</si>
  <si>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</si>
  <si>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</si>
  <si>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</si>
  <si>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</si>
  <si>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</si>
  <si>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</si>
  <si>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</si>
  <si>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</si>
  <si>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</si>
  <si>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</si>
  <si>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</si>
  <si>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</si>
  <si>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</si>
  <si>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</si>
  <si>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</si>
  <si>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</si>
  <si>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</si>
  <si>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</si>
  <si>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</si>
  <si>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</si>
  <si>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</si>
  <si>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</si>
  <si>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</si>
  <si>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</si>
  <si>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</si>
  <si>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</si>
  <si>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</si>
  <si>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</si>
  <si>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</si>
  <si>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</si>
  <si>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</si>
  <si>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</si>
  <si>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</si>
  <si>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</si>
  <si>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</si>
  <si>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</si>
  <si>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</si>
  <si>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</si>
  <si>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</si>
  <si>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</si>
  <si>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</si>
  <si>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</si>
  <si>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</si>
  <si>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</si>
  <si>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</si>
  <si>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</si>
  <si>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</si>
  <si>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</si>
  <si>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</si>
  <si>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</si>
  <si>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</si>
  <si>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</si>
  <si>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</si>
  <si>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</si>
  <si>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</si>
  <si>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</si>
  <si>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</si>
  <si>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</si>
  <si>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</si>
  <si>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</si>
  <si>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</si>
  <si>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</si>
  <si>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</si>
  <si>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</si>
  <si>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</si>
  <si>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</si>
  <si>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</si>
  <si>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</si>
  <si>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</si>
  <si>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</si>
  <si>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</si>
  <si>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</si>
  <si>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</si>
  <si>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</si>
  <si>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</si>
  <si>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</si>
  <si>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</si>
  <si>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</si>
  <si>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</si>
  <si>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</si>
  <si>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</si>
  <si>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</si>
  <si>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</si>
  <si>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</si>
  <si>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</si>
  <si>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</si>
  <si>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</si>
  <si>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</si>
  <si>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</si>
  <si>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</si>
  <si>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</si>
  <si>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</si>
  <si>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</si>
  <si>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</si>
  <si>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</si>
  <si>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</si>
  <si>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</si>
  <si>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</si>
  <si>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</si>
  <si>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</si>
  <si>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</si>
  <si>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</si>
  <si>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</si>
  <si>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</si>
  <si>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</si>
  <si>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</si>
  <si>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</si>
  <si>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</si>
  <si>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</si>
  <si>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</si>
  <si>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</si>
  <si>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</si>
  <si>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</si>
  <si>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</si>
  <si>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</si>
  <si>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</si>
  <si>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</si>
  <si>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</si>
  <si>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</si>
  <si>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</si>
  <si>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</si>
  <si>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</si>
  <si>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</si>
  <si>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</si>
  <si>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</si>
  <si>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</si>
  <si>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</si>
  <si>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</si>
  <si>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</si>
  <si>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</si>
  <si>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</si>
  <si>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</si>
  <si>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</si>
  <si>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</si>
  <si>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</si>
  <si>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</si>
  <si>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</si>
  <si>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</si>
  <si>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</si>
  <si>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</si>
  <si>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</si>
  <si>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</si>
  <si>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</si>
  <si>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</si>
  <si>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</si>
  <si>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</si>
  <si>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</si>
  <si>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</si>
  <si>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</si>
  <si>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</si>
  <si>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</si>
  <si>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</si>
  <si>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</si>
  <si>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</si>
  <si>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</si>
  <si>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</si>
  <si>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</si>
  <si>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</si>
  <si>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</si>
  <si>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</si>
  <si>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</si>
  <si>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</si>
  <si>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</si>
  <si>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</si>
  <si>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</si>
  <si>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</si>
  <si>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</si>
  <si>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</si>
  <si>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</si>
  <si>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</si>
  <si>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</si>
  <si>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</si>
  <si>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</si>
  <si>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</si>
  <si>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</si>
  <si>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</si>
  <si>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</si>
  <si>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</si>
  <si>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</si>
  <si>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</si>
  <si>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</si>
  <si>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</si>
  <si>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</si>
  <si>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</si>
  <si>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</si>
  <si>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</si>
  <si>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</si>
  <si>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</si>
  <si>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</si>
  <si>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</si>
  <si>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</si>
  <si>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</si>
  <si>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</si>
  <si>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</si>
  <si>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</si>
  <si>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</si>
  <si>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</si>
  <si>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</si>
  <si>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</si>
  <si>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</si>
  <si>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</si>
  <si>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</si>
  <si>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</si>
  <si>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</si>
  <si>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</si>
  <si>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</si>
  <si>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</si>
  <si>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</si>
  <si>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</si>
  <si>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</si>
  <si>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</si>
  <si>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</si>
  <si>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</si>
  <si>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</si>
  <si>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</si>
  <si>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</si>
  <si>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</si>
  <si>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</si>
  <si>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</si>
  <si>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</si>
  <si>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</si>
  <si>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</si>
  <si>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</si>
  <si>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</si>
  <si>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</si>
  <si>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</si>
  <si>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</si>
  <si>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</si>
  <si>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</si>
  <si>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</si>
  <si>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</si>
  <si>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</si>
  <si>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</si>
  <si>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</si>
  <si>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</si>
  <si>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</si>
  <si>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</si>
  <si>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</si>
  <si>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</si>
  <si>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</si>
  <si>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</si>
  <si>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</si>
  <si>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</si>
  <si>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</si>
  <si>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</si>
  <si>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</si>
  <si>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</si>
  <si>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</si>
  <si>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</si>
  <si>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</si>
  <si>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</si>
  <si>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</si>
  <si>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</si>
  <si>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</si>
  <si>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</si>
  <si>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</si>
  <si>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</si>
  <si>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</si>
  <si>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</si>
  <si>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</si>
  <si>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</si>
  <si>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</si>
  <si>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</si>
  <si>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</si>
  <si>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</si>
  <si>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</si>
  <si>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</si>
  <si>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</si>
  <si>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</si>
  <si>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</si>
  <si>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</si>
  <si>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</si>
  <si>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</si>
  <si>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</si>
  <si>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</si>
  <si>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</si>
  <si>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</si>
  <si>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</si>
  <si>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</si>
  <si>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</si>
  <si>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</si>
  <si>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</si>
  <si>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</si>
  <si>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</si>
  <si>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</si>
  <si>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</si>
  <si>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</si>
  <si>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</si>
  <si>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</si>
  <si>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</si>
  <si>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</si>
  <si>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</si>
  <si>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</si>
  <si>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</si>
  <si>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</si>
  <si>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</si>
  <si>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</si>
  <si>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</si>
  <si>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</si>
  <si>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</si>
  <si>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</si>
  <si>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</si>
  <si>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</si>
  <si>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</si>
  <si>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</si>
  <si>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</si>
  <si>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</si>
  <si>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</si>
  <si>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</si>
  <si>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</si>
  <si>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</si>
  <si>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</si>
  <si>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</si>
  <si>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</si>
  <si>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</si>
  <si>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</si>
  <si>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</si>
  <si>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</si>
  <si>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</si>
  <si>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</si>
  <si>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</si>
  <si>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</si>
  <si>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</si>
  <si>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</si>
  <si>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</si>
  <si>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</si>
  <si>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</si>
  <si>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</si>
  <si>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</si>
  <si>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</si>
  <si>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</si>
  <si>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</si>
  <si>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</si>
  <si>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</si>
  <si>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</si>
  <si>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</si>
  <si>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</si>
  <si>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</si>
  <si>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</si>
  <si>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</si>
  <si>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</si>
  <si>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</si>
  <si>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</si>
  <si>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</si>
  <si>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</si>
  <si>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</si>
  <si>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</si>
  <si>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</si>
  <si>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</si>
  <si>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</si>
  <si>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</si>
  <si>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</si>
  <si>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</si>
  <si>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</si>
  <si>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</si>
  <si>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</si>
  <si>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</si>
  <si>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</si>
  <si>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</si>
  <si>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</si>
  <si>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</si>
  <si>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</si>
  <si>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</si>
  <si>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</si>
  <si>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</si>
  <si>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</si>
  <si>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</si>
  <si>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</si>
  <si>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</si>
  <si>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</si>
  <si>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</si>
  <si>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</si>
  <si>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</si>
  <si>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</si>
  <si>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</si>
  <si>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</si>
  <si>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</si>
  <si>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</si>
  <si>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</si>
  <si>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</si>
  <si>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</si>
  <si>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</si>
  <si>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</si>
  <si>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</si>
  <si>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</si>
  <si>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</si>
  <si>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</si>
  <si>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</si>
  <si>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</si>
  <si>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</si>
  <si>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</si>
  <si>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</si>
  <si>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</si>
  <si>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</si>
  <si>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</si>
  <si>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</si>
  <si>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</si>
  <si>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</si>
  <si>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</si>
  <si>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</si>
  <si>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</si>
  <si>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</si>
  <si>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</si>
  <si>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</si>
  <si>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</si>
  <si>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</si>
  <si>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</si>
  <si>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</si>
  <si>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</si>
  <si>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</si>
  <si>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</si>
  <si>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</si>
  <si>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</si>
  <si>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</si>
  <si>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</si>
  <si>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</si>
  <si>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</si>
  <si>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</si>
  <si>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</si>
  <si>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</si>
  <si>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</si>
  <si>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</si>
  <si>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</si>
  <si>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</si>
  <si>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</si>
  <si>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</si>
  <si>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</si>
  <si>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</si>
  <si>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</si>
  <si>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</si>
  <si>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</si>
  <si>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</si>
  <si>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</si>
  <si>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</si>
  <si>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</si>
  <si>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</si>
  <si>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</si>
  <si>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</si>
  <si>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</si>
  <si>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</si>
  <si>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</si>
  <si>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</si>
  <si>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</si>
  <si>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</si>
  <si>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</si>
  <si>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</si>
  <si>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</si>
  <si>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</si>
  <si>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</si>
  <si>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</si>
  <si>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</si>
  <si>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</si>
  <si>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</si>
  <si>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</si>
  <si>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</si>
  <si>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</si>
  <si>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</si>
  <si>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</si>
  <si>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</si>
  <si>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</si>
  <si>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</si>
  <si>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</si>
  <si>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</si>
  <si>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</si>
  <si>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</si>
  <si>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</si>
  <si>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</si>
  <si>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</si>
  <si>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</si>
  <si>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</si>
  <si>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</si>
  <si>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</si>
  <si>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</si>
  <si>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</si>
  <si>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</si>
  <si>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</si>
  <si>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</si>
  <si>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</si>
  <si>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</si>
  <si>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</si>
  <si>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</si>
  <si>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</si>
  <si>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</si>
  <si>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</si>
  <si>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</si>
  <si>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</si>
  <si>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</si>
  <si>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</si>
  <si>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</si>
  <si>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</si>
  <si>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</si>
  <si>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</si>
  <si>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</si>
  <si>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</si>
  <si>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</si>
  <si>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</si>
  <si>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</si>
  <si>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</si>
  <si>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</si>
  <si>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</si>
  <si>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</si>
  <si>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</si>
  <si>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</si>
  <si>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</si>
  <si>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</si>
  <si>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</si>
  <si>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</si>
  <si>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</si>
  <si>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</si>
  <si>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</si>
  <si>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</si>
  <si>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</si>
  <si>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</si>
  <si>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</si>
  <si>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</si>
  <si>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</si>
  <si>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</si>
  <si>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</si>
  <si>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</si>
  <si>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</si>
  <si>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</si>
  <si>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</si>
  <si>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</si>
  <si>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</si>
  <si>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</si>
  <si>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</si>
  <si>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</si>
  <si>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</si>
  <si>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</si>
  <si>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</si>
  <si>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</si>
  <si>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</si>
  <si>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</si>
  <si>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</si>
  <si>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</si>
  <si>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</si>
  <si>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</si>
  <si>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</si>
  <si>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</si>
  <si>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</si>
  <si>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</si>
  <si>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</si>
  <si>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</si>
  <si>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</si>
  <si>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</si>
  <si>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</si>
  <si>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</si>
  <si>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</si>
  <si>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</si>
  <si>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</si>
  <si>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</si>
  <si>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</si>
  <si>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</si>
  <si>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</si>
  <si>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</si>
  <si>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</si>
  <si>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</si>
  <si>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</si>
  <si>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</si>
  <si>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</si>
  <si>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</si>
  <si>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</si>
  <si>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</si>
  <si>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</si>
  <si>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</si>
  <si>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</si>
  <si>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</si>
  <si>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</si>
  <si>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</si>
  <si>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</si>
  <si>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</si>
  <si>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</si>
  <si>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</si>
  <si>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</si>
  <si>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</si>
  <si>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</si>
  <si>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</si>
  <si>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</si>
  <si>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</si>
  <si>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</si>
  <si>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</si>
  <si>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</si>
  <si>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</si>
  <si>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</si>
  <si>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</si>
  <si>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</si>
  <si>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</si>
  <si>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</si>
  <si>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</si>
  <si>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</si>
  <si>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</si>
  <si>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</si>
  <si>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</si>
  <si>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</si>
  <si>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</si>
  <si>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</si>
  <si>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</si>
  <si>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</si>
  <si>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</si>
  <si>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</si>
  <si>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</si>
  <si>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</si>
  <si>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</si>
  <si>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</si>
  <si>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</si>
  <si>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</si>
  <si>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</si>
  <si>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</si>
  <si>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</si>
  <si>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</si>
  <si>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</si>
  <si>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</si>
  <si>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</si>
  <si>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</si>
  <si>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</si>
  <si>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</si>
  <si>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</si>
  <si>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</si>
  <si>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</si>
  <si>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</si>
  <si>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</si>
  <si>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</si>
  <si>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</si>
  <si>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</si>
  <si>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</si>
  <si>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</si>
  <si>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</si>
  <si>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</si>
  <si>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</si>
  <si>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</si>
  <si>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</si>
  <si>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</si>
  <si>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</si>
  <si>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</si>
  <si>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</si>
  <si>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</si>
  <si>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</si>
  <si>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</si>
  <si>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</si>
  <si>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</si>
  <si>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</si>
  <si>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</si>
  <si>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</si>
  <si>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</si>
  <si>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</si>
  <si>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</si>
  <si>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</si>
  <si>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</si>
  <si>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</si>
  <si>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</si>
  <si>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</si>
  <si>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</si>
  <si>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</si>
  <si>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</si>
  <si>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</si>
  <si>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</si>
  <si>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</si>
  <si>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</si>
  <si>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</si>
  <si>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</si>
  <si>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</si>
  <si>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</si>
  <si>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</si>
  <si>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</si>
  <si>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</si>
  <si>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</si>
  <si>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</si>
  <si>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</si>
  <si>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</si>
  <si>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</si>
  <si>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</si>
  <si>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</si>
  <si>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</si>
  <si>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</si>
  <si>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</si>
  <si>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</si>
  <si>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</si>
  <si>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</si>
  <si>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</si>
  <si>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</si>
  <si>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</si>
  <si>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</si>
  <si>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</si>
  <si>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</si>
  <si>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</si>
  <si>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</si>
  <si>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</si>
  <si>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</si>
  <si>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</si>
  <si>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</si>
  <si>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</si>
  <si>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</si>
  <si>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</si>
  <si>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</si>
  <si>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</si>
  <si>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</si>
  <si>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</si>
  <si>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</si>
  <si>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</si>
  <si>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</si>
  <si>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</si>
  <si>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</si>
  <si>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</si>
  <si>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</si>
  <si>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</si>
  <si>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</si>
  <si>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</si>
  <si>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</si>
  <si>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</si>
  <si>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</si>
  <si>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</si>
  <si>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</si>
  <si>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</si>
  <si>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</si>
  <si>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</si>
  <si>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</si>
  <si>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</si>
  <si>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</si>
  <si>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</si>
  <si>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</si>
  <si>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</si>
  <si>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</si>
  <si>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</si>
  <si>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</si>
  <si>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</si>
  <si>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</si>
  <si>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</si>
  <si>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</si>
  <si>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</si>
  <si>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</si>
  <si>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</si>
  <si>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</si>
  <si>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</si>
  <si>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</si>
  <si>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</si>
  <si>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</si>
  <si>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</si>
  <si>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</si>
  <si>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</si>
  <si>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</si>
  <si>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</si>
  <si>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</si>
  <si>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</si>
  <si>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</si>
  <si>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</si>
  <si>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</si>
  <si>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</si>
  <si>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</si>
  <si>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</si>
  <si>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</si>
  <si>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</si>
  <si>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</si>
  <si>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</si>
  <si>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</si>
  <si>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</si>
  <si>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</si>
  <si>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</si>
  <si>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</si>
  <si>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</si>
  <si>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</si>
  <si>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</si>
  <si>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</si>
  <si>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</si>
  <si>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</si>
  <si>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</si>
  <si>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</si>
  <si>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</si>
  <si>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</si>
  <si>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</si>
  <si>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</si>
  <si>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</si>
  <si>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</si>
  <si>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</si>
  <si>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</si>
  <si>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</si>
  <si>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</si>
  <si>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</si>
  <si>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</si>
  <si>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</si>
  <si>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</si>
  <si>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</si>
  <si>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</si>
  <si>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</si>
  <si>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</si>
  <si>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</si>
  <si>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</si>
  <si>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</si>
  <si>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</si>
  <si>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</si>
  <si>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</si>
  <si>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</si>
  <si>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</si>
  <si>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</si>
  <si>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</si>
  <si>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</si>
  <si>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</si>
  <si>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</si>
  <si>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</si>
  <si>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</si>
  <si>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</si>
  <si>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</si>
  <si>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</si>
  <si>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</si>
  <si>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</si>
  <si>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</si>
  <si>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</si>
  <si>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</si>
  <si>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</si>
  <si>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</si>
  <si>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</si>
  <si>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</si>
  <si>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</si>
  <si>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</si>
  <si>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</si>
  <si>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</si>
  <si>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</si>
  <si>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</si>
  <si>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</si>
  <si>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</si>
  <si>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</si>
  <si>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</si>
  <si>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</si>
  <si>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</si>
  <si>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</si>
  <si>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</si>
  <si>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</si>
  <si>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</si>
  <si>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</si>
  <si>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</si>
  <si>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</si>
  <si>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</si>
  <si>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</si>
  <si>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</si>
  <si>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</si>
  <si>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</si>
  <si>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</si>
  <si>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</si>
  <si>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</si>
  <si>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</si>
  <si>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</si>
  <si>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</si>
  <si>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</si>
  <si>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</si>
  <si>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</si>
  <si>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</si>
  <si>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</si>
  <si>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</si>
  <si>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</si>
  <si>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</si>
  <si>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</si>
  <si>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</si>
  <si>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</si>
  <si>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</si>
  <si>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</si>
  <si>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</si>
  <si>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</si>
  <si>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</si>
  <si>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</si>
  <si>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</si>
  <si>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</si>
  <si>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</si>
  <si>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</si>
  <si>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</si>
  <si>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</si>
  <si>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</si>
  <si>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</si>
  <si>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</si>
  <si>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</si>
  <si>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</si>
  <si>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</si>
  <si>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</si>
  <si>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</si>
  <si>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</si>
  <si>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</si>
  <si>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</si>
  <si>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</si>
  <si>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</si>
  <si>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</si>
  <si>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</si>
  <si>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</si>
  <si>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</si>
  <si>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</si>
  <si>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</si>
  <si>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</si>
  <si>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</si>
  <si>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</si>
  <si>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</si>
  <si>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</si>
  <si>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</si>
  <si>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</si>
  <si>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</si>
  <si>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</si>
  <si>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</si>
  <si>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</si>
  <si>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</si>
  <si>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</si>
  <si>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</si>
  <si>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</si>
  <si>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</si>
  <si>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</si>
  <si>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</si>
  <si>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</si>
  <si>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</si>
  <si>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</si>
  <si>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</si>
  <si>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</si>
  <si>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</si>
  <si>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</si>
  <si>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</si>
  <si>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</si>
  <si>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</si>
  <si>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</si>
  <si>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</si>
  <si>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</si>
  <si>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</si>
  <si>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</si>
  <si>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</si>
  <si>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</si>
  <si>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</si>
  <si>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</si>
  <si>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</si>
  <si>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</si>
  <si>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</si>
  <si>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</si>
  <si>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</si>
  <si>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</si>
  <si>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</si>
  <si>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</si>
  <si>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</si>
  <si>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</si>
  <si>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</si>
  <si>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</si>
  <si>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</si>
  <si>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</si>
  <si>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</si>
  <si>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</si>
  <si>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</si>
  <si>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</si>
  <si>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</si>
  <si>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</si>
  <si>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</si>
  <si>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</si>
  <si>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</si>
  <si>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</si>
  <si>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</si>
  <si>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</si>
  <si>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</si>
  <si>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</si>
  <si>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</si>
  <si>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</si>
  <si>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</si>
  <si>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</si>
  <si>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</si>
  <si>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</si>
  <si>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</si>
  <si>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</si>
  <si>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</si>
  <si>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</si>
  <si>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</si>
  <si>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</si>
  <si>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</si>
  <si>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</si>
  <si>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</si>
  <si>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</si>
  <si>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</si>
  <si>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</si>
  <si>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</si>
  <si>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</si>
  <si>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</si>
  <si>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</si>
  <si>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</si>
  <si>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</si>
  <si>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</si>
  <si>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</si>
  <si>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</si>
  <si>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</si>
  <si>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</si>
  <si>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</si>
  <si>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</si>
  <si>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</si>
  <si>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</si>
  <si>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</si>
  <si>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</si>
  <si>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</si>
  <si>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</si>
  <si>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</si>
  <si>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</si>
  <si>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</si>
  <si>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</si>
  <si>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</si>
  <si>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</si>
  <si>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</si>
  <si>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</si>
  <si>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</si>
  <si>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</si>
  <si>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</si>
  <si>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</si>
  <si>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</si>
  <si>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</si>
  <si>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</si>
  <si>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</si>
  <si>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</si>
  <si>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</si>
  <si>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</si>
  <si>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</si>
  <si>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</si>
  <si>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</si>
  <si>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</si>
  <si>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</si>
  <si>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</si>
  <si>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</si>
  <si>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</si>
  <si>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</si>
  <si>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</si>
  <si>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</si>
  <si>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</si>
  <si>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</si>
  <si>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</si>
  <si>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</si>
  <si>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</si>
  <si>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</si>
  <si>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</si>
  <si>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</si>
  <si>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</si>
  <si>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</si>
  <si>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</si>
  <si>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</si>
  <si>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</si>
  <si>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</si>
  <si>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</si>
  <si>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</si>
  <si>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</si>
  <si>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</si>
  <si>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</si>
  <si>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</si>
  <si>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</si>
  <si>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</si>
  <si>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</si>
  <si>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</si>
  <si>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</si>
  <si>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</si>
  <si>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</si>
  <si>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</si>
  <si>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</si>
  <si>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</si>
  <si>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</si>
  <si>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</si>
  <si>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</si>
  <si>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</si>
  <si>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</si>
  <si>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</si>
  <si>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</si>
  <si>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</si>
  <si>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</si>
  <si>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</si>
  <si>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</si>
  <si>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</si>
  <si>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</si>
  <si>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</si>
  <si>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</si>
  <si>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</si>
  <si>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</si>
  <si>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</si>
  <si>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</si>
  <si>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</si>
  <si>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</si>
  <si>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</si>
  <si>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</si>
  <si>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</si>
  <si>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</si>
  <si>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</si>
  <si>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</si>
  <si>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</si>
  <si>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</si>
  <si>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</si>
  <si>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</si>
  <si>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</si>
  <si>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</si>
  <si>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</si>
  <si>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</si>
  <si>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</si>
  <si>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</si>
  <si>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</si>
  <si>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</si>
  <si>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</si>
  <si>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</si>
  <si>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</si>
  <si>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</si>
  <si>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</si>
  <si>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</si>
  <si>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</si>
  <si>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</si>
  <si>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</si>
  <si>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</si>
  <si>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</si>
  <si>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</si>
  <si>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</si>
  <si>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</si>
  <si>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</si>
  <si>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</si>
  <si>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</si>
  <si>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</si>
  <si>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</si>
  <si>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</si>
  <si>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</si>
  <si>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</si>
  <si>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</si>
  <si>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</si>
  <si>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</si>
  <si>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</si>
  <si>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</si>
  <si>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</si>
  <si>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</si>
  <si>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</si>
  <si>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</si>
  <si>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</si>
  <si>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</si>
  <si>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</si>
  <si>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</si>
  <si>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</si>
  <si>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</si>
  <si>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</si>
  <si>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</si>
  <si>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</si>
  <si>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</si>
  <si>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</si>
  <si>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</si>
  <si>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</si>
  <si>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</si>
  <si>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</si>
  <si>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</si>
  <si>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</si>
  <si>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</si>
  <si>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</si>
  <si>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</si>
  <si>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</si>
  <si>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</si>
  <si>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</si>
  <si>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</si>
  <si>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</si>
  <si>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</si>
  <si>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</si>
  <si>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</si>
  <si>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</si>
  <si>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</si>
  <si>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</si>
  <si>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</si>
  <si>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</si>
  <si>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</si>
  <si>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</si>
  <si>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</si>
  <si>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</si>
  <si>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</si>
  <si>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</si>
  <si>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</si>
  <si>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</si>
  <si>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</si>
  <si>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</si>
  <si>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</si>
  <si>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</si>
  <si>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</si>
  <si>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</si>
  <si>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</si>
  <si>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</si>
  <si>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</si>
  <si>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</si>
  <si>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</si>
  <si>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</si>
  <si>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</si>
  <si>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</si>
  <si>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</si>
  <si>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</si>
  <si>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</si>
  <si>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</si>
  <si>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</si>
  <si>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</si>
  <si>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</si>
  <si>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</si>
  <si>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</si>
  <si>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</si>
  <si>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</si>
  <si>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</si>
  <si>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</si>
  <si>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</si>
  <si>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</si>
  <si>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</si>
  <si>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</si>
  <si>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</si>
  <si>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</si>
  <si>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</si>
  <si>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</si>
  <si>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</si>
  <si>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</si>
  <si>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</si>
  <si>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</si>
  <si>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</si>
  <si>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</si>
  <si>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</si>
  <si>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</si>
  <si>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</si>
  <si>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</si>
  <si>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</si>
  <si>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</si>
  <si>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</si>
  <si>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</si>
  <si>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</si>
  <si>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</si>
  <si>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</si>
  <si>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</si>
  <si>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</si>
  <si>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</si>
  <si>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</si>
  <si>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</si>
  <si>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</si>
  <si>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</si>
  <si>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</si>
  <si>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</si>
  <si>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</si>
  <si>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</si>
  <si>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</si>
  <si>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</si>
  <si>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</si>
  <si>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</si>
  <si>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</si>
  <si>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</si>
  <si>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</si>
  <si>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</si>
  <si>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</si>
  <si>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</si>
  <si>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</si>
  <si>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</si>
  <si>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</si>
  <si>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</si>
  <si>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</si>
  <si>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</si>
  <si>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</si>
  <si>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</si>
  <si>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</si>
  <si>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</si>
  <si>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</si>
  <si>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</si>
  <si>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</si>
  <si>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</si>
  <si>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</si>
  <si>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</si>
  <si>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</si>
  <si>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</si>
  <si>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</si>
  <si>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</si>
  <si>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</si>
  <si>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</si>
  <si>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</si>
  <si>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</si>
  <si>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</si>
  <si>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</si>
  <si>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</si>
  <si>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</si>
  <si>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</si>
  <si>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</si>
  <si>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</si>
  <si>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</si>
  <si>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</si>
  <si>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</si>
  <si>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</si>
  <si>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</si>
  <si>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</si>
  <si>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</si>
  <si>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</si>
  <si>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</si>
  <si>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</si>
  <si>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</si>
  <si>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</si>
  <si>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</si>
  <si>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</si>
  <si>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</si>
  <si>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</si>
  <si>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</si>
  <si>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</si>
  <si>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</si>
  <si>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</si>
  <si>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</si>
  <si>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</si>
  <si>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</si>
  <si>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</si>
  <si>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</si>
  <si>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</si>
  <si>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</si>
  <si>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</si>
  <si>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</si>
  <si>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</si>
  <si>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</si>
  <si>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</si>
  <si>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</si>
  <si>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</si>
  <si>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</si>
  <si>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</si>
  <si>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</si>
  <si>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</si>
  <si>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</si>
  <si>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</si>
  <si>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</si>
  <si>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</si>
  <si>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</si>
  <si>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</si>
  <si>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</si>
  <si>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</si>
  <si>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</si>
  <si>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</si>
  <si>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</si>
  <si>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</si>
  <si>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</si>
  <si>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</si>
  <si>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</si>
  <si>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</si>
  <si>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</si>
  <si>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</si>
  <si>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</si>
  <si>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</si>
  <si>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</si>
  <si>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</si>
  <si>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</si>
  <si>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</si>
  <si>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</si>
  <si>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</si>
  <si>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</si>
  <si>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</si>
  <si>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</si>
  <si>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</si>
  <si>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</si>
  <si>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</si>
  <si>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</si>
  <si>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</si>
  <si>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</si>
  <si>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</si>
  <si>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</si>
  <si>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</si>
  <si>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</si>
  <si>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</si>
  <si>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</si>
  <si>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</si>
  <si>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</si>
  <si>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</si>
  <si>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</si>
  <si>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</si>
  <si>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</si>
  <si>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</si>
  <si>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</si>
  <si>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</si>
  <si>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</si>
  <si>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</si>
  <si>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</si>
  <si>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</si>
  <si>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</si>
  <si>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</si>
  <si>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</si>
  <si>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</si>
  <si>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</si>
  <si>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</si>
  <si>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</si>
  <si>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</si>
  <si>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</si>
  <si>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</si>
  <si>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</si>
  <si>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</si>
  <si>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</si>
  <si>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</si>
  <si>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</si>
  <si>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</si>
  <si>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</si>
  <si>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</si>
  <si>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</si>
  <si>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</si>
  <si>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</si>
  <si>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</si>
  <si>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</si>
  <si>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</si>
  <si>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</si>
  <si>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</si>
  <si>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</si>
  <si>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</si>
  <si>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</si>
  <si>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</si>
  <si>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</si>
  <si>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</si>
  <si>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</si>
  <si>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</si>
  <si>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</si>
  <si>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</si>
  <si>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</si>
  <si>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</si>
  <si>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</si>
  <si>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</si>
  <si>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</si>
  <si>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</si>
  <si>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</si>
  <si>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</si>
  <si>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</si>
  <si>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</si>
  <si>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</si>
  <si>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</si>
  <si>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</si>
  <si>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</si>
  <si>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</si>
  <si>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</si>
  <si>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</si>
  <si>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</si>
  <si>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</si>
  <si>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</si>
  <si>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</si>
  <si>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</si>
  <si>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</si>
  <si>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</si>
  <si>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</si>
  <si>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</si>
  <si>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</si>
  <si>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</si>
  <si>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</si>
  <si>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</si>
  <si>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</si>
  <si>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</si>
  <si>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</si>
  <si>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</si>
  <si>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</si>
  <si>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</si>
  <si>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</si>
  <si>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</si>
  <si>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</si>
  <si>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</si>
  <si>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</si>
  <si>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</si>
  <si>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</si>
  <si>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</si>
  <si>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</si>
  <si>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</si>
  <si>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</si>
  <si>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</si>
  <si>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</si>
  <si>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</si>
  <si>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</si>
  <si>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</si>
  <si>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</si>
  <si>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</si>
  <si>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</si>
  <si>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</si>
  <si>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</si>
  <si>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</si>
  <si>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</si>
  <si>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</si>
  <si>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</si>
  <si>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</si>
  <si>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</si>
  <si>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</si>
  <si>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</si>
  <si>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</si>
  <si>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</si>
  <si>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</si>
  <si>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</si>
  <si>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</si>
  <si>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</si>
  <si>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</si>
  <si>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</si>
  <si>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</si>
  <si>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</si>
  <si>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</si>
  <si>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</si>
  <si>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</si>
  <si>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</si>
  <si>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</si>
  <si>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</si>
  <si>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</si>
  <si>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</si>
  <si>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</si>
  <si>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</si>
  <si>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</si>
  <si>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</si>
  <si>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</si>
  <si>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</si>
  <si>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</si>
  <si>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</si>
  <si>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</si>
  <si>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</si>
  <si>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</si>
  <si>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</si>
  <si>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</si>
  <si>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</si>
  <si>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</si>
  <si>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</si>
  <si>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</si>
  <si>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</si>
  <si>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</si>
  <si>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</si>
  <si>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</si>
  <si>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</si>
  <si>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</si>
  <si>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</si>
  <si>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</si>
  <si>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</si>
  <si>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</si>
  <si>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</si>
  <si>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</si>
  <si>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</si>
  <si>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</si>
  <si>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</si>
  <si>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</si>
  <si>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</si>
  <si>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</si>
  <si>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</si>
  <si>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</si>
  <si>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</si>
  <si>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</si>
  <si>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</si>
  <si>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</si>
  <si>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</si>
  <si>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</si>
  <si>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</si>
  <si>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</si>
  <si>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</si>
  <si>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</si>
  <si>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</si>
  <si>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</si>
  <si>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</si>
  <si>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</si>
  <si>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</si>
  <si>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</si>
  <si>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</si>
  <si>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</si>
  <si>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</si>
  <si>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</si>
  <si>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</si>
  <si>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</si>
  <si>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</si>
  <si>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</si>
  <si>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</si>
  <si>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</si>
  <si>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</si>
  <si>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</si>
  <si>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</si>
  <si>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</si>
  <si>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</si>
  <si>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</si>
  <si>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</si>
  <si>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</si>
  <si>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</si>
  <si>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</si>
  <si>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</si>
  <si>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</si>
  <si>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</si>
  <si>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</si>
  <si>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</si>
  <si>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</si>
  <si>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</si>
  <si>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</si>
  <si>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</si>
  <si>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</si>
  <si>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</si>
  <si>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</si>
  <si>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</si>
  <si>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</si>
  <si>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</si>
  <si>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</si>
  <si>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</si>
  <si>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</si>
  <si>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</si>
  <si>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</si>
  <si>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</si>
  <si>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</si>
  <si>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</si>
  <si>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</si>
  <si>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</si>
  <si>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</si>
  <si>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</si>
  <si>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</si>
  <si>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</si>
  <si>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</si>
  <si>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</si>
  <si>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</si>
  <si>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</si>
  <si>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</si>
  <si>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</si>
  <si>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</si>
  <si>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</si>
  <si>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</si>
  <si>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</si>
  <si>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</si>
  <si>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</si>
  <si>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</si>
  <si>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</si>
  <si>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</si>
  <si>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</si>
  <si>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</si>
  <si>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</si>
  <si>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</si>
  <si>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</si>
  <si>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</si>
  <si>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</si>
  <si>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</si>
  <si>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</si>
  <si>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</si>
  <si>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</si>
  <si>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</si>
  <si>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</si>
  <si>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</si>
  <si>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</si>
  <si>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</si>
  <si>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</si>
  <si>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</si>
  <si>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</si>
  <si>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</si>
  <si>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</si>
  <si>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</si>
  <si>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</si>
  <si>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</si>
  <si>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</si>
  <si>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</si>
  <si>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</si>
  <si>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</si>
  <si>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</si>
  <si>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</si>
  <si>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</si>
  <si>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</si>
  <si>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</si>
  <si>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</si>
  <si>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</si>
  <si>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</si>
  <si>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</si>
  <si>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</si>
  <si>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</si>
  <si>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</si>
  <si>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</si>
  <si>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</si>
  <si>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</si>
  <si>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</si>
  <si>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</si>
  <si>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</si>
  <si>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</si>
  <si>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</si>
  <si>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</si>
  <si>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</si>
  <si>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</si>
  <si>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</si>
  <si>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</si>
  <si>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</si>
  <si>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</si>
  <si>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</si>
  <si>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</si>
  <si>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</si>
  <si>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</si>
  <si>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</si>
  <si>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</si>
  <si>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</si>
  <si>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</si>
  <si>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</si>
  <si>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</si>
  <si>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</si>
  <si>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</si>
  <si>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</si>
  <si>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</si>
  <si>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</si>
  <si>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</si>
  <si>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</si>
  <si>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</si>
  <si>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</si>
  <si>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</si>
  <si>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</si>
  <si>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</si>
  <si>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</si>
  <si>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</si>
  <si>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</si>
  <si>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</si>
  <si>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</si>
  <si>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</si>
  <si>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</si>
  <si>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</si>
  <si>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</si>
  <si>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</si>
  <si>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</si>
  <si>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</si>
  <si>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</si>
  <si>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</si>
  <si>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</si>
  <si>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</si>
  <si>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</si>
  <si>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</si>
  <si>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</si>
  <si>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</si>
  <si>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</si>
  <si>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</si>
  <si>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</si>
  <si>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</si>
  <si>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</si>
  <si>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</si>
  <si>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</si>
  <si>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</si>
  <si>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</si>
  <si>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</si>
  <si>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</si>
  <si>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</si>
  <si>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</si>
  <si>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</si>
  <si>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</si>
  <si>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</si>
  <si>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</si>
  <si>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</si>
  <si>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</si>
  <si>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</si>
  <si>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</si>
  <si>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</si>
  <si>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</si>
  <si>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</si>
  <si>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</si>
  <si>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</si>
  <si>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</si>
  <si>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</si>
  <si>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</si>
  <si>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</si>
  <si>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</si>
  <si>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</si>
  <si>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</si>
  <si>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</si>
  <si>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</si>
  <si>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</si>
  <si>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</si>
  <si>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</si>
  <si>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</si>
  <si>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</si>
  <si>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</si>
  <si>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</si>
  <si>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</si>
  <si>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</si>
  <si>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</si>
  <si>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</si>
  <si>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</si>
  <si>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</si>
  <si>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</si>
  <si>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</si>
  <si>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</si>
  <si>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</si>
  <si>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</si>
  <si>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</si>
  <si>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</si>
  <si>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</si>
  <si>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</si>
  <si>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</si>
  <si>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</si>
  <si>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</si>
  <si>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</si>
  <si>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</si>
  <si>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</si>
  <si>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</si>
  <si>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</si>
  <si>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</si>
  <si>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</si>
  <si>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</si>
  <si>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</si>
  <si>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</si>
  <si>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</si>
  <si>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</si>
  <si>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</si>
  <si>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</si>
  <si>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</si>
  <si>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</si>
  <si>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</si>
  <si>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</si>
  <si>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</si>
  <si>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</si>
  <si>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</si>
  <si>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</si>
  <si>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</si>
  <si>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</si>
  <si>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</si>
  <si>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</si>
  <si>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</si>
  <si>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</si>
  <si>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</si>
  <si>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</si>
  <si>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</si>
  <si>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</si>
  <si>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</si>
  <si>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</si>
  <si>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</si>
  <si>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</si>
  <si>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</si>
  <si>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</si>
  <si>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</si>
  <si>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</si>
  <si>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</si>
  <si>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</si>
  <si>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</si>
  <si>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</si>
  <si>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</si>
  <si>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</si>
  <si>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</si>
  <si>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</si>
  <si>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</si>
  <si>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</si>
  <si>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</si>
  <si>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</si>
  <si>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</si>
  <si>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</si>
  <si>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</si>
  <si>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</si>
  <si>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</si>
  <si>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</si>
  <si>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</si>
  <si>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</si>
  <si>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</si>
  <si>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</si>
  <si>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</si>
  <si>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</si>
  <si>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</si>
  <si>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</si>
  <si>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</si>
  <si>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</si>
  <si>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</si>
  <si>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</si>
  <si>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</si>
  <si>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</si>
  <si>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</si>
  <si>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</si>
  <si>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</si>
  <si>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</si>
  <si>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</si>
  <si>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</si>
  <si>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</si>
  <si>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</si>
  <si>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</si>
  <si>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</si>
  <si>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</si>
  <si>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</si>
  <si>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</si>
  <si>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</si>
  <si>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</si>
  <si>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</si>
  <si>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</si>
  <si>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</si>
  <si>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</si>
  <si>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</si>
  <si>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</si>
  <si>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</si>
  <si>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</si>
  <si>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</si>
  <si>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</si>
  <si>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</si>
  <si>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</si>
  <si>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</si>
  <si>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</si>
  <si>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</si>
  <si>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</si>
  <si>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</si>
  <si>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</si>
  <si>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</si>
  <si>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</si>
  <si>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</si>
  <si>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</si>
  <si>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</si>
  <si>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</si>
  <si>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</si>
  <si>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</si>
  <si>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</si>
  <si>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</si>
  <si>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</si>
  <si>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</si>
  <si>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</si>
  <si>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</si>
  <si>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</si>
  <si>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</si>
  <si>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</si>
  <si>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</si>
  <si>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</si>
  <si>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</si>
  <si>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</si>
  <si>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</si>
  <si>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</si>
  <si>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</si>
  <si>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</si>
  <si>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</si>
  <si>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</si>
  <si>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</si>
  <si>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</si>
  <si>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</si>
  <si>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</si>
  <si>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</si>
  <si>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</si>
  <si>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</si>
  <si>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</si>
  <si>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</si>
  <si>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</si>
  <si>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</si>
  <si>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</si>
  <si>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</si>
  <si>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</si>
  <si>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</si>
  <si>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</si>
  <si>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</si>
  <si>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</si>
  <si>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</si>
  <si>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</si>
  <si>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</si>
  <si>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</si>
  <si>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</si>
  <si>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</si>
  <si>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</si>
  <si>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</si>
  <si>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</si>
  <si>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</si>
  <si>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</si>
  <si>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</si>
  <si>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</si>
  <si>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</si>
  <si>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</si>
  <si>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</si>
  <si>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</si>
  <si>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</si>
  <si>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</si>
  <si>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</si>
  <si>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</si>
  <si>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</si>
  <si>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</si>
  <si>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</si>
  <si>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</si>
  <si>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</si>
  <si>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</si>
  <si>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</si>
  <si>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</si>
  <si>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</si>
  <si>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</si>
  <si>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</si>
  <si>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</si>
  <si>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</si>
  <si>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</si>
  <si>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</si>
  <si>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</si>
  <si>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</si>
  <si>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</si>
  <si>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</si>
  <si>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</si>
  <si>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</si>
  <si>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</si>
  <si>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</si>
  <si>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</si>
  <si>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</si>
  <si>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</si>
  <si>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</si>
  <si>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</si>
  <si>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</si>
  <si>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</si>
  <si>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</si>
  <si>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</si>
  <si>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</si>
  <si>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</si>
  <si>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</si>
  <si>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</si>
  <si>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</si>
  <si>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</si>
  <si>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</si>
  <si>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</si>
  <si>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</si>
  <si>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</si>
  <si>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</si>
  <si>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</si>
  <si>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</si>
  <si>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</si>
  <si>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</si>
  <si>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</si>
  <si>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</si>
  <si>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</si>
  <si>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</si>
  <si>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</si>
  <si>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</si>
  <si>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</si>
  <si>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</si>
  <si>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</si>
  <si>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</si>
  <si>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</si>
  <si>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</si>
  <si>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</si>
  <si>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</si>
  <si>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</si>
  <si>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</si>
  <si>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</si>
  <si>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</si>
  <si>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</si>
  <si>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</si>
  <si>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</si>
  <si>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</si>
  <si>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</si>
  <si>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</si>
  <si>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</si>
  <si>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</si>
  <si>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</si>
  <si>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</si>
  <si>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</si>
  <si>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</si>
  <si>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</si>
  <si>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</si>
  <si>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</si>
  <si>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</si>
  <si>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</si>
  <si>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</si>
  <si>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</si>
  <si>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</si>
  <si>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</si>
  <si>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</si>
  <si>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</si>
  <si>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</si>
  <si>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</si>
  <si>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</si>
  <si>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</si>
  <si>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</si>
  <si>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</si>
  <si>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</si>
  <si>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</si>
  <si>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</si>
  <si>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</si>
  <si>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</si>
  <si>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</si>
  <si>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</si>
  <si>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</si>
  <si>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</si>
  <si>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</si>
  <si>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</si>
  <si>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</si>
  <si>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</si>
  <si>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</si>
  <si>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</si>
  <si>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</si>
  <si>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</si>
  <si>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</si>
  <si>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</si>
  <si>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</si>
  <si>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</si>
  <si>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</si>
  <si>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</si>
  <si>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</si>
  <si>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</si>
  <si>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</si>
  <si>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</si>
  <si>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</si>
  <si>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</si>
  <si>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</si>
  <si>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</si>
  <si>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</si>
  <si>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</si>
  <si>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</si>
  <si>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</si>
  <si>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</si>
  <si>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</si>
  <si>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</si>
  <si>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</si>
  <si>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</si>
  <si>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</si>
  <si>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</si>
  <si>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</si>
  <si>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</si>
  <si>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</si>
  <si>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</si>
  <si>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</si>
  <si>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</si>
  <si>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</si>
  <si>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</si>
  <si>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</si>
  <si>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</si>
  <si>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</si>
  <si>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</si>
  <si>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</si>
  <si>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</si>
  <si>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</si>
  <si>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</si>
  <si>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</si>
  <si>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</si>
  <si>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</si>
  <si>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</si>
  <si>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</si>
  <si>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</si>
  <si>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</si>
  <si>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</si>
  <si>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</si>
  <si>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</si>
  <si>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</si>
  <si>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</si>
  <si>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</si>
  <si>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</si>
  <si>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</si>
  <si>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</si>
  <si>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</si>
  <si>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</si>
  <si>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</si>
  <si>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</si>
  <si>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</si>
  <si>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</si>
  <si>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</si>
  <si>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</si>
  <si>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</si>
  <si>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</si>
  <si>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</si>
  <si>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</si>
  <si>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</si>
  <si>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</si>
  <si>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</si>
  <si>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</si>
  <si>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</si>
  <si>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</si>
  <si>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</si>
  <si>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</si>
  <si>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</si>
  <si>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</si>
  <si>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</si>
  <si>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</si>
  <si>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</si>
  <si>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</si>
  <si>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</si>
  <si>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</si>
  <si>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</si>
  <si>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</si>
  <si>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</si>
  <si>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</si>
  <si>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</si>
  <si>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</si>
  <si>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</si>
  <si>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</si>
  <si>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</si>
  <si>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</si>
  <si>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</si>
  <si>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</si>
  <si>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</si>
  <si>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</si>
  <si>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</si>
  <si>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</si>
  <si>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</si>
  <si>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</si>
  <si>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</si>
  <si>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</si>
  <si>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</si>
  <si>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</si>
  <si>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</si>
  <si>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</si>
  <si>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</si>
  <si>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</si>
  <si>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</si>
  <si>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</si>
  <si>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</si>
  <si>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</si>
  <si>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</si>
  <si>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</si>
  <si>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</si>
  <si>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</si>
  <si>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</si>
  <si>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</si>
  <si>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</si>
  <si>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</si>
  <si>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</si>
  <si>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</si>
  <si>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</si>
  <si>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</si>
  <si>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</si>
  <si>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</si>
  <si>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</si>
  <si>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</si>
  <si>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</si>
  <si>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</si>
  <si>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</si>
  <si>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</si>
  <si>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</si>
  <si>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</si>
  <si>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</si>
  <si>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</si>
  <si>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</si>
  <si>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</si>
  <si>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</si>
  <si>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</si>
  <si>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</si>
  <si>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</si>
  <si>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</si>
  <si>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</si>
  <si>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</si>
  <si>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</si>
  <si>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</si>
  <si>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</si>
  <si>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</si>
  <si>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</si>
  <si>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</si>
  <si>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</si>
  <si>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</si>
  <si>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</si>
  <si>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</si>
  <si>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</si>
  <si>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</si>
  <si>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</si>
  <si>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</si>
  <si>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</si>
  <si>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</si>
  <si>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</si>
  <si>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</si>
  <si>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</si>
  <si>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</si>
  <si>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</si>
  <si>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</si>
  <si>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</si>
  <si>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</si>
  <si>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</si>
  <si>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</si>
  <si>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</si>
  <si>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</si>
  <si>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</si>
  <si>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</si>
  <si>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</si>
  <si>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</si>
  <si>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</si>
  <si>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</si>
  <si>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</si>
  <si>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</si>
  <si>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</si>
  <si>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</si>
  <si>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</si>
  <si>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</si>
  <si>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</si>
  <si>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</si>
  <si>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</si>
  <si>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</si>
  <si>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</si>
  <si>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</si>
  <si>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</si>
  <si>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</si>
  <si>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</si>
  <si>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</si>
  <si>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</si>
  <si>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</si>
  <si>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</si>
  <si>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</si>
  <si>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</si>
  <si>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</si>
  <si>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</si>
  <si>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</si>
  <si>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</si>
  <si>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</si>
  <si>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</si>
  <si>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</si>
  <si>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</si>
  <si>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</si>
  <si>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</si>
  <si>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</si>
  <si>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</si>
  <si>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</si>
  <si>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</si>
  <si>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</si>
  <si>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</si>
  <si>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</si>
  <si>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</si>
  <si>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</si>
  <si>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</si>
  <si>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</si>
  <si>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</si>
  <si>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</si>
  <si>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</si>
  <si>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</si>
  <si>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</si>
  <si>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</si>
  <si>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</si>
  <si>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</si>
  <si>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</si>
  <si>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</si>
  <si>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</si>
  <si>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</si>
  <si>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</si>
  <si>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</si>
  <si>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</si>
  <si>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</si>
  <si>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</si>
  <si>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</si>
  <si>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</si>
  <si>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</si>
  <si>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</si>
  <si>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</si>
  <si>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</si>
  <si>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</si>
  <si>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</si>
  <si>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</si>
  <si>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</si>
  <si>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</si>
  <si>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</si>
  <si>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</si>
  <si>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</si>
  <si>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</si>
  <si>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</si>
  <si>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</si>
  <si>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</si>
  <si>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</si>
  <si>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</si>
  <si>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</si>
  <si>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</si>
  <si>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</si>
  <si>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</si>
  <si>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</si>
  <si>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</si>
  <si>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</si>
  <si>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</si>
  <si>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</si>
  <si>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</si>
  <si>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</si>
  <si>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</si>
  <si>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</si>
  <si>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</si>
  <si>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</si>
  <si>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</si>
  <si>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</si>
  <si>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</si>
  <si>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</si>
  <si>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</si>
  <si>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</si>
  <si>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</si>
  <si>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</si>
  <si>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</si>
  <si>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</si>
  <si>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</si>
  <si>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</si>
  <si>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</si>
  <si>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</si>
  <si>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</si>
  <si>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</si>
  <si>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</si>
  <si>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</si>
  <si>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</si>
  <si>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</si>
  <si>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</si>
  <si>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</si>
  <si>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</si>
  <si>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</si>
  <si>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</si>
  <si>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</si>
  <si>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</si>
  <si>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</si>
  <si>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</si>
  <si>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</si>
  <si>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</si>
  <si>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</si>
  <si>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</si>
  <si>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</si>
  <si>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</si>
  <si>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</si>
  <si>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</si>
  <si>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</si>
  <si>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</si>
  <si>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</si>
  <si>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</si>
  <si>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</si>
  <si>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</si>
  <si>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</si>
  <si>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</si>
  <si>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</si>
  <si>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</si>
  <si>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</si>
  <si>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</si>
  <si>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</si>
  <si>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</si>
  <si>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</si>
  <si>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</si>
  <si>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</si>
  <si>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</si>
  <si>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</si>
  <si>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</si>
  <si>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</si>
  <si>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</si>
  <si>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</si>
  <si>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</si>
  <si>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</si>
  <si>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</si>
  <si>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</si>
  <si>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</si>
  <si>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</si>
  <si>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</si>
  <si>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</si>
  <si>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</si>
  <si>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</si>
  <si>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</si>
  <si>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</si>
  <si>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</si>
  <si>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</si>
  <si>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</si>
  <si>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</si>
  <si>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</si>
  <si>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</si>
  <si>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</si>
  <si>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</si>
  <si>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</si>
  <si>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</si>
  <si>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</si>
  <si>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</si>
  <si>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</si>
  <si>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</si>
  <si>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</si>
  <si>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</si>
  <si>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</si>
  <si>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</si>
  <si>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</si>
  <si>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</si>
  <si>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</si>
  <si>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</si>
  <si>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</si>
  <si>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</si>
  <si>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</si>
  <si>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</si>
  <si>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</si>
  <si>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</si>
  <si>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</si>
  <si>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</si>
  <si>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</si>
  <si>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</si>
  <si>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</si>
  <si>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</si>
  <si>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</si>
  <si>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</si>
  <si>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</si>
  <si>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</si>
  <si>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</si>
  <si>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</si>
  <si>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</si>
  <si>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</si>
  <si>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</si>
  <si>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</si>
  <si>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</si>
  <si>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</si>
  <si>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</si>
  <si>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</si>
  <si>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</si>
  <si>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</si>
  <si>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</si>
  <si>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</si>
  <si>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</si>
  <si>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</si>
  <si>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</si>
  <si>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</si>
  <si>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</si>
  <si>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</si>
  <si>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</si>
  <si>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</si>
  <si>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</si>
  <si>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</si>
  <si>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</si>
  <si>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</si>
  <si>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</si>
  <si>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</si>
  <si>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</si>
  <si>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</si>
  <si>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</si>
  <si>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</si>
  <si>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</si>
  <si>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</si>
  <si>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</si>
  <si>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</si>
  <si>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</si>
  <si>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</si>
  <si>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</si>
  <si>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</si>
  <si>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</si>
  <si>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</si>
  <si>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</si>
  <si>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</si>
  <si>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</si>
  <si>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</si>
  <si>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</si>
  <si>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</si>
  <si>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</si>
  <si>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</si>
  <si>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</si>
  <si>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</si>
  <si>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</si>
  <si>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</si>
  <si>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</si>
  <si>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</si>
  <si>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</si>
  <si>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</si>
  <si>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</si>
  <si>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</si>
  <si>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</si>
  <si>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</si>
  <si>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</si>
  <si>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</si>
  <si>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</si>
  <si>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</si>
  <si>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</si>
  <si>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</si>
  <si>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</si>
  <si>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</si>
  <si>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</si>
  <si>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</si>
  <si>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</si>
  <si>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</si>
  <si>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</si>
  <si>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</si>
  <si>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</si>
  <si>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</si>
  <si>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</si>
  <si>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</si>
  <si>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</si>
  <si>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</si>
  <si>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</si>
  <si>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</si>
  <si>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</si>
  <si>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</si>
  <si>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</si>
  <si>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</si>
  <si>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</si>
  <si>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</si>
  <si>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</si>
  <si>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</si>
  <si>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</si>
  <si>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</si>
  <si>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</si>
  <si>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</si>
  <si>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</si>
  <si>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</si>
  <si>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</si>
  <si>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</si>
  <si>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</si>
  <si>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</si>
  <si>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</si>
  <si>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</si>
  <si>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</si>
  <si>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</si>
  <si>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</si>
  <si>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</si>
  <si>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</si>
  <si>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</si>
  <si>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</si>
  <si>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</si>
  <si>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</si>
  <si>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</si>
  <si>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</si>
  <si>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</si>
  <si>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</si>
  <si>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</si>
  <si>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</si>
  <si>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</si>
  <si>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</si>
  <si>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</si>
  <si>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</si>
  <si>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</si>
  <si>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</si>
  <si>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</si>
  <si>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</si>
  <si>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</si>
  <si>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</si>
  <si>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</si>
  <si>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</si>
  <si>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</si>
  <si>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</si>
  <si>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</si>
  <si>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</si>
  <si>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</si>
  <si>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</si>
  <si>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</si>
  <si>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</si>
  <si>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</si>
  <si>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</si>
  <si>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</si>
  <si>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</si>
  <si>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</si>
  <si>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</si>
  <si>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</si>
  <si>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</si>
  <si>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</si>
  <si>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</si>
  <si>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</si>
  <si>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</si>
  <si>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</si>
  <si>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</si>
  <si>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</si>
  <si>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</si>
  <si>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</si>
  <si>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</si>
  <si>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</si>
  <si>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</si>
  <si>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</si>
  <si>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</si>
  <si>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</si>
  <si>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</si>
  <si>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</si>
  <si>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</si>
  <si>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</si>
  <si>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</si>
  <si>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</si>
  <si>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</si>
  <si>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</si>
  <si>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</si>
  <si>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</si>
  <si>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</si>
  <si>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</si>
  <si>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</si>
  <si>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</si>
  <si>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</si>
  <si>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</si>
  <si>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</si>
  <si>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</si>
  <si>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</si>
  <si>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</si>
  <si>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</si>
  <si>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</si>
  <si>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</si>
  <si>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</si>
  <si>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</si>
  <si>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</si>
  <si>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</si>
  <si>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</si>
  <si>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</si>
  <si>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</si>
  <si>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</si>
  <si>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</si>
  <si>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</si>
  <si>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</si>
  <si>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</si>
  <si>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</si>
  <si>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</si>
  <si>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</si>
  <si>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</si>
  <si>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</si>
  <si>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</si>
  <si>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</si>
  <si>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</si>
  <si>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</si>
  <si>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</si>
  <si>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</si>
  <si>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</si>
  <si>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</si>
  <si>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</si>
  <si>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</si>
  <si>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</si>
  <si>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</si>
  <si>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</si>
  <si>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</si>
  <si>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</si>
  <si>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</si>
  <si>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</si>
  <si>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</si>
  <si>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</si>
  <si>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</si>
  <si>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</si>
  <si>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</si>
  <si>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</si>
  <si>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</si>
  <si>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</si>
  <si>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</si>
  <si>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</si>
  <si>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</si>
  <si>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</si>
  <si>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</si>
  <si>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</si>
  <si>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</si>
  <si>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</si>
  <si>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</si>
  <si>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</si>
  <si>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</si>
  <si>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</si>
  <si>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</si>
  <si>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</si>
  <si>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</si>
  <si>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</si>
  <si>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</si>
  <si>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</si>
  <si>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</si>
  <si>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</si>
  <si>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</si>
  <si>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</si>
  <si>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</si>
  <si>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</si>
  <si>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</si>
  <si>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</si>
  <si>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</si>
  <si>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</si>
  <si>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</si>
  <si>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</si>
  <si>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</si>
  <si>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</si>
  <si>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</si>
  <si>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</si>
  <si>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</si>
  <si>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</si>
  <si>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</si>
  <si>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</si>
  <si>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</si>
  <si>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</si>
  <si>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</si>
  <si>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</si>
  <si>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</si>
  <si>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</si>
  <si>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</si>
  <si>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</si>
  <si>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</si>
  <si>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</si>
  <si>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</si>
  <si>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</si>
  <si>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</si>
  <si>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</si>
  <si>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</si>
  <si>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</si>
  <si>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</si>
  <si>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</si>
  <si>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</si>
  <si>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</si>
  <si>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</si>
  <si>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</si>
  <si>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</si>
  <si>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</si>
  <si>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</si>
  <si>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</si>
  <si>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</si>
  <si>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</si>
  <si>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</si>
  <si>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</si>
  <si>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</si>
  <si>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</si>
  <si>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</si>
  <si>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</si>
  <si>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</si>
  <si>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</si>
  <si>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</si>
  <si>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</si>
  <si>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</si>
  <si>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</si>
  <si>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</si>
  <si>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</si>
  <si>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</si>
  <si>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</si>
  <si>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</si>
  <si>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</si>
  <si>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</si>
  <si>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</si>
  <si>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</si>
  <si>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</si>
  <si>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</si>
  <si>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</si>
  <si>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</si>
  <si>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</si>
  <si>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</si>
  <si>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</si>
  <si>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</si>
  <si>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</si>
  <si>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</si>
  <si>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</si>
  <si>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</si>
  <si>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</si>
  <si>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</si>
  <si>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</si>
  <si>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</si>
  <si>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</si>
  <si>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</si>
  <si>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</si>
  <si>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</si>
  <si>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</si>
  <si>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</si>
  <si>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</si>
  <si>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</si>
  <si>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</si>
  <si>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</si>
  <si>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</si>
  <si>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</si>
  <si>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</si>
  <si>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</si>
  <si>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</si>
  <si>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</si>
  <si>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</si>
  <si>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</si>
  <si>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</si>
  <si>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</si>
  <si>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</si>
  <si>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</si>
  <si>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</si>
  <si>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</si>
  <si>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</si>
  <si>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</si>
  <si>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</si>
  <si>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</si>
  <si>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</si>
  <si>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</si>
  <si>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</si>
  <si>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</si>
  <si>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</si>
  <si>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</si>
  <si>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</si>
  <si>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</si>
  <si>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</si>
  <si>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</si>
  <si>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</si>
  <si>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</si>
  <si>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</si>
  <si>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</si>
  <si>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</si>
  <si>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</si>
  <si>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</si>
  <si>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</si>
  <si>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</si>
  <si>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</si>
  <si>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</si>
  <si>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</si>
  <si>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</si>
  <si>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</si>
  <si>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</si>
  <si>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</si>
  <si>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</si>
  <si>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</si>
  <si>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</si>
  <si>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</si>
  <si>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</si>
  <si>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</si>
  <si>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</si>
  <si>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</si>
  <si>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</si>
  <si>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</si>
  <si>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</si>
  <si>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</si>
  <si>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</si>
  <si>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</si>
  <si>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</si>
  <si>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</si>
  <si>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</si>
  <si>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</si>
  <si>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</si>
  <si>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</si>
  <si>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</si>
  <si>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</si>
  <si>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</si>
  <si>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</si>
  <si>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</si>
  <si>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</si>
  <si>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</si>
  <si>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</si>
  <si>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</si>
  <si>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</si>
  <si>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</si>
  <si>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</si>
  <si>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</si>
  <si>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</si>
  <si>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</si>
  <si>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</si>
  <si>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</si>
  <si>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</si>
  <si>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</si>
  <si>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</si>
  <si>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</si>
  <si>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</si>
  <si>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</si>
  <si>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</si>
  <si>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</si>
  <si>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</si>
  <si>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</si>
  <si>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</si>
  <si>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</si>
  <si>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</si>
  <si>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</si>
  <si>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</si>
  <si>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</si>
  <si>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</si>
  <si>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</si>
  <si>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</si>
  <si>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</si>
  <si>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</si>
  <si>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</si>
  <si>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</si>
  <si>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</si>
  <si>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</si>
  <si>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</si>
  <si>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</si>
  <si>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</si>
  <si>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</si>
  <si>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</si>
  <si>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</si>
  <si>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</si>
  <si>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</si>
  <si>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</si>
  <si>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</si>
  <si>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</si>
  <si>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</si>
  <si>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</si>
  <si>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</si>
  <si>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</si>
  <si>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</si>
  <si>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</si>
  <si>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</si>
  <si>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</si>
  <si>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</si>
  <si>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</si>
  <si>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</si>
  <si>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</si>
  <si>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</si>
  <si>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</si>
  <si>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</si>
  <si>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</si>
  <si>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</si>
  <si>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</si>
  <si>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</si>
  <si>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</si>
  <si>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</si>
  <si>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</si>
  <si>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</si>
  <si>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</si>
  <si>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</si>
  <si>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</si>
  <si>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</si>
  <si>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</si>
  <si>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</si>
  <si>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</si>
  <si>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</si>
  <si>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</si>
  <si>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</si>
  <si>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</si>
  <si>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</si>
  <si>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</si>
  <si>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</si>
  <si>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</si>
  <si>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</si>
  <si>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</si>
  <si>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</si>
  <si>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</si>
  <si>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</si>
  <si>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</si>
  <si>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</si>
  <si>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</si>
  <si>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</si>
  <si>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</si>
  <si>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</si>
  <si>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</si>
  <si>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</si>
  <si>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</si>
  <si>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</si>
  <si>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</si>
  <si>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</si>
  <si>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</si>
  <si>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</si>
  <si>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</si>
  <si>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</si>
  <si>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</si>
  <si>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</si>
  <si>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</si>
  <si>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</si>
  <si>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</si>
  <si>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</si>
  <si>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</si>
  <si>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</si>
  <si>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</si>
  <si>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</si>
  <si>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</si>
  <si>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</si>
  <si>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</si>
  <si>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</si>
  <si>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</si>
  <si>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</si>
  <si>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</si>
  <si>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</si>
  <si>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</si>
  <si>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</si>
  <si>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</si>
  <si>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</si>
  <si>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</si>
  <si>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</si>
  <si>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</si>
  <si>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</si>
  <si>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</si>
  <si>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</si>
  <si>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</si>
  <si>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</si>
  <si>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</si>
  <si>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</si>
  <si>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</si>
  <si>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</si>
  <si>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</si>
  <si>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</si>
  <si>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</si>
  <si>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</si>
  <si>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</si>
  <si>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</si>
  <si>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</si>
  <si>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</si>
  <si>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</si>
  <si>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</si>
  <si>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</si>
  <si>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</si>
  <si>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</si>
  <si>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</si>
  <si>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</si>
  <si>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</si>
  <si>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</si>
  <si>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</si>
  <si>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</si>
  <si>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</si>
  <si>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</si>
  <si>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</si>
  <si>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</si>
  <si>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</si>
  <si>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</si>
  <si>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</si>
  <si>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</si>
  <si>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</si>
  <si>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</si>
  <si>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</si>
  <si>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</si>
  <si>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</si>
  <si>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</si>
  <si>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</si>
  <si>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</si>
  <si>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</si>
  <si>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</si>
  <si>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</si>
  <si>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</si>
  <si>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</si>
  <si>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</si>
  <si>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</si>
  <si>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</si>
  <si>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</si>
  <si>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</si>
  <si>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</si>
  <si>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</si>
  <si>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</si>
  <si>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</si>
  <si>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</si>
  <si>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</si>
  <si>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</si>
  <si>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</si>
  <si>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</si>
  <si>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</si>
  <si>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</si>
  <si>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</si>
  <si>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</si>
  <si>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</si>
  <si>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</si>
  <si>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</si>
  <si>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</si>
  <si>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</si>
  <si>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</si>
  <si>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</si>
  <si>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</si>
  <si>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</si>
  <si>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</si>
  <si>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</si>
  <si>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</si>
  <si>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</si>
  <si>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</si>
  <si>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</si>
  <si>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</si>
  <si>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</si>
  <si>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</si>
  <si>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</si>
  <si>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</si>
  <si>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</si>
  <si>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</si>
  <si>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</si>
  <si>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</si>
  <si>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</si>
  <si>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</si>
  <si>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</si>
  <si>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</si>
  <si>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</si>
  <si>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</si>
  <si>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</si>
  <si>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</si>
  <si>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</si>
  <si>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</si>
  <si>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</si>
  <si>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</si>
  <si>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</si>
  <si>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</si>
  <si>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</si>
  <si>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</si>
  <si>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</si>
  <si>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</si>
  <si>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</si>
  <si>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</si>
  <si>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</si>
  <si>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</si>
  <si>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</si>
  <si>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</si>
  <si>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</si>
  <si>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</si>
  <si>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</si>
  <si>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</si>
  <si>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</si>
  <si>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</si>
  <si>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</si>
  <si>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</si>
  <si>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</si>
  <si>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</si>
  <si>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</si>
  <si>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</si>
  <si>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</si>
  <si>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</si>
  <si>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</si>
  <si>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</si>
  <si>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</si>
  <si>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</si>
  <si>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</si>
  <si>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</si>
  <si>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</si>
  <si>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</si>
  <si>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</si>
  <si>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</si>
  <si>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</si>
  <si>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</si>
  <si>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</si>
  <si>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</si>
  <si>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</si>
  <si>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</si>
  <si>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</si>
  <si>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</si>
  <si>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</si>
  <si>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</si>
  <si>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</si>
  <si>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</si>
  <si>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</si>
  <si>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</si>
  <si>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</si>
  <si>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</si>
  <si>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</si>
  <si>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</si>
  <si>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</si>
  <si>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</si>
  <si>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</si>
  <si>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</si>
  <si>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</si>
  <si>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</si>
  <si>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</si>
  <si>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</si>
  <si>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</si>
  <si>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</si>
  <si>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</si>
  <si>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</si>
  <si>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</si>
  <si>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</si>
  <si>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</si>
  <si>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</si>
  <si>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</si>
  <si>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</si>
  <si>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</si>
  <si>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</si>
  <si>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</si>
  <si>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</si>
  <si>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</si>
  <si>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</si>
  <si>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</si>
  <si>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</si>
  <si>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</si>
  <si>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</si>
  <si>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</si>
  <si>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</si>
  <si>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</si>
  <si>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</si>
  <si>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</si>
  <si>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</si>
  <si>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</si>
  <si>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</si>
  <si>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</si>
  <si>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</si>
  <si>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</si>
  <si>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</si>
  <si>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</si>
  <si>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</si>
  <si>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</si>
  <si>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</si>
  <si>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</si>
  <si>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</si>
  <si>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</si>
  <si>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</si>
  <si>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</si>
  <si>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</si>
  <si>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</si>
  <si>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</si>
  <si>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</si>
  <si>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</si>
  <si>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</si>
  <si>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</si>
  <si>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</si>
  <si>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</si>
  <si>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</si>
  <si>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</si>
  <si>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</si>
  <si>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</si>
  <si>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</si>
  <si>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</si>
  <si>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</si>
  <si>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</si>
  <si>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</si>
  <si>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</si>
  <si>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</si>
  <si>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</si>
  <si>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</si>
  <si>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</si>
  <si>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</si>
  <si>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</si>
  <si>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</si>
  <si>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</si>
  <si>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</si>
  <si>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</si>
  <si>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</si>
  <si>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</si>
  <si>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</si>
  <si>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</si>
  <si>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</si>
  <si>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</si>
  <si>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</si>
  <si>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</si>
  <si>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</si>
  <si>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</si>
  <si>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</si>
  <si>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</si>
  <si>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</si>
  <si>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</si>
  <si>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</si>
  <si>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</si>
  <si>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</si>
  <si>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</si>
  <si>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</si>
  <si>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</si>
  <si>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</si>
  <si>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</si>
  <si>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</si>
  <si>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</si>
  <si>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</si>
  <si>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</si>
  <si>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</si>
  <si>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</si>
  <si>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</si>
  <si>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</si>
  <si>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</si>
  <si>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</si>
  <si>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</si>
  <si>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</si>
  <si>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</si>
  <si>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</si>
  <si>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</si>
  <si>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</si>
  <si>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</si>
  <si>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</si>
  <si>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</si>
  <si>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</si>
  <si>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</si>
  <si>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</si>
  <si>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</si>
  <si>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</si>
  <si>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</si>
  <si>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</si>
  <si>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</si>
  <si>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</si>
  <si>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</si>
  <si>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</si>
  <si>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</si>
  <si>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</si>
  <si>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</si>
  <si>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</si>
  <si>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</si>
  <si>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</si>
  <si>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</si>
  <si>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</si>
  <si>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</si>
  <si>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</si>
  <si>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</si>
  <si>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</si>
  <si>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</si>
  <si>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</si>
  <si>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</si>
  <si>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</si>
  <si>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</si>
  <si>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</si>
  <si>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</si>
  <si>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</si>
  <si>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</si>
  <si>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</si>
  <si>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</si>
  <si>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</si>
  <si>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</si>
  <si>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</si>
  <si>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</si>
  <si>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</si>
  <si>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</si>
  <si>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</si>
  <si>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</si>
  <si>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</si>
  <si>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</si>
  <si>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</si>
  <si>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</si>
  <si>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</si>
  <si>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</si>
  <si>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</si>
  <si>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</si>
  <si>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</si>
  <si>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</si>
  <si>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</si>
  <si>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</si>
  <si>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</si>
  <si>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</si>
  <si>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</si>
  <si>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</si>
  <si>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</si>
  <si>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</si>
  <si>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</si>
  <si>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</si>
  <si>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</si>
  <si>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</si>
  <si>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</si>
  <si>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</si>
  <si>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</si>
  <si>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</si>
  <si>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</si>
  <si>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</si>
  <si>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</si>
  <si>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</si>
  <si>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</si>
  <si>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</si>
  <si>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</si>
  <si>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</si>
  <si>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</si>
  <si>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</si>
  <si>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</si>
  <si>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</si>
  <si>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</si>
  <si>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</si>
  <si>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</si>
  <si>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</si>
  <si>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</si>
  <si>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</si>
  <si>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</si>
  <si>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</si>
  <si>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</si>
  <si>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</si>
  <si>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</si>
  <si>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</si>
  <si>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</si>
  <si>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</si>
  <si>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</si>
  <si>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</si>
  <si>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</si>
  <si>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</si>
  <si>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</si>
  <si>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</si>
  <si>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</si>
  <si>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</si>
  <si>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</si>
  <si>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</si>
  <si>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</si>
  <si>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</si>
  <si>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</si>
  <si>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</si>
  <si>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</si>
  <si>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</si>
  <si>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</si>
  <si>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</si>
  <si>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</si>
  <si>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</si>
  <si>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</si>
  <si>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</si>
  <si>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</si>
  <si>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</si>
  <si>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</si>
  <si>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</si>
  <si>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</si>
  <si>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</si>
  <si>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</si>
  <si>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</si>
  <si>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</si>
  <si>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</si>
  <si>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</si>
  <si>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</si>
  <si>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</si>
  <si>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</si>
  <si>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</si>
  <si>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</si>
  <si>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</si>
  <si>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</si>
  <si>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</si>
  <si>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</si>
  <si>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</si>
  <si>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</si>
  <si>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</si>
  <si>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</si>
  <si>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</si>
  <si>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</si>
  <si>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</si>
  <si>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</si>
  <si>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</si>
  <si>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</si>
  <si>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</si>
  <si>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</si>
  <si>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</si>
  <si>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</si>
  <si>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</si>
  <si>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</si>
  <si>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</si>
  <si>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</si>
  <si>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</si>
  <si>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</si>
  <si>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</si>
  <si>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</si>
  <si>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</si>
  <si>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</si>
  <si>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</si>
  <si>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</si>
  <si>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</si>
  <si>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</si>
  <si>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</si>
  <si>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</si>
  <si>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</si>
  <si>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</si>
  <si>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</si>
  <si>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</si>
  <si>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</si>
  <si>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</si>
  <si>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</si>
  <si>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</si>
  <si>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</si>
  <si>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</si>
  <si>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</si>
  <si>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</si>
  <si>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</si>
  <si>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</si>
  <si>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</si>
  <si>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</si>
  <si>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</si>
  <si>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</si>
  <si>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</si>
  <si>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</si>
  <si>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</si>
  <si>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</si>
  <si>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</si>
  <si>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</si>
  <si>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</si>
  <si>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</si>
  <si>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</si>
  <si>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</si>
  <si>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</si>
  <si>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</si>
  <si>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</si>
  <si>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</si>
  <si>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</si>
  <si>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</si>
  <si>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</si>
  <si>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</si>
  <si>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</si>
  <si>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</si>
  <si>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</si>
  <si>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</si>
  <si>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</si>
  <si>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</si>
  <si>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</si>
  <si>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</si>
  <si>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</si>
  <si>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</si>
  <si>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</si>
  <si>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</si>
  <si>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</si>
  <si>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</si>
  <si>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</si>
  <si>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</si>
  <si>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</si>
  <si>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</si>
  <si>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</si>
  <si>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</si>
  <si>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</si>
  <si>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</si>
  <si>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</si>
  <si>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</si>
  <si>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</si>
  <si>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</si>
  <si>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</si>
  <si>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</si>
  <si>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</si>
  <si>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</si>
  <si>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</si>
  <si>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</si>
  <si>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</si>
  <si>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</si>
  <si>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</si>
  <si>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</si>
  <si>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</si>
  <si>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</si>
  <si>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</si>
  <si>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</si>
  <si>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</si>
  <si>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</si>
  <si>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</si>
  <si>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</si>
  <si>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</si>
  <si>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</si>
  <si>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</si>
  <si>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</si>
  <si>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</si>
  <si>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</si>
  <si>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</si>
  <si>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</si>
  <si>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</si>
  <si>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</si>
  <si>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</si>
  <si>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</si>
  <si>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</si>
  <si>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</si>
  <si>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</si>
  <si>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</si>
  <si>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</si>
  <si>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</si>
  <si>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</si>
  <si>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</si>
  <si>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</si>
  <si>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</si>
  <si>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</si>
  <si>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</si>
  <si>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</si>
  <si>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</si>
  <si>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</si>
  <si>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</si>
  <si>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</si>
  <si>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</si>
  <si>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</si>
  <si>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</si>
  <si>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</si>
  <si>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</si>
  <si>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</si>
  <si>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</si>
  <si>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</si>
  <si>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</si>
  <si>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</si>
  <si>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</si>
  <si>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</si>
  <si>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</si>
  <si>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</si>
  <si>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</si>
  <si>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</si>
  <si>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</si>
  <si>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</si>
  <si>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</si>
  <si>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</si>
  <si>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</si>
  <si>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</si>
  <si>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</si>
  <si>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</si>
  <si>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</si>
  <si>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</si>
  <si>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</si>
  <si>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</si>
  <si>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</si>
  <si>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</si>
  <si>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</si>
  <si>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</si>
  <si>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</si>
  <si>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</si>
  <si>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</si>
  <si>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</si>
  <si>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</si>
  <si>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</si>
  <si>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</si>
  <si>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</si>
  <si>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</si>
  <si>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</si>
  <si>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</si>
  <si>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</si>
  <si>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</si>
  <si>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</si>
  <si>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</si>
  <si>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</si>
  <si>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</si>
  <si>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</si>
  <si>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</si>
  <si>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</si>
  <si>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</si>
  <si>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</si>
  <si>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</si>
  <si>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</si>
  <si>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</si>
  <si>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</si>
  <si>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</si>
  <si>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</si>
  <si>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</si>
  <si>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</si>
  <si>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</si>
  <si>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</si>
  <si>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</si>
  <si>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</si>
  <si>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</si>
  <si>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</si>
  <si>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</si>
  <si>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</si>
  <si>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</si>
  <si>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</si>
  <si>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</si>
  <si>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</si>
  <si>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</si>
  <si>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</si>
  <si>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</si>
  <si>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</si>
  <si>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</si>
  <si>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</si>
  <si>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</si>
  <si>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</si>
  <si>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</si>
  <si>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</si>
  <si>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</si>
  <si>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</si>
  <si>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</si>
  <si>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</si>
  <si>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</si>
  <si>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</si>
  <si>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</si>
  <si>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</si>
  <si>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</si>
  <si>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</si>
  <si>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</si>
  <si>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</si>
  <si>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</si>
  <si>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</si>
  <si>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</si>
  <si>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</si>
  <si>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</si>
  <si>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</si>
  <si>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</si>
  <si>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</si>
  <si>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</si>
  <si>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</si>
  <si>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</si>
  <si>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</si>
  <si>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</si>
  <si>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</si>
  <si>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</si>
  <si>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</si>
  <si>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</si>
  <si>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</si>
  <si>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</si>
  <si>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</si>
  <si>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</si>
  <si>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</si>
  <si>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</si>
  <si>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</si>
  <si>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</si>
  <si>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</si>
  <si>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</si>
  <si>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</si>
  <si>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</si>
  <si>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</si>
  <si>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</si>
  <si>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</si>
  <si>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</si>
  <si>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</si>
  <si>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</si>
  <si>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</si>
  <si>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</si>
  <si>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</si>
  <si>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</si>
  <si>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</si>
  <si>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</si>
  <si>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</si>
  <si>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</si>
  <si>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</si>
  <si>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</si>
  <si>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</si>
  <si>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</si>
  <si>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</si>
  <si>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</si>
  <si>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</si>
  <si>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</si>
  <si>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</si>
  <si>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</si>
  <si>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</si>
  <si>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</si>
  <si>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</si>
  <si>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</si>
  <si>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</si>
  <si>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</si>
  <si>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</si>
  <si>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</si>
  <si>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</si>
  <si>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</si>
  <si>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</si>
  <si>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</si>
  <si>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</si>
  <si>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</si>
  <si>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</si>
  <si>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</si>
  <si>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</si>
  <si>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</si>
  <si>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</si>
  <si>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</si>
  <si>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</si>
  <si>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</si>
  <si>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</si>
  <si>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</si>
  <si>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</si>
  <si>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</si>
  <si>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</si>
  <si>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</si>
  <si>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</si>
  <si>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</si>
  <si>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</si>
  <si>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</si>
  <si>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</si>
  <si>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</si>
  <si>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</si>
  <si>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</si>
  <si>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</si>
  <si>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</si>
  <si>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</si>
  <si>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</si>
  <si>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</si>
  <si>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</si>
  <si>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</si>
  <si>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</si>
  <si>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</si>
  <si>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</si>
  <si>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</si>
  <si>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</si>
  <si>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</si>
  <si>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</si>
  <si>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</si>
  <si>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</si>
  <si>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</si>
  <si>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</si>
  <si>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</si>
  <si>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</si>
  <si>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</si>
  <si>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</si>
  <si>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</si>
  <si>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</si>
  <si>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</si>
  <si>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</si>
  <si>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</si>
  <si>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</si>
  <si>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</si>
  <si>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</si>
  <si>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</si>
  <si>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</si>
  <si>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</si>
  <si>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</si>
  <si>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</si>
  <si>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</si>
  <si>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</si>
  <si>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</si>
  <si>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</si>
  <si>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</si>
  <si>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</si>
  <si>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</si>
  <si>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</si>
  <si>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</si>
  <si>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</si>
  <si>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</si>
  <si>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</si>
  <si>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</si>
  <si>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</si>
  <si>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</si>
  <si>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</si>
  <si>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</si>
  <si>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</si>
  <si>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</si>
  <si>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</si>
  <si>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</si>
  <si>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</si>
  <si>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</si>
  <si>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</si>
  <si>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</si>
  <si>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</si>
  <si>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</si>
  <si>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</si>
  <si>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</si>
  <si>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</si>
  <si>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</si>
  <si>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</si>
  <si>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</si>
  <si>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</si>
  <si>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</si>
  <si>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</si>
  <si>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</si>
  <si>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</si>
  <si>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</si>
  <si>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</si>
  <si>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</si>
  <si>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</si>
  <si>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</si>
  <si>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</si>
  <si>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</si>
  <si>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</si>
  <si>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</si>
  <si>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</si>
  <si>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</si>
  <si>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</si>
  <si>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</si>
  <si>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</si>
  <si>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</si>
  <si>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</si>
  <si>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</si>
  <si>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</si>
  <si>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</si>
  <si>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</si>
  <si>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</si>
  <si>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</si>
  <si>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</si>
  <si>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</si>
  <si>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</si>
  <si>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</si>
  <si>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</si>
  <si>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</si>
  <si>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</si>
  <si>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</si>
  <si>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</si>
  <si>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</si>
  <si>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</si>
  <si>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</si>
  <si>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</si>
  <si>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</si>
  <si>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</si>
  <si>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</si>
  <si>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</si>
  <si>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</si>
  <si>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</si>
  <si>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</si>
  <si>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</si>
  <si>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</si>
  <si>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</si>
  <si>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</si>
  <si>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</si>
  <si>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</si>
  <si>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</si>
  <si>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</si>
  <si>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</si>
  <si>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</si>
  <si>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</si>
  <si>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</si>
  <si>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</si>
  <si>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</si>
  <si>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</si>
  <si>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</si>
  <si>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</si>
  <si>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</si>
  <si>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</si>
  <si>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</si>
  <si>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</si>
  <si>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</si>
  <si>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</si>
  <si>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</si>
  <si>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</si>
  <si>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</si>
  <si>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</si>
  <si>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</si>
  <si>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</si>
  <si>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</si>
  <si>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</si>
  <si>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</si>
  <si>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</si>
  <si>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</si>
  <si>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</si>
  <si>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</si>
  <si>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</si>
  <si>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</si>
  <si>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</si>
  <si>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</si>
  <si>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</si>
  <si>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</si>
  <si>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</si>
  <si>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</si>
  <si>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</si>
  <si>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</si>
  <si>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</si>
  <si>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</si>
  <si>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</si>
  <si>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</si>
  <si>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</si>
  <si>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</si>
  <si>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</si>
  <si>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</si>
  <si>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</si>
  <si>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</si>
  <si>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</si>
  <si>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</si>
  <si>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</si>
  <si>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</si>
  <si>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</si>
  <si>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</si>
  <si>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</si>
  <si>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</si>
  <si>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</si>
  <si>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</si>
  <si>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</si>
  <si>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</si>
  <si>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</si>
  <si>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</si>
  <si>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</si>
  <si>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</si>
  <si>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</si>
  <si>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</si>
  <si>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</si>
  <si>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</si>
  <si>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</si>
  <si>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</si>
  <si>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</si>
  <si>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</si>
  <si>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</si>
  <si>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</si>
  <si>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</si>
  <si>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</si>
  <si>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</si>
  <si>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</si>
  <si>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</si>
  <si>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</si>
  <si>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</si>
  <si>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</si>
  <si>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</si>
  <si>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</si>
  <si>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</si>
  <si>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</si>
  <si>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</si>
  <si>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</si>
  <si>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</si>
  <si>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</si>
  <si>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</si>
  <si>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</si>
  <si>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</si>
  <si>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</si>
  <si>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</si>
  <si>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</si>
  <si>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</si>
  <si>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</si>
  <si>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</si>
  <si>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</si>
  <si>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</si>
  <si>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</si>
  <si>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</si>
  <si>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</si>
  <si>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</si>
  <si>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</si>
  <si>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</si>
  <si>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</si>
  <si>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</si>
  <si>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</si>
  <si>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</si>
  <si>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</si>
  <si>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</si>
  <si>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</si>
  <si>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</si>
  <si>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</si>
  <si>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</si>
  <si>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</si>
  <si>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</si>
  <si>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</si>
  <si>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</si>
  <si>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</si>
  <si>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</si>
  <si>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</si>
  <si>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</si>
  <si>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</si>
  <si>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</si>
  <si>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</si>
  <si>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</si>
  <si>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</si>
  <si>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</si>
  <si>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</si>
  <si>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</si>
  <si>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</si>
  <si>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</si>
  <si>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</si>
  <si>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</si>
  <si>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</si>
  <si>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</si>
  <si>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</si>
  <si>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</si>
  <si>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</si>
  <si>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</si>
  <si>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</si>
  <si>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</si>
  <si>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</si>
  <si>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</si>
  <si>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</si>
  <si>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</si>
  <si>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</si>
  <si>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</si>
  <si>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</si>
  <si>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</si>
  <si>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</si>
  <si>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</si>
  <si>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</si>
  <si>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</si>
  <si>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</si>
  <si>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</si>
  <si>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</si>
  <si>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</si>
  <si>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</si>
  <si>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</si>
  <si>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</si>
  <si>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</si>
  <si>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</si>
  <si>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</si>
  <si>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</si>
  <si>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</si>
  <si>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</si>
  <si>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</si>
  <si>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</si>
  <si>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</si>
  <si>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</si>
  <si>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</si>
  <si>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</si>
  <si>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</si>
  <si>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</si>
  <si>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</si>
  <si>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</si>
  <si>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</si>
  <si>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</si>
  <si>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</si>
  <si>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</si>
  <si>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</si>
  <si>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</si>
  <si>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</si>
  <si>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</si>
  <si>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</si>
  <si>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</si>
  <si>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</si>
  <si>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</si>
  <si>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</si>
  <si>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</si>
  <si>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</si>
  <si>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</si>
  <si>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</si>
  <si>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</si>
  <si>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</si>
  <si>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</si>
  <si>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</si>
  <si>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</si>
  <si>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</si>
  <si>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</si>
  <si>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</si>
  <si>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</si>
  <si>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</si>
  <si>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</si>
  <si>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</si>
  <si>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</si>
  <si>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</si>
  <si>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</si>
  <si>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</si>
  <si>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</si>
  <si>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</si>
  <si>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</si>
  <si>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</si>
  <si>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</si>
  <si>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</si>
  <si>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</si>
  <si>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</si>
  <si>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</si>
  <si>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</si>
  <si>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</si>
  <si>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</si>
  <si>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</si>
  <si>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</si>
  <si>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</si>
  <si>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</si>
  <si>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</si>
  <si>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</si>
  <si>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</si>
  <si>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</si>
  <si>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</si>
  <si>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</si>
  <si>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</si>
  <si>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</si>
  <si>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</si>
  <si>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</si>
  <si>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</si>
  <si>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</si>
  <si>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</si>
  <si>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</si>
  <si>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</si>
  <si>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</si>
  <si>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</si>
  <si>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</si>
  <si>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</si>
  <si>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</si>
  <si>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</si>
  <si>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</si>
  <si>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</si>
  <si>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</si>
  <si>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</si>
  <si>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</si>
  <si>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</si>
  <si>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</si>
  <si>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</si>
  <si>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</si>
  <si>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</si>
  <si>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</si>
  <si>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</si>
  <si>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</si>
  <si>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</si>
  <si>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</si>
  <si>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</si>
  <si>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</si>
  <si>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</si>
  <si>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</si>
  <si>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</si>
  <si>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</si>
  <si>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</si>
  <si>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</si>
  <si>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</si>
  <si>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</si>
  <si>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</si>
  <si>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</si>
  <si>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</si>
  <si>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</si>
  <si>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</si>
  <si>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</si>
  <si>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</si>
  <si>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</si>
  <si>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</si>
  <si>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</si>
  <si>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</si>
  <si>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</si>
  <si>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</si>
  <si>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</si>
  <si>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</si>
  <si>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</si>
  <si>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</si>
  <si>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</si>
  <si>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</si>
  <si>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</si>
  <si>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</si>
  <si>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</si>
  <si>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</si>
  <si>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</si>
  <si>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</si>
  <si>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</si>
  <si>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</si>
  <si>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</si>
  <si>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</si>
  <si>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</si>
  <si>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</si>
  <si>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</si>
  <si>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</si>
  <si>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</si>
  <si>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</si>
  <si>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</si>
  <si>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</si>
  <si>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</si>
  <si>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</si>
  <si>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</si>
  <si>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</si>
  <si>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</si>
  <si>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</si>
  <si>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</si>
  <si>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</si>
  <si>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</si>
  <si>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</si>
  <si>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</si>
  <si>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</si>
  <si>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</si>
  <si>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</si>
  <si>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</si>
  <si>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</si>
  <si>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</si>
  <si>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</si>
  <si>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</si>
  <si>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</si>
  <si>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</si>
  <si>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</si>
  <si>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</si>
  <si>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</si>
  <si>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</si>
  <si>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</si>
  <si>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</si>
  <si>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</si>
  <si>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</si>
  <si>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</si>
  <si>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</si>
  <si>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</si>
  <si>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</si>
  <si>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</si>
  <si>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</si>
  <si>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</si>
  <si>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</si>
  <si>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</si>
  <si>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</si>
  <si>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</si>
  <si>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</si>
  <si>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</si>
  <si>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</si>
  <si>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</si>
  <si>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</si>
  <si>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</si>
  <si>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</si>
  <si>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</si>
  <si>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</si>
  <si>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</si>
  <si>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</si>
  <si>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</si>
  <si>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</si>
  <si>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</si>
  <si>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</si>
  <si>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</si>
  <si>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</si>
  <si>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</si>
  <si>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</si>
  <si>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</si>
  <si>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</si>
  <si>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</si>
  <si>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</si>
  <si>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</si>
  <si>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</si>
  <si>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</si>
  <si>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</si>
  <si>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</si>
  <si>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</si>
  <si>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</si>
  <si>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</si>
  <si>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</si>
  <si>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</si>
  <si>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</si>
  <si>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</si>
  <si>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</si>
  <si>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</si>
  <si>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</si>
  <si>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</si>
  <si>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</si>
  <si>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</si>
  <si>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</si>
  <si>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</si>
  <si>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</si>
  <si>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</si>
  <si>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</si>
  <si>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</si>
  <si>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</si>
  <si>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</si>
  <si>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</si>
  <si>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</si>
  <si>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</si>
  <si>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</si>
  <si>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</si>
  <si>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</si>
  <si>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</si>
  <si>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</si>
  <si>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</si>
  <si>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</si>
  <si>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</si>
  <si>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</si>
  <si>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</si>
  <si>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</si>
  <si>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</si>
  <si>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</si>
  <si>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</si>
  <si>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</si>
  <si>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</si>
  <si>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</si>
  <si>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</si>
  <si>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</si>
  <si>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</si>
  <si>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</si>
  <si>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</si>
  <si>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</si>
  <si>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</si>
  <si>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</si>
  <si>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</si>
  <si>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</si>
  <si>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</si>
  <si>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</si>
  <si>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</si>
  <si>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</si>
  <si>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</si>
  <si>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</si>
  <si>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</si>
  <si>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</si>
  <si>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</si>
  <si>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</si>
  <si>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</si>
  <si>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</si>
  <si>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</si>
  <si>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</si>
  <si>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</si>
  <si>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</si>
  <si>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</si>
  <si>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</si>
  <si>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</si>
  <si>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</si>
  <si>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</si>
  <si>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</si>
  <si>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</si>
  <si>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</si>
  <si>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</si>
  <si>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</si>
  <si>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</si>
  <si>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</si>
  <si>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</si>
  <si>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</si>
  <si>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</si>
  <si>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</si>
  <si>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</si>
  <si>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</si>
  <si>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</si>
  <si>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</si>
  <si>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</si>
  <si>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</si>
  <si>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</si>
  <si>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</si>
  <si>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</si>
  <si>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</si>
  <si>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</si>
  <si>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</si>
  <si>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</si>
  <si>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</si>
  <si>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</si>
  <si>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</si>
  <si>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</si>
  <si>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</si>
  <si>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</si>
  <si>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</si>
  <si>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</si>
  <si>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</si>
  <si>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</si>
  <si>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</si>
  <si>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</si>
  <si>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</si>
  <si>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</si>
  <si>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</si>
  <si>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</si>
  <si>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</si>
  <si>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</si>
  <si>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</si>
  <si>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</si>
  <si>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</si>
  <si>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</si>
  <si>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</si>
  <si>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</si>
  <si>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</si>
  <si>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</si>
  <si>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</si>
  <si>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</si>
  <si>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</si>
  <si>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</si>
  <si>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</si>
  <si>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</si>
  <si>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</si>
  <si>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</si>
  <si>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</si>
  <si>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</si>
  <si>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</si>
  <si>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</si>
  <si>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</si>
  <si>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</si>
  <si>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</si>
  <si>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</si>
  <si>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</si>
  <si>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</si>
  <si>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</si>
  <si>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</si>
  <si>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</si>
  <si>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</si>
  <si>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</si>
  <si>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</si>
  <si>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</si>
  <si>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</si>
  <si>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</si>
  <si>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</si>
  <si>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</si>
  <si>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</si>
  <si>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</si>
  <si>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</si>
  <si>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</si>
  <si>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</si>
  <si>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</si>
  <si>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</si>
  <si>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</si>
  <si>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</si>
  <si>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</si>
  <si>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</si>
  <si>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</si>
  <si>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</si>
  <si>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</si>
  <si>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</si>
  <si>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</si>
  <si>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</si>
  <si>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</si>
  <si>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</si>
  <si>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</si>
  <si>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</si>
  <si>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</si>
  <si>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</si>
  <si>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</si>
  <si>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</si>
  <si>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</si>
  <si>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</si>
  <si>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</si>
  <si>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</si>
  <si>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</si>
  <si>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</si>
  <si>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</si>
  <si>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</si>
  <si>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</si>
  <si>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</si>
  <si>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</si>
  <si>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</si>
  <si>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</si>
  <si>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</si>
  <si>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</si>
  <si>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</si>
  <si>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</si>
  <si>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</si>
  <si>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</si>
  <si>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</si>
  <si>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</si>
  <si>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</si>
  <si>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</si>
  <si>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</si>
  <si>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</si>
  <si>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</si>
  <si>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</si>
  <si>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</si>
  <si>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</si>
  <si>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</si>
  <si>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</si>
  <si>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</si>
  <si>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</si>
  <si>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</si>
  <si>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</si>
  <si>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</si>
  <si>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</si>
  <si>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</si>
  <si>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</si>
  <si>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</si>
  <si>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</si>
  <si>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</si>
  <si>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</si>
  <si>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</si>
  <si>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</si>
  <si>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</si>
  <si>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</si>
  <si>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</si>
  <si>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</si>
  <si>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</si>
  <si>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</si>
  <si>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</si>
  <si>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</si>
  <si>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</si>
  <si>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</si>
  <si>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</si>
  <si>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</si>
  <si>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</si>
  <si>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</si>
  <si>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</si>
  <si>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</si>
  <si>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</si>
  <si>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</si>
  <si>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</si>
  <si>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</si>
  <si>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</si>
  <si>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</si>
  <si>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</si>
  <si>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</si>
  <si>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</si>
  <si>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</si>
  <si>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</si>
  <si>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</si>
  <si>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</si>
  <si>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</si>
  <si>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</si>
  <si>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</si>
  <si>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</si>
  <si>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</si>
  <si>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</si>
  <si>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</si>
  <si>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</si>
  <si>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</si>
  <si>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</si>
  <si>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</si>
  <si>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</si>
  <si>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</si>
  <si>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</si>
  <si>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</si>
  <si>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</si>
  <si>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</si>
  <si>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</si>
  <si>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</si>
  <si>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</si>
  <si>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</si>
  <si>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</si>
  <si>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</si>
  <si>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</si>
  <si>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</si>
  <si>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</si>
  <si>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</si>
  <si>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</si>
  <si>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</si>
  <si>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</si>
  <si>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</si>
  <si>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</si>
  <si>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</si>
  <si>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</si>
  <si>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</si>
  <si>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</si>
  <si>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</si>
  <si>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</si>
  <si>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</si>
  <si>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</si>
  <si>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</si>
  <si>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</si>
  <si>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</si>
  <si>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</si>
  <si>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</si>
  <si>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</si>
  <si>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</si>
  <si>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</si>
  <si>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</si>
  <si>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</si>
  <si>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</si>
  <si>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</si>
  <si>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</si>
  <si>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</si>
  <si>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</si>
  <si>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</si>
  <si>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</si>
  <si>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</si>
  <si>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</si>
  <si>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</si>
  <si>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</si>
  <si>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</si>
  <si>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</si>
  <si>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</si>
  <si>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</si>
  <si>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</si>
  <si>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</si>
  <si>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</si>
  <si>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</si>
  <si>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</si>
  <si>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</si>
  <si>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</si>
  <si>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</si>
  <si>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</si>
  <si>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</si>
  <si>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</si>
  <si>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</si>
  <si>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</si>
  <si>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</si>
  <si>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</si>
  <si>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</si>
  <si>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</si>
  <si>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</si>
  <si>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</si>
  <si>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</si>
  <si>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</si>
  <si>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</si>
  <si>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</si>
  <si>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</si>
  <si>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</si>
  <si>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</si>
  <si>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</si>
  <si>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</si>
  <si>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</si>
  <si>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</si>
  <si>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</si>
  <si>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</si>
  <si>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</si>
  <si>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</si>
  <si>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</si>
  <si>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</si>
  <si>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</si>
  <si>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</si>
  <si>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</si>
  <si>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</si>
  <si>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</si>
  <si>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</si>
  <si>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</si>
  <si>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</si>
  <si>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</si>
  <si>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</si>
  <si>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</si>
  <si>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</si>
  <si>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</si>
  <si>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</si>
  <si>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</si>
  <si>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</si>
  <si>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</si>
  <si>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</si>
  <si>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</si>
  <si>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</si>
  <si>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</si>
  <si>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</si>
  <si>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</si>
  <si>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</si>
  <si>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</si>
  <si>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</si>
  <si>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</si>
  <si>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</si>
  <si>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</si>
  <si>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</si>
  <si>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</si>
  <si>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</si>
  <si>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</si>
  <si>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</si>
  <si>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</si>
  <si>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</si>
  <si>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</si>
  <si>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</si>
  <si>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</si>
  <si>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</si>
  <si>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</si>
  <si>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</si>
  <si>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</si>
  <si>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</si>
  <si>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</si>
  <si>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</si>
  <si>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</si>
  <si>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</si>
  <si>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</si>
  <si>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</si>
  <si>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</si>
  <si>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</si>
  <si>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</si>
  <si>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</si>
  <si>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</si>
  <si>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</si>
  <si>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</si>
  <si>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</si>
  <si>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</si>
  <si>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</si>
  <si>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</si>
  <si>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</si>
  <si>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</si>
  <si>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</si>
  <si>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</si>
  <si>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</si>
  <si>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</si>
  <si>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</si>
  <si>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</si>
  <si>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</si>
  <si>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</si>
  <si>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</si>
  <si>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</si>
  <si>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</si>
  <si>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</si>
  <si>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</si>
  <si>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</si>
  <si>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</si>
  <si>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</si>
  <si>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</si>
  <si>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</si>
  <si>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</si>
  <si>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</si>
  <si>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</si>
  <si>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</si>
  <si>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</si>
  <si>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</si>
  <si>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</si>
  <si>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</si>
  <si>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</si>
  <si>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</si>
  <si>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</si>
  <si>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</si>
  <si>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</si>
  <si>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</si>
  <si>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</si>
  <si>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</si>
  <si>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</si>
  <si>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</si>
  <si>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</si>
  <si>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</si>
  <si>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</si>
  <si>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</si>
  <si>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</si>
  <si>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</si>
  <si>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</si>
  <si>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</si>
  <si>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</si>
  <si>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</si>
  <si>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</si>
  <si>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</si>
  <si>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</si>
  <si>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</si>
  <si>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</si>
  <si>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</si>
  <si>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</si>
  <si>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</si>
  <si>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</si>
  <si>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</si>
  <si>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</si>
  <si>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</si>
  <si>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</si>
  <si>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</si>
  <si>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</si>
  <si>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</si>
  <si>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</si>
  <si>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</si>
  <si>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</si>
  <si>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</si>
  <si>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</si>
  <si>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</si>
  <si>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</si>
  <si>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</si>
  <si>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</si>
  <si>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</si>
  <si>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</si>
  <si>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</si>
  <si>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</si>
  <si>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</si>
  <si>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</si>
  <si>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</si>
  <si>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</si>
  <si>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</si>
  <si>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</si>
  <si>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</si>
  <si>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</si>
  <si>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</si>
  <si>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</si>
  <si>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</si>
  <si>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</si>
  <si>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</si>
  <si>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</si>
  <si>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</si>
  <si>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</si>
  <si>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</si>
  <si>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</si>
  <si>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</si>
  <si>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</si>
  <si>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</si>
  <si>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</si>
  <si>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</si>
  <si>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</si>
  <si>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</si>
  <si>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</si>
  <si>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</si>
  <si>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</si>
  <si>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</si>
  <si>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</si>
  <si>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</si>
  <si>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</si>
  <si>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</si>
  <si>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</si>
  <si>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</si>
  <si>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</si>
  <si>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</si>
  <si>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</si>
  <si>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</si>
  <si>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</si>
  <si>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</si>
  <si>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</si>
  <si>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</si>
  <si>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</si>
  <si>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</si>
  <si>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</si>
  <si>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</si>
  <si>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</si>
  <si>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</si>
  <si>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</si>
  <si>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</si>
  <si>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</si>
  <si>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</si>
  <si>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</si>
  <si>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</si>
  <si>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</si>
  <si>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</si>
  <si>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</si>
  <si>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</si>
  <si>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</si>
  <si>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</si>
  <si>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</si>
  <si>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</si>
  <si>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</si>
  <si>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</si>
  <si>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</si>
  <si>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</si>
  <si>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</si>
  <si>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</si>
  <si>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</si>
  <si>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</si>
  <si>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</si>
  <si>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</si>
  <si>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</si>
  <si>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</si>
  <si>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</si>
  <si>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</si>
  <si>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</si>
  <si>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</si>
  <si>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</si>
  <si>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</si>
  <si>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</si>
  <si>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</si>
  <si>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</si>
  <si>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</si>
  <si>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</si>
  <si>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</si>
  <si>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</si>
  <si>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</si>
  <si>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</si>
  <si>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</si>
  <si>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</si>
  <si>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</si>
  <si>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</si>
  <si>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</si>
  <si>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</si>
  <si>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</si>
  <si>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</si>
  <si>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</si>
  <si>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</si>
  <si>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</si>
  <si>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</si>
  <si>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</si>
  <si>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</si>
  <si>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</si>
  <si>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</si>
  <si>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</si>
  <si>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</si>
  <si>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</si>
  <si>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</si>
  <si>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</si>
  <si>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</si>
  <si>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</si>
  <si>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</si>
  <si>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</si>
  <si>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</si>
  <si>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</si>
  <si>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</si>
  <si>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</si>
  <si>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</si>
  <si>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</si>
  <si>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</si>
  <si>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</si>
  <si>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</si>
  <si>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</si>
  <si>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</si>
  <si>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</si>
  <si>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</si>
  <si>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</si>
  <si>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</si>
  <si>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</si>
  <si>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</si>
  <si>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</si>
  <si>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</si>
  <si>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</si>
  <si>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</si>
  <si>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</si>
  <si>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</si>
  <si>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</si>
  <si>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</si>
  <si>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</si>
  <si>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</si>
  <si>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</si>
  <si>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</si>
  <si>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</si>
  <si>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</si>
  <si>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</si>
  <si>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</si>
  <si>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</si>
  <si>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</si>
  <si>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</si>
  <si>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</si>
  <si>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</si>
  <si>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</si>
  <si>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</si>
  <si>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</si>
  <si>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</si>
  <si>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</si>
  <si>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</si>
  <si>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</si>
  <si>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</si>
  <si>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</si>
  <si>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</si>
  <si>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</si>
  <si>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</si>
  <si>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</si>
  <si>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</si>
  <si>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</si>
  <si>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</si>
  <si>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</si>
  <si>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</si>
  <si>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</si>
  <si>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</si>
  <si>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</si>
  <si>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</si>
  <si>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</si>
  <si>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</si>
  <si>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</si>
  <si>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</si>
  <si>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</si>
  <si>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</si>
  <si>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</si>
  <si>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</si>
  <si>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</si>
  <si>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</si>
  <si>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</si>
  <si>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</si>
  <si>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</si>
  <si>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</si>
  <si>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</si>
  <si>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</si>
  <si>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</si>
  <si>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</si>
  <si>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</si>
  <si>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</si>
  <si>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</si>
  <si>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</si>
  <si>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</si>
  <si>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</si>
  <si>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</si>
  <si>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</si>
  <si>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</si>
  <si>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</si>
  <si>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</si>
  <si>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</si>
  <si>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</si>
  <si>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</si>
  <si>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</si>
  <si>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</si>
  <si>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</si>
  <si>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</si>
  <si>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</si>
  <si>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</si>
  <si>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</si>
  <si>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</si>
  <si>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</si>
  <si>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</si>
  <si>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</si>
  <si>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</si>
  <si>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</si>
  <si>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</si>
  <si>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</si>
  <si>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</si>
  <si>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</si>
  <si>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</si>
  <si>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</si>
  <si>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</si>
  <si>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</si>
  <si>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</si>
  <si>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</si>
  <si>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</si>
  <si>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</si>
  <si>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</si>
  <si>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</si>
  <si>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</si>
  <si>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</si>
  <si>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</si>
  <si>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</si>
  <si>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</si>
  <si>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</si>
  <si>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</si>
  <si>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</si>
  <si>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</si>
  <si>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</si>
  <si>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</si>
  <si>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</si>
  <si>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</si>
  <si>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</si>
  <si>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</si>
  <si>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</si>
  <si>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</si>
  <si>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</si>
  <si>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</si>
  <si>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</si>
  <si>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</si>
  <si>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</si>
  <si>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</si>
  <si>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</si>
  <si>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</si>
  <si>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</si>
  <si>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</si>
  <si>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</si>
  <si>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</si>
  <si>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</si>
  <si>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</si>
  <si>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</si>
  <si>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</si>
  <si>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</si>
  <si>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</si>
  <si>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</si>
  <si>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</si>
  <si>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</si>
  <si>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</si>
  <si>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</si>
  <si>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</si>
  <si>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</si>
  <si>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</si>
  <si>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</si>
  <si>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</si>
  <si>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</si>
  <si>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</si>
  <si>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</si>
  <si>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</si>
  <si>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</si>
  <si>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</si>
  <si>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</si>
  <si>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</si>
  <si>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</si>
  <si>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</si>
  <si>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</si>
  <si>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</si>
  <si>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</si>
  <si>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</si>
  <si>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</si>
  <si>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</si>
  <si>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</si>
  <si>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</si>
  <si>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</si>
  <si>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</si>
  <si>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</si>
  <si>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</si>
  <si>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</si>
  <si>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</si>
  <si>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</si>
  <si>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</si>
  <si>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</si>
  <si>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</si>
  <si>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</si>
  <si>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</si>
  <si>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</si>
  <si>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</si>
  <si>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</si>
  <si>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</si>
  <si>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</si>
  <si>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</si>
  <si>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</si>
  <si>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</si>
  <si>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</si>
  <si>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</si>
  <si>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</si>
  <si>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</si>
  <si>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</si>
  <si>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</si>
  <si>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</si>
  <si>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</si>
  <si>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</si>
  <si>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</si>
  <si>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</si>
  <si>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</si>
  <si>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</si>
  <si>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</si>
  <si>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</si>
  <si>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</si>
  <si>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</si>
  <si>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</si>
  <si>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</si>
  <si>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</si>
  <si>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</si>
  <si>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</si>
  <si>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</si>
  <si>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</si>
  <si>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</si>
  <si>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</si>
  <si>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</si>
  <si>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</si>
  <si>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</si>
  <si>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</si>
  <si>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</si>
  <si>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</si>
  <si>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</si>
  <si>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</si>
  <si>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</si>
  <si>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</si>
  <si>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</si>
  <si>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</si>
  <si>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</si>
  <si>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</si>
  <si>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</si>
  <si>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</si>
  <si>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</si>
  <si>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</si>
  <si>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</si>
  <si>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</si>
  <si>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</si>
  <si>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</si>
  <si>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</si>
  <si>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</si>
  <si>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</si>
  <si>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</si>
  <si>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</si>
  <si>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</si>
  <si>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</si>
  <si>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</si>
  <si>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</si>
  <si>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</si>
  <si>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</si>
  <si>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</si>
  <si>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</si>
  <si>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</si>
  <si>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</si>
  <si>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</si>
  <si>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</si>
  <si>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</si>
  <si>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</si>
  <si>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</si>
  <si>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</si>
  <si>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</si>
  <si>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</si>
  <si>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</si>
  <si>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</si>
  <si>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</si>
  <si>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</si>
  <si>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</si>
  <si>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</si>
  <si>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</si>
  <si>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</si>
  <si>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</si>
  <si>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</si>
  <si>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</si>
  <si>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</si>
  <si>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</si>
  <si>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</si>
  <si>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</si>
  <si>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</si>
  <si>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</si>
  <si>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</si>
  <si>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</si>
  <si>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</si>
  <si>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</si>
  <si>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</si>
  <si>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</si>
  <si>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</si>
  <si>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</si>
  <si>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</si>
  <si>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</si>
  <si>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</si>
  <si>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</si>
  <si>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</si>
  <si>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</si>
  <si>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</si>
  <si>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</si>
  <si>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</si>
  <si>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</si>
  <si>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</si>
  <si>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</si>
  <si>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</si>
  <si>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</si>
  <si>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</si>
  <si>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</si>
  <si>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</si>
  <si>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</si>
  <si>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</si>
  <si>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</si>
  <si>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</si>
  <si>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</si>
  <si>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</si>
  <si>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</si>
  <si>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</si>
  <si>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</si>
  <si>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</si>
  <si>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</si>
  <si>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</si>
  <si>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</si>
  <si>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</si>
  <si>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</si>
  <si>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</si>
  <si>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</si>
  <si>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</si>
  <si>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</si>
  <si>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</si>
  <si>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</si>
  <si>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</si>
  <si>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</si>
  <si>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</si>
  <si>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</si>
  <si>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</si>
  <si>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</si>
  <si>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</si>
  <si>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</si>
  <si>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</si>
  <si>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</si>
  <si>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</si>
  <si>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</si>
  <si>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</si>
  <si>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</si>
  <si>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</si>
  <si>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</si>
  <si>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</si>
  <si>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</si>
  <si>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</si>
  <si>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</si>
  <si>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</si>
  <si>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</si>
  <si>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</si>
  <si>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</si>
  <si>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</si>
  <si>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</si>
  <si>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</si>
  <si>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</si>
  <si>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</si>
  <si>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</si>
  <si>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</si>
  <si>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</si>
  <si>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</si>
  <si>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</si>
  <si>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</si>
  <si>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</si>
  <si>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</si>
  <si>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</si>
  <si>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</si>
  <si>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</si>
  <si>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</si>
  <si>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</si>
  <si>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</si>
  <si>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</si>
  <si>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</si>
  <si>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</si>
  <si>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</si>
  <si>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</si>
  <si>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</si>
  <si>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</si>
  <si>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</si>
  <si>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</si>
  <si>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</si>
  <si>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</si>
  <si>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</si>
  <si>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</si>
  <si>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</si>
  <si>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</si>
  <si>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</si>
  <si>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</si>
  <si>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</si>
  <si>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</si>
  <si>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</si>
  <si>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</si>
  <si>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</si>
  <si>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</si>
  <si>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</si>
  <si>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</si>
  <si>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</si>
  <si>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</si>
  <si>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</si>
  <si>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</si>
  <si>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</si>
  <si>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</si>
  <si>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</si>
  <si>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</si>
  <si>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</si>
  <si>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</si>
  <si>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</si>
  <si>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</si>
  <si>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</si>
  <si>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</si>
  <si>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</si>
  <si>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</si>
  <si>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</si>
  <si>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</si>
  <si>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</si>
  <si>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</si>
  <si>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</si>
  <si>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</si>
  <si>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</si>
  <si>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</si>
  <si>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</si>
  <si>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</si>
  <si>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</si>
  <si>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</si>
  <si>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</si>
  <si>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</si>
  <si>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</si>
  <si>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</si>
  <si>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</si>
  <si>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</si>
  <si>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</si>
  <si>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</si>
  <si>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</si>
  <si>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</si>
  <si>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</si>
  <si>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</si>
  <si>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</si>
  <si>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</si>
  <si>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</si>
  <si>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</si>
  <si>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</si>
  <si>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</si>
  <si>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</si>
  <si>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</si>
  <si>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</si>
  <si>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</si>
  <si>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</si>
  <si>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</si>
  <si>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</si>
  <si>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</si>
  <si>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</si>
  <si>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</si>
  <si>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</si>
  <si>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</si>
  <si>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</si>
  <si>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</si>
  <si>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</si>
  <si>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</si>
  <si>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</si>
  <si>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</si>
  <si>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</si>
  <si>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</si>
  <si>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</si>
  <si>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</si>
  <si>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</si>
  <si>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</si>
  <si>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</si>
  <si>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</si>
  <si>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</si>
  <si>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</si>
  <si>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</si>
  <si>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</si>
  <si>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</si>
  <si>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</si>
  <si>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</si>
  <si>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</si>
  <si>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</si>
  <si>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</si>
  <si>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</si>
  <si>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</si>
  <si>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</si>
  <si>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</si>
  <si>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</si>
  <si>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</si>
  <si>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</si>
  <si>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</si>
  <si>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</si>
  <si>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</si>
  <si>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</si>
  <si>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</si>
  <si>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</si>
  <si>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</si>
  <si>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</si>
  <si>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</si>
  <si>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</si>
  <si>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</si>
  <si>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</si>
  <si>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</si>
  <si>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</si>
  <si>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</si>
  <si>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</si>
  <si>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</si>
  <si>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</si>
  <si>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</si>
  <si>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</si>
  <si>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</si>
  <si>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</si>
  <si>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</si>
  <si>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</si>
  <si>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</si>
  <si>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</si>
  <si>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</si>
  <si>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</si>
  <si>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</si>
  <si>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</si>
  <si>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</si>
  <si>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</si>
  <si>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</si>
  <si>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</si>
  <si>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</si>
  <si>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</si>
  <si>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</si>
  <si>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</si>
  <si>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</si>
  <si>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</si>
  <si>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</si>
  <si>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</si>
  <si>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</si>
  <si>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</si>
  <si>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</si>
  <si>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</si>
  <si>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</si>
  <si>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</si>
  <si>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</si>
  <si>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</si>
  <si>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</si>
  <si>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</si>
  <si>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</si>
  <si>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</si>
  <si>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</si>
  <si>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</si>
  <si>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</si>
  <si>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</si>
  <si>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</si>
  <si>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</si>
  <si>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</si>
  <si>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</si>
  <si>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</si>
  <si>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</si>
  <si>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</si>
  <si>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</si>
  <si>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</si>
  <si>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</si>
  <si>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</si>
  <si>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</si>
  <si>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</si>
  <si>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</si>
  <si>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</si>
  <si>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</si>
  <si>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</si>
  <si>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</si>
  <si>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</si>
  <si>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</si>
  <si>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</si>
  <si>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</si>
  <si>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</si>
  <si>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</si>
  <si>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</si>
  <si>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</si>
  <si>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</si>
  <si>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</si>
  <si>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</si>
  <si>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</si>
  <si>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</si>
  <si>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</si>
  <si>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</si>
  <si>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</si>
  <si>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</si>
  <si>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</si>
  <si>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</si>
  <si>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</si>
  <si>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</si>
  <si>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</si>
  <si>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</si>
  <si>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</si>
  <si>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</si>
  <si>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</si>
  <si>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</si>
  <si>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</si>
  <si>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</si>
  <si>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</si>
  <si>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</si>
  <si>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</si>
  <si>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</si>
  <si>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</si>
  <si>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</si>
  <si>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</si>
  <si>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</si>
  <si>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</si>
  <si>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</si>
  <si>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</si>
  <si>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</si>
  <si>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</si>
  <si>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</si>
  <si>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</si>
  <si>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</si>
  <si>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</si>
  <si>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</si>
  <si>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</si>
  <si>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</si>
  <si>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</si>
  <si>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</si>
  <si>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</si>
  <si>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</si>
  <si>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</si>
  <si>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</si>
  <si>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</si>
  <si>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</si>
  <si>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</si>
  <si>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</si>
  <si>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</si>
  <si>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</si>
  <si>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</si>
  <si>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</si>
  <si>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</si>
  <si>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</si>
  <si>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</si>
  <si>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</si>
  <si>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</si>
  <si>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</si>
  <si>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</si>
  <si>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</si>
  <si>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</si>
  <si>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</si>
  <si>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</si>
  <si>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</si>
  <si>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</si>
  <si>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</si>
  <si>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</si>
  <si>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</si>
  <si>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</si>
  <si>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</si>
  <si>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</si>
  <si>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</si>
  <si>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</si>
  <si>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</si>
  <si>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</si>
  <si>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</si>
  <si>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</si>
  <si>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</si>
  <si>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</si>
  <si>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</si>
  <si>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</si>
  <si>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</si>
  <si>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</si>
  <si>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</si>
  <si>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</si>
  <si>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</si>
  <si>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</si>
  <si>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</si>
  <si>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</si>
  <si>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</si>
  <si>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</si>
  <si>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</si>
  <si>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</si>
  <si>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</si>
  <si>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</si>
  <si>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</si>
  <si>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</si>
  <si>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</si>
  <si>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</si>
  <si>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</si>
  <si>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</si>
  <si>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</si>
  <si>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</si>
  <si>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</si>
  <si>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</si>
  <si>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</si>
  <si>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</si>
  <si>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</si>
  <si>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</si>
  <si>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</si>
  <si>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</si>
  <si>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</si>
  <si>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</si>
  <si>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</si>
  <si>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</si>
  <si>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</si>
  <si>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</si>
  <si>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</si>
  <si>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</si>
  <si>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</si>
  <si>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</si>
  <si>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</si>
  <si>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</si>
  <si>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</si>
  <si>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</si>
  <si>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</si>
  <si>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</si>
  <si>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</si>
  <si>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</si>
  <si>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</si>
  <si>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</si>
  <si>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</si>
  <si>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</si>
  <si>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</si>
  <si>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</si>
  <si>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</si>
  <si>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</si>
  <si>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</si>
  <si>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</si>
  <si>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</si>
  <si>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</si>
  <si>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</si>
  <si>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</si>
  <si>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</si>
  <si>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</si>
  <si>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</si>
  <si>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</si>
  <si>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</si>
  <si>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</si>
  <si>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</si>
  <si>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</si>
  <si>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</si>
  <si>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</si>
  <si>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</si>
  <si>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</si>
  <si>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</si>
  <si>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</si>
  <si>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</si>
  <si>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</si>
  <si>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</si>
  <si>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</si>
  <si>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</si>
  <si>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</si>
  <si>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</si>
  <si>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</si>
  <si>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</si>
  <si>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</si>
  <si>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</si>
  <si>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</si>
  <si>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</si>
  <si>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</si>
  <si>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</si>
  <si>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</si>
  <si>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</si>
  <si>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</si>
  <si>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</si>
  <si>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</si>
  <si>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</si>
  <si>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</si>
  <si>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</si>
  <si>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</si>
  <si>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</si>
  <si>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</si>
  <si>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</si>
  <si>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</si>
  <si>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</si>
  <si>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</si>
  <si>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</si>
  <si>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</si>
  <si>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</si>
  <si>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</si>
  <si>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</si>
  <si>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</si>
  <si>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</si>
  <si>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</si>
  <si>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</si>
  <si>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</si>
  <si>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</si>
  <si>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</si>
  <si>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</si>
  <si>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</si>
  <si>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</si>
  <si>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</si>
  <si>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</si>
  <si>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</si>
  <si>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</si>
  <si>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</si>
  <si>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</si>
  <si>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</si>
  <si>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</si>
  <si>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</si>
  <si>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</si>
  <si>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</si>
  <si>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</si>
  <si>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</si>
  <si>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</si>
  <si>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</si>
  <si>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</si>
  <si>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</si>
  <si>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</si>
  <si>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</si>
  <si>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</si>
  <si>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</si>
  <si>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</si>
  <si>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</si>
  <si>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</si>
  <si>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</si>
  <si>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</si>
  <si>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</si>
  <si>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</si>
  <si>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</si>
  <si>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</si>
  <si>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</si>
  <si>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</si>
  <si>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</si>
  <si>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</si>
  <si>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</si>
  <si>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</si>
  <si>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</si>
  <si>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</si>
  <si>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</si>
  <si>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</si>
  <si>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</si>
  <si>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</si>
  <si>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</si>
  <si>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</si>
  <si>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</si>
  <si>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</si>
  <si>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</si>
  <si>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</si>
  <si>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</si>
  <si>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</si>
  <si>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</si>
  <si>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</si>
  <si>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</si>
  <si>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</si>
  <si>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</si>
  <si>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</si>
  <si>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</si>
  <si>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</si>
  <si>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</si>
  <si>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</si>
  <si>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</si>
  <si>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</si>
  <si>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</si>
  <si>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</si>
  <si>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</si>
  <si>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</si>
  <si>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</si>
  <si>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</si>
  <si>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</si>
  <si>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</si>
  <si>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</si>
  <si>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</si>
  <si>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</si>
  <si>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</si>
  <si>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</si>
  <si>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</si>
  <si>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</si>
  <si>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</si>
  <si>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</si>
  <si>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</si>
  <si>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</si>
  <si>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</si>
  <si>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</si>
  <si>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</si>
  <si>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</si>
  <si>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</si>
  <si>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</si>
  <si>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</si>
  <si>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</si>
  <si>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</si>
  <si>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</si>
  <si>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</si>
  <si>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</si>
  <si>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</si>
  <si>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</si>
  <si>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</si>
  <si>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</si>
  <si>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</si>
  <si>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</si>
  <si>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</si>
  <si>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</si>
  <si>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</si>
  <si>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</si>
  <si>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</si>
  <si>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</si>
  <si>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</si>
  <si>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</si>
  <si>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</si>
  <si>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</si>
  <si>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</si>
  <si>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</si>
  <si>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</si>
  <si>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</si>
  <si>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</si>
  <si>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</si>
  <si>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</si>
  <si>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</si>
  <si>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</si>
  <si>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</si>
  <si>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</si>
  <si>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</si>
  <si>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</si>
  <si>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</si>
  <si>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</si>
  <si>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</si>
  <si>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</si>
  <si>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</si>
  <si>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</si>
  <si>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</si>
  <si>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</si>
  <si>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</si>
  <si>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</si>
  <si>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</si>
  <si>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</si>
  <si>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</si>
  <si>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</si>
  <si>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</si>
  <si>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</si>
  <si>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</si>
  <si>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</si>
  <si>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</si>
  <si>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</si>
  <si>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</si>
  <si>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</si>
  <si>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</si>
  <si>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</si>
  <si>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</si>
  <si>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</si>
  <si>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</si>
  <si>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</si>
  <si>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</si>
  <si>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</si>
  <si>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</si>
  <si>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</si>
  <si>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</si>
  <si>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</si>
  <si>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</si>
  <si>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</si>
  <si>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</si>
  <si>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</si>
  <si>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</si>
  <si>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</si>
  <si>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</si>
  <si>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</si>
  <si>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</si>
  <si>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</si>
  <si>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</si>
  <si>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</si>
  <si>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</si>
  <si>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</si>
  <si>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</si>
  <si>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</si>
  <si>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</si>
  <si>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</si>
  <si>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</si>
  <si>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</si>
  <si>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</si>
  <si>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</si>
  <si>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</si>
  <si>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</si>
  <si>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</si>
  <si>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</si>
  <si>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</si>
  <si>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</si>
  <si>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</si>
  <si>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</si>
  <si>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</si>
  <si>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</si>
  <si>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</si>
  <si>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</si>
  <si>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</si>
  <si>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</si>
  <si>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</si>
  <si>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</si>
  <si>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</si>
  <si>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</si>
  <si>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</si>
  <si>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</si>
  <si>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</si>
  <si>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</si>
  <si>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</si>
  <si>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</si>
  <si>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</si>
  <si>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</si>
  <si>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</si>
  <si>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</si>
  <si>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</si>
  <si>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</si>
  <si>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</si>
  <si>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</si>
  <si>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</si>
  <si>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</si>
  <si>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</si>
  <si>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</si>
  <si>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</si>
  <si>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</si>
  <si>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</si>
  <si>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</si>
  <si>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</si>
  <si>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</si>
  <si>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</si>
  <si>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</si>
  <si>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</si>
  <si>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</si>
  <si>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</si>
  <si>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</si>
  <si>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</si>
  <si>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</si>
  <si>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</si>
  <si>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</si>
  <si>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</si>
  <si>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</si>
  <si>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</si>
  <si>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</si>
  <si>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</si>
  <si>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</si>
  <si>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</si>
  <si>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</si>
  <si>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</si>
  <si>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</si>
  <si>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</si>
  <si>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</si>
  <si>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</si>
  <si>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</si>
  <si>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</si>
  <si>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</si>
  <si>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</si>
  <si>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</si>
  <si>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</si>
  <si>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</si>
  <si>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</si>
  <si>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</si>
  <si>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</si>
  <si>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</si>
  <si>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</si>
  <si>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</si>
  <si>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</si>
  <si>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</si>
  <si>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</si>
  <si>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</si>
  <si>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</si>
  <si>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</si>
  <si>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</si>
  <si>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</si>
  <si>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</si>
  <si>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</si>
  <si>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</si>
  <si>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</si>
  <si>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</si>
  <si>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</si>
  <si>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</si>
  <si>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</si>
  <si>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</si>
  <si>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</si>
  <si>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</si>
  <si>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</si>
  <si>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</si>
  <si>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</si>
  <si>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</si>
  <si>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</si>
  <si>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</si>
  <si>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</si>
  <si>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</si>
  <si>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</si>
  <si>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</si>
  <si>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</si>
  <si>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</si>
  <si>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</si>
  <si>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</si>
  <si>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</si>
  <si>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</si>
  <si>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</si>
  <si>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</si>
  <si>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</si>
  <si>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</si>
  <si>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</si>
  <si>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</si>
  <si>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</si>
  <si>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</si>
  <si>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</si>
  <si>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</si>
  <si>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</si>
  <si>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</si>
  <si>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</si>
  <si>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</si>
  <si>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</si>
  <si>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</si>
  <si>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</si>
  <si>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</si>
  <si>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</si>
  <si>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</si>
  <si>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</si>
  <si>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</si>
  <si>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</si>
  <si>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</si>
  <si>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</si>
  <si>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</si>
  <si>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</si>
  <si>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</si>
  <si>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</si>
  <si>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</si>
  <si>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</si>
  <si>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</si>
  <si>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</si>
  <si>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</si>
  <si>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</si>
  <si>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</si>
  <si>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</si>
  <si>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</si>
  <si>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</si>
  <si>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</si>
  <si>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</si>
  <si>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</si>
  <si>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</si>
  <si>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</si>
  <si>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</si>
  <si>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</si>
  <si>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</si>
  <si>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</si>
  <si>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</si>
  <si>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</si>
  <si>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</si>
  <si>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</si>
  <si>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</si>
  <si>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</si>
  <si>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</si>
  <si>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</si>
  <si>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</si>
  <si>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</si>
  <si>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</si>
  <si>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</si>
  <si>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</si>
  <si>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</si>
  <si>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</si>
  <si>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</si>
  <si>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</si>
  <si>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</si>
  <si>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</si>
  <si>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</si>
  <si>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</si>
  <si>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</si>
  <si>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</si>
  <si>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</si>
  <si>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</si>
  <si>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</si>
  <si>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</si>
  <si>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</si>
  <si>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</si>
  <si>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</si>
  <si>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</si>
  <si>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</si>
  <si>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</si>
  <si>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</si>
  <si>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</si>
  <si>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</si>
  <si>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</si>
  <si>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</si>
  <si>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</si>
  <si>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</si>
  <si>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</si>
  <si>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</si>
  <si>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</si>
  <si>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</si>
  <si>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</si>
  <si>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</si>
  <si>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</si>
  <si>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</si>
  <si>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</si>
  <si>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</si>
  <si>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</si>
  <si>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</si>
  <si>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</si>
  <si>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</si>
  <si>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</si>
  <si>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</si>
  <si>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</si>
  <si>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</si>
  <si>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</si>
  <si>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</si>
  <si>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</si>
  <si>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</si>
  <si>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</si>
  <si>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</si>
  <si>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</si>
  <si>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</si>
  <si>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</si>
  <si>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</si>
  <si>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</si>
  <si>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</si>
  <si>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</si>
  <si>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</si>
  <si>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</si>
  <si>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</si>
  <si>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</si>
  <si>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</si>
  <si>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</si>
  <si>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</si>
  <si>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</si>
  <si>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</si>
  <si>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</si>
  <si>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</si>
  <si>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</si>
  <si>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</si>
  <si>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</si>
  <si>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</si>
  <si>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</si>
  <si>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</si>
  <si>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</si>
  <si>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</si>
  <si>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</si>
  <si>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</si>
  <si>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</si>
  <si>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</si>
  <si>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</si>
  <si>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</si>
  <si>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</si>
  <si>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</si>
  <si>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</si>
  <si>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</si>
  <si>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</si>
  <si>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</si>
  <si>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</si>
  <si>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</si>
  <si>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</si>
  <si>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</si>
  <si>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</si>
  <si>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</si>
  <si>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</si>
  <si>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</si>
  <si>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</si>
  <si>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</si>
  <si>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</si>
  <si>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Category</t>
  </si>
  <si>
    <t>(All)</t>
  </si>
  <si>
    <t>Column Labels</t>
  </si>
  <si>
    <t>Count of Sub-Category</t>
  </si>
  <si>
    <t>*I couldn't filter pivot chart by Country</t>
  </si>
  <si>
    <t>Count of state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</si>
  <si>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</si>
  <si>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</si>
  <si>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</si>
  <si>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</si>
  <si>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</si>
  <si>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</si>
  <si>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</si>
  <si>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</si>
  <si>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</si>
  <si>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</si>
  <si>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</si>
  <si>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Number Failed</t>
  </si>
  <si>
    <t>Number Canceled</t>
  </si>
  <si>
    <t>Total Projects</t>
  </si>
  <si>
    <t>Percentage Failed</t>
  </si>
  <si>
    <t>Percentage Canceled</t>
  </si>
  <si>
    <t>Goal</t>
  </si>
  <si>
    <t>Number Successful</t>
  </si>
  <si>
    <t>Percentage Successful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</si>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</sst>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6"/>
      <color theme="1"/>
      <name val="Calibri (Body)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0" borderId="0" xfId="0" applyFont="1" applyAlignment="1"/>
    <xf numFmtId="9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fgColor auto="1"/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0-5848-A5DB-0157531E2EBA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B0-5848-A5DB-0157531E2EBA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B0-5848-A5DB-0157531E2E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2541392"/>
        <c:axId val="1022511440"/>
      </c:lineChart>
      <c:catAx>
        <c:axId val="10425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11440"/>
        <c:crosses val="autoZero"/>
        <c:auto val="1"/>
        <c:lblAlgn val="ctr"/>
        <c:lblOffset val="100"/>
        <c:noMultiLvlLbl val="0"/>
      </c:catAx>
      <c:valAx>
        <c:axId val="102251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5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pivot!PivotTable4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26-9A47-BEA3-AD6108CF841D}"/>
            </c:ext>
          </c:extLst>
        </c:ser>
        <c:ser>
          <c:idx val="1"/>
          <c:order val="1"/>
          <c:tx>
            <c:strRef>
              <c:f>'Subcategory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726-9A47-BEA3-AD6108CF841D}"/>
            </c:ext>
          </c:extLst>
        </c:ser>
        <c:ser>
          <c:idx val="2"/>
          <c:order val="2"/>
          <c:tx>
            <c:strRef>
              <c:f>'Subcategory pivot'!$D$5:$D$6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pivot'!$D$7:$D$48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726-9A47-BEA3-AD6108CF841D}"/>
            </c:ext>
          </c:extLst>
        </c:ser>
        <c:ser>
          <c:idx val="3"/>
          <c:order val="3"/>
          <c:tx>
            <c:strRef>
              <c:f>'Subcategory pivot'!$E$5:$E$6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pivot'!$E$7:$E$48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726-9A47-BEA3-AD6108CF8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41769264"/>
        <c:axId val="1139940848"/>
      </c:barChart>
      <c:catAx>
        <c:axId val="104176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40848"/>
        <c:crosses val="autoZero"/>
        <c:auto val="1"/>
        <c:lblAlgn val="ctr"/>
        <c:lblOffset val="100"/>
        <c:noMultiLvlLbl val="0"/>
      </c:catAx>
      <c:valAx>
        <c:axId val="1139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69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A-EC48-9A0E-BD3B75EFB1B7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0A-EC48-9A0E-BD3B75EFB1B7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0A-EC48-9A0E-BD3B75EFB1B7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60A-EC48-9A0E-BD3B75EFB1B7}"/>
            </c:ext>
          </c:extLst>
        </c:ser>
        <c:ser>
          <c:idx val="4"/>
          <c:order val="4"/>
          <c:tx>
            <c:strRef>
              <c:f>'Category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 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160A-EC48-9A0E-BD3B75EFB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1085072"/>
        <c:axId val="1041086976"/>
      </c:barChart>
      <c:catAx>
        <c:axId val="104108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086976"/>
        <c:crosses val="autoZero"/>
        <c:auto val="1"/>
        <c:lblAlgn val="ctr"/>
        <c:lblOffset val="100"/>
        <c:noMultiLvlLbl val="0"/>
      </c:catAx>
      <c:valAx>
        <c:axId val="104108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08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742950</xdr:colOff>
      <xdr:row>16</xdr:row>
      <xdr:rowOff>88900</xdr:rowOff>
    </xdr:from>
    <xdr:to>
      <xdr:col>8</xdr:col>
      <xdr:colOff>12700</xdr:colOff>
      <xdr:row>42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E8A60C-B88D-D748-9FBC-BC3A5E4F3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8</xdr:row>
      <xdr:rowOff>177800</xdr:rowOff>
    </xdr:from>
    <xdr:to>
      <xdr:col>23</xdr:col>
      <xdr:colOff>444500</xdr:colOff>
      <xdr:row>42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FB32DE-20DA-2E4F-88F0-A1FCB91F1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1</xdr:row>
      <xdr:rowOff>133350</xdr:rowOff>
    </xdr:from>
    <xdr:to>
      <xdr:col>13</xdr:col>
      <xdr:colOff>406400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090DCA-2FCE-B744-A81B-F314FEEBB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4.656446643516" createdVersion="6" refreshedVersion="6" minRefreshableVersion="3" recordCount="4121" xr:uid="{A074F780-7008-7947-AB0A-D05EE1D298C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30"/>
        <n v="73"/>
        <n v="75"/>
        <n v="252"/>
        <n v="911"/>
        <n v="188"/>
        <n v="35"/>
        <n v="1155"/>
        <n v="2070.5"/>
        <n v="2871"/>
        <n v="979"/>
        <n v="1020"/>
        <n v="886"/>
        <n v="585"/>
        <n v="3200"/>
        <n v="5875"/>
        <n v="4"/>
        <n v="42"/>
        <n v="4130"/>
        <n v="85"/>
        <n v="120"/>
        <n v="1555"/>
        <n v="80"/>
        <n v="108"/>
        <n v="184133.01"/>
        <n v="25445"/>
        <n v="26480"/>
        <n v="35848"/>
        <n v="11545.1"/>
        <n v="26577"/>
        <n v="1273"/>
        <n v="4078"/>
        <n v="25568"/>
        <n v="104146.51"/>
        <n v="13279"/>
        <n v="15171.5"/>
        <n v="73552"/>
        <n v="42311"/>
        <n v="201"/>
        <n v="202"/>
        <n v="1126"/>
        <n v="1345"/>
        <n v="5557"/>
        <n v="2501"/>
        <n v="310"/>
        <n v="2005"/>
        <n v="2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5509"/>
        <n v="30675"/>
        <n v="8567"/>
        <n v="281"/>
        <n v="86"/>
        <n v="210"/>
        <n v="930"/>
        <n v="1767"/>
        <n v="65"/>
        <n v="145"/>
        <n v="59"/>
        <n v="277"/>
        <n v="1217"/>
        <n v="233"/>
        <n v="1825"/>
        <n v="8256"/>
        <n v="1170"/>
        <n v="90"/>
        <n v="3466"/>
        <n v="55"/>
        <n v="1698"/>
        <n v="36"/>
        <n v="74"/>
        <n v="8586"/>
        <n v="71"/>
        <n v="3390"/>
        <n v="6061"/>
        <n v="26.01"/>
        <n v="8077"/>
        <n v="5051"/>
        <n v="850"/>
        <n v="3407"/>
        <n v="47074"/>
        <n v="7344"/>
        <n v="678"/>
        <n v="1821"/>
        <n v="12"/>
        <n v="56"/>
        <n v="1026"/>
        <n v="15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53"/>
        <n v="178.52"/>
        <n v="83"/>
        <n v="109"/>
        <n v="29"/>
        <n v="1438"/>
        <n v="270"/>
        <n v="9875"/>
        <n v="186"/>
        <n v="2788"/>
        <n v="361"/>
        <n v="4666"/>
        <n v="212"/>
        <n v="1004"/>
        <n v="284"/>
        <n v="852"/>
        <n v="8076"/>
        <n v="236"/>
        <n v="2112.9899999999998"/>
        <n v="16"/>
        <n v="104"/>
        <n v="478"/>
        <n v="47.69"/>
        <n v="14203"/>
        <n v="128"/>
        <n v="1626"/>
        <n v="225"/>
        <n v="607"/>
        <n v="4565"/>
        <n v="2716"/>
        <n v="405"/>
        <n v="118"/>
        <n v="34"/>
        <n v="1493"/>
        <n v="21144"/>
        <n v="19770.1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5535"/>
        <n v="15937"/>
        <n v="285309.33"/>
        <n v="53157"/>
        <n v="13228"/>
        <n v="10843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2503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2990"/>
        <n v="2650.5"/>
        <n v="4856"/>
        <n v="11992"/>
        <n v="5414"/>
        <n v="1538"/>
        <n v="39550.5"/>
        <n v="8537"/>
        <n v="266"/>
        <n v="1040"/>
        <n v="1065.23"/>
        <n v="700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2399.94"/>
        <n v="4280"/>
        <n v="8058.55"/>
        <n v="2056.66"/>
        <n v="545"/>
        <n v="2681"/>
        <n v="17482"/>
        <n v="3575"/>
        <n v="1436"/>
        <n v="2150.1"/>
        <n v="12554"/>
        <n v="558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300"/>
        <n v="4796"/>
        <n v="6207"/>
        <n v="2609"/>
        <n v="3674"/>
        <n v="32865.300000000003"/>
        <n v="1500"/>
        <n v="1200"/>
        <n v="1728.07"/>
        <n v="4187"/>
        <n v="2540"/>
        <n v="101"/>
        <n v="170"/>
        <n v="2700"/>
        <n v="1201"/>
        <n v="62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280"/>
        <n v="160"/>
        <n v="196"/>
        <n v="123"/>
        <n v="1982"/>
        <n v="375"/>
        <n v="4635"/>
        <n v="5680"/>
        <n v="330"/>
        <n v="327"/>
        <n v="131"/>
        <n v="1381"/>
        <n v="152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1366"/>
        <n v="6500.09"/>
        <n v="4952"/>
        <n v="5056.22"/>
        <n v="1021"/>
        <n v="2180"/>
        <n v="641"/>
        <n v="1060"/>
        <n v="132"/>
        <n v="1937"/>
        <n v="116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14000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9830"/>
        <n v="7520"/>
        <n v="9486.69"/>
        <n v="5713"/>
        <n v="34090.629999999997"/>
        <n v="7495"/>
        <n v="620"/>
        <n v="10501"/>
        <n v="2842"/>
        <n v="6853"/>
        <n v="9342"/>
        <n v="4067"/>
        <n v="11160"/>
        <n v="106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0210"/>
        <n v="1576"/>
        <n v="1130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2506"/>
        <n v="4660"/>
        <n v="519"/>
        <n v="1050"/>
        <n v="1800"/>
        <n v="679.44"/>
        <n v="2535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776"/>
        <n v="1175"/>
        <n v="65924.38"/>
        <n v="760"/>
        <n v="8730"/>
        <n v="18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1967"/>
        <n v="1395"/>
        <n v="650"/>
        <n v="2196"/>
        <n v="855"/>
        <n v="22"/>
        <n v="3372.25"/>
        <n v="811"/>
        <n v="3002"/>
        <n v="2101"/>
        <n v="2020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355"/>
        <n v="2154.66"/>
        <n v="17170"/>
        <n v="4261"/>
        <n v="2007"/>
        <n v="7340"/>
        <n v="5235"/>
        <n v="3385"/>
        <n v="48434"/>
        <n v="1773"/>
        <n v="1346.11"/>
        <n v="8070.43"/>
        <n v="463"/>
        <n v="5052"/>
        <n v="3305"/>
        <n v="5645"/>
        <n v="2932"/>
        <n v="21884.69"/>
        <n v="633"/>
        <n v="4243"/>
        <n v="5331"/>
        <n v="4119"/>
        <n v="1750"/>
        <n v="6301"/>
        <n v="34660"/>
        <n v="1614"/>
        <n v="5359.21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23086"/>
        <n v="13180"/>
        <n v="8005"/>
        <n v="9111"/>
        <n v="32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89"/>
        <n v="2115"/>
        <n v="677"/>
        <n v="94"/>
        <n v="93"/>
        <n v="1580"/>
        <n v="4092"/>
        <n v="367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95"/>
        <n v="858"/>
        <n v="1877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1697"/>
        <n v="5390"/>
        <n v="5452"/>
        <n v="8191"/>
        <n v="591"/>
        <n v="553"/>
        <n v="11594"/>
        <n v="865"/>
        <n v="5902"/>
        <n v="509"/>
        <n v="9419"/>
        <n v="1707"/>
        <n v="381"/>
        <n v="1419"/>
        <n v="3172"/>
        <n v="2336"/>
        <n v="78"/>
        <n v="655"/>
        <n v="625"/>
        <n v="2735"/>
        <n v="10013"/>
        <n v="33006"/>
        <n v="5469"/>
        <n v="7383.01"/>
        <n v="20070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3598"/>
        <n v="5666"/>
        <n v="7219"/>
        <n v="2555"/>
        <n v="5985"/>
        <n v="5202.5"/>
        <n v="20253"/>
        <n v="13614"/>
        <n v="1336"/>
        <n v="1563"/>
        <n v="3067"/>
        <n v="6215.56"/>
        <n v="3350"/>
        <n v="764"/>
        <n v="2598"/>
        <n v="7559"/>
        <n v="1091"/>
        <n v="105"/>
        <n v="7"/>
        <n v="320"/>
        <n v="445"/>
        <n v="1527"/>
        <n v="419"/>
        <n v="5431"/>
        <n v="805"/>
        <n v="8190"/>
        <n v="77"/>
        <n v="807"/>
        <n v="15186.69"/>
        <n v="4340.7"/>
        <n v="8160"/>
        <n v="136924.35"/>
        <n v="17260.37"/>
        <n v="46032"/>
        <n v="9725"/>
        <n v="47978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57"/>
        <n v="701"/>
        <n v="67"/>
        <n v="6375"/>
        <n v="350"/>
        <n v="3410"/>
        <n v="2484"/>
        <n v="223"/>
        <n v="506"/>
        <n v="2291"/>
        <n v="28"/>
        <n v="731"/>
        <n v="835"/>
        <n v="1751"/>
        <n v="1048"/>
        <n v="234"/>
        <n v="1002"/>
        <n v="2082.25"/>
        <n v="13692"/>
        <n v="9"/>
        <n v="68"/>
        <n v="3781"/>
        <n v="1416"/>
        <n v="245"/>
        <n v="142"/>
        <n v="346"/>
        <n v="259"/>
        <n v="14"/>
        <n v="175"/>
        <n v="2725"/>
        <n v="426"/>
        <n v="590.02"/>
        <n v="1461"/>
        <n v="12818"/>
        <n v="261"/>
        <n v="341"/>
        <n v="4345"/>
        <n v="690"/>
        <n v="1245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904"/>
        <n v="1864"/>
        <n v="5010"/>
        <n v="43015"/>
        <n v="26349"/>
        <n v="11828"/>
        <n v="10814"/>
        <n v="891"/>
        <n v="1471"/>
        <n v="12792"/>
        <n v="1108"/>
        <n v="8827"/>
        <n v="19434"/>
        <n v="298"/>
        <n v="23948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99"/>
        <n v="2249"/>
        <n v="1389"/>
        <n v="715"/>
        <n v="305"/>
        <n v="194"/>
        <n v="1544"/>
        <n v="1161"/>
        <n v="668"/>
        <n v="6663"/>
        <n v="286"/>
        <n v="273"/>
        <n v="1402"/>
        <n v="19195"/>
        <n v="19572"/>
        <n v="126"/>
        <n v="6511"/>
        <n v="16984"/>
        <n v="881"/>
        <n v="19430"/>
        <n v="25655"/>
        <n v="40079"/>
        <n v="712"/>
        <n v="377"/>
        <n v="879"/>
        <n v="3562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467"/>
        <n v="17561"/>
        <n v="4669"/>
        <n v="726"/>
        <n v="35135"/>
        <n v="11683"/>
        <n v="19824"/>
        <n v="2960"/>
        <n v="20552"/>
        <n v="150102"/>
        <n v="13296"/>
        <n v="6565"/>
        <n v="220"/>
        <n v="1076751.05"/>
        <n v="8632"/>
        <n v="3060"/>
        <n v="240"/>
        <n v="57197"/>
        <n v="621"/>
        <n v="21300"/>
        <n v="15851"/>
        <n v="7793"/>
        <n v="71771"/>
        <n v="5757"/>
        <n v="1136"/>
        <n v="12879"/>
        <n v="80070"/>
        <n v="12446"/>
        <n v="2028"/>
        <n v="40404"/>
        <n v="11467"/>
        <n v="6130"/>
        <n v="876"/>
        <n v="503"/>
        <n v="6019"/>
        <n v="1332"/>
        <n v="4920"/>
        <n v="486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39"/>
        <n v="1101"/>
        <n v="670"/>
        <n v="326.33"/>
        <n v="1571"/>
        <n v="788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5105"/>
        <n v="5232"/>
        <n v="3440"/>
        <n v="6030"/>
        <n v="3803.55"/>
        <n v="1710"/>
        <n v="1565"/>
        <n v="3670"/>
        <n v="4000"/>
        <n v="12325"/>
        <n v="15700"/>
        <n v="2050"/>
        <n v="3902.5"/>
        <n v="2410"/>
        <n v="15121"/>
        <n v="503.22"/>
        <n v="2033"/>
        <n v="1625"/>
        <n v="605"/>
        <n v="4018"/>
        <n v="3800"/>
        <n v="4371"/>
        <n v="1870"/>
        <n v="15335"/>
        <n v="2549"/>
        <n v="21905"/>
        <n v="2093"/>
        <n v="4340"/>
        <n v="4050"/>
        <n v="2055"/>
        <n v="4559.13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food trucks"/>
        <s v="small batch"/>
        <s v="restaurants"/>
        <s v="video games"/>
        <s v="mobile games"/>
        <s v="tabletop games"/>
        <s v="audio"/>
        <s v="rock"/>
        <s v="metal"/>
        <s v="jazz"/>
        <s v="indie rock"/>
        <s v="electronic music"/>
        <s v="world music"/>
        <s v="pop"/>
        <s v="faith"/>
        <s v="classical music"/>
        <s v="photobooks"/>
        <s v="nature"/>
        <s v="places"/>
        <s v="people"/>
        <s v="nonfiction"/>
        <s v="fiction"/>
        <s v="translations"/>
        <s v="radio &amp; podcasts"/>
        <s v="art books"/>
        <s v="children's books"/>
        <s v="web"/>
        <s v="wearables"/>
        <s v="gadgets"/>
        <s v="hardware"/>
        <s v="space exploration"/>
        <s v="makerspaces"/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2456800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4.659277314815" createdVersion="6" refreshedVersion="6" minRefreshableVersion="3" recordCount="4114" xr:uid="{BD9C7BAE-7BAC-AD43-A411-F65A9527DFA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30"/>
        <n v="73"/>
        <n v="75"/>
        <n v="252"/>
        <n v="911"/>
        <n v="188"/>
        <n v="35"/>
        <n v="1155"/>
        <n v="2070.5"/>
        <n v="2871"/>
        <n v="979"/>
        <n v="1020"/>
        <n v="886"/>
        <n v="585"/>
        <n v="3200"/>
        <n v="5875"/>
        <n v="4"/>
        <n v="42"/>
        <n v="4130"/>
        <n v="85"/>
        <n v="120"/>
        <n v="1555"/>
        <n v="80"/>
        <n v="108"/>
        <n v="184133.01"/>
        <n v="25445"/>
        <n v="26480"/>
        <n v="35848"/>
        <n v="11545.1"/>
        <n v="26577"/>
        <n v="1273"/>
        <n v="4078"/>
        <n v="25568"/>
        <n v="104146.51"/>
        <n v="13279"/>
        <n v="15171.5"/>
        <n v="73552"/>
        <n v="42311"/>
        <n v="201"/>
        <n v="202"/>
        <n v="1126"/>
        <n v="1345"/>
        <n v="5557"/>
        <n v="2501"/>
        <n v="310"/>
        <n v="2005"/>
        <n v="2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5509"/>
        <n v="30675"/>
        <n v="8567"/>
        <n v="281"/>
        <n v="86"/>
        <n v="210"/>
        <n v="930"/>
        <n v="1767"/>
        <n v="65"/>
        <n v="145"/>
        <n v="59"/>
        <n v="277"/>
        <n v="1217"/>
        <n v="233"/>
        <n v="1825"/>
        <n v="8256"/>
        <n v="1170"/>
        <n v="90"/>
        <n v="3466"/>
        <n v="55"/>
        <n v="1698"/>
        <n v="36"/>
        <n v="74"/>
        <n v="8586"/>
        <n v="71"/>
        <n v="3390"/>
        <n v="6061"/>
        <n v="26.01"/>
        <n v="8077"/>
        <n v="5051"/>
        <n v="850"/>
        <n v="3407"/>
        <n v="47074"/>
        <n v="7344"/>
        <n v="678"/>
        <n v="1821"/>
        <n v="12"/>
        <n v="56"/>
        <n v="1026"/>
        <n v="15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53"/>
        <n v="178.52"/>
        <n v="83"/>
        <n v="109"/>
        <n v="29"/>
        <n v="1438"/>
        <n v="270"/>
        <n v="9875"/>
        <n v="186"/>
        <n v="2788"/>
        <n v="361"/>
        <n v="4666"/>
        <n v="212"/>
        <n v="1004"/>
        <n v="284"/>
        <n v="852"/>
        <n v="8076"/>
        <n v="236"/>
        <n v="2112.9899999999998"/>
        <n v="16"/>
        <n v="104"/>
        <n v="478"/>
        <n v="47.69"/>
        <n v="14203"/>
        <n v="128"/>
        <n v="1626"/>
        <n v="225"/>
        <n v="607"/>
        <n v="4565"/>
        <n v="2716"/>
        <n v="405"/>
        <n v="118"/>
        <n v="34"/>
        <n v="1493"/>
        <n v="21144"/>
        <n v="19770.1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5535"/>
        <n v="15937"/>
        <n v="285309.33"/>
        <n v="53157"/>
        <n v="13228"/>
        <n v="10843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2503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2990"/>
        <n v="2650.5"/>
        <n v="4856"/>
        <n v="11992"/>
        <n v="5414"/>
        <n v="1538"/>
        <n v="39550.5"/>
        <n v="8537"/>
        <n v="266"/>
        <n v="1040"/>
        <n v="1065.23"/>
        <n v="700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2399.94"/>
        <n v="4280"/>
        <n v="8058.55"/>
        <n v="2056.66"/>
        <n v="545"/>
        <n v="2681"/>
        <n v="17482"/>
        <n v="3575"/>
        <n v="1436"/>
        <n v="2150.1"/>
        <n v="12554"/>
        <n v="558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300"/>
        <n v="4796"/>
        <n v="6207"/>
        <n v="2609"/>
        <n v="3674"/>
        <n v="32865.300000000003"/>
        <n v="1500"/>
        <n v="1200"/>
        <n v="1728.07"/>
        <n v="4187"/>
        <n v="2540"/>
        <n v="101"/>
        <n v="170"/>
        <n v="2700"/>
        <n v="1201"/>
        <n v="62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280"/>
        <n v="160"/>
        <n v="196"/>
        <n v="123"/>
        <n v="1982"/>
        <n v="375"/>
        <n v="4635"/>
        <n v="5680"/>
        <n v="330"/>
        <n v="327"/>
        <n v="131"/>
        <n v="1381"/>
        <n v="152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1366"/>
        <n v="6500.09"/>
        <n v="4952"/>
        <n v="5056.22"/>
        <n v="1021"/>
        <n v="2180"/>
        <n v="641"/>
        <n v="1060"/>
        <n v="132"/>
        <n v="1937"/>
        <n v="116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14000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9830"/>
        <n v="7520"/>
        <n v="9486.69"/>
        <n v="5713"/>
        <n v="34090.629999999997"/>
        <n v="7495"/>
        <n v="620"/>
        <n v="10501"/>
        <n v="2842"/>
        <n v="6853"/>
        <n v="9342"/>
        <n v="4067"/>
        <n v="11160"/>
        <n v="106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0210"/>
        <n v="1576"/>
        <n v="1130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2506"/>
        <n v="4660"/>
        <n v="519"/>
        <n v="1050"/>
        <n v="1800"/>
        <n v="679.44"/>
        <n v="2535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776"/>
        <n v="1175"/>
        <n v="65924.38"/>
        <n v="760"/>
        <n v="8730"/>
        <n v="18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1967"/>
        <n v="1395"/>
        <n v="650"/>
        <n v="2196"/>
        <n v="855"/>
        <n v="22"/>
        <n v="3372.25"/>
        <n v="811"/>
        <n v="3002"/>
        <n v="2101"/>
        <n v="2020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355"/>
        <n v="2154.66"/>
        <n v="17170"/>
        <n v="4261"/>
        <n v="2007"/>
        <n v="7340"/>
        <n v="5235"/>
        <n v="3385"/>
        <n v="48434"/>
        <n v="1773"/>
        <n v="1346.11"/>
        <n v="8070.43"/>
        <n v="463"/>
        <n v="5052"/>
        <n v="3305"/>
        <n v="5645"/>
        <n v="2932"/>
        <n v="21884.69"/>
        <n v="633"/>
        <n v="4243"/>
        <n v="5331"/>
        <n v="4119"/>
        <n v="1750"/>
        <n v="6301"/>
        <n v="34660"/>
        <n v="1614"/>
        <n v="5359.21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23086"/>
        <n v="13180"/>
        <n v="8005"/>
        <n v="9111"/>
        <n v="32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89"/>
        <n v="2115"/>
        <n v="677"/>
        <n v="94"/>
        <n v="93"/>
        <n v="1580"/>
        <n v="4092"/>
        <n v="367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95"/>
        <n v="858"/>
        <n v="1877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1697"/>
        <n v="5390"/>
        <n v="5452"/>
        <n v="8191"/>
        <n v="591"/>
        <n v="553"/>
        <n v="11594"/>
        <n v="865"/>
        <n v="5902"/>
        <n v="509"/>
        <n v="9419"/>
        <n v="1707"/>
        <n v="381"/>
        <n v="1419"/>
        <n v="3172"/>
        <n v="2336"/>
        <n v="78"/>
        <n v="655"/>
        <n v="625"/>
        <n v="2735"/>
        <n v="10013"/>
        <n v="33006"/>
        <n v="5469"/>
        <n v="7383.01"/>
        <n v="20070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3598"/>
        <n v="5666"/>
        <n v="7219"/>
        <n v="2555"/>
        <n v="5985"/>
        <n v="5202.5"/>
        <n v="20253"/>
        <n v="13614"/>
        <n v="1336"/>
        <n v="1563"/>
        <n v="3067"/>
        <n v="6215.56"/>
        <n v="3350"/>
        <n v="764"/>
        <n v="2598"/>
        <n v="7559"/>
        <n v="1091"/>
        <n v="105"/>
        <n v="7"/>
        <n v="320"/>
        <n v="445"/>
        <n v="1527"/>
        <n v="419"/>
        <n v="5431"/>
        <n v="805"/>
        <n v="8190"/>
        <n v="77"/>
        <n v="807"/>
        <n v="15186.69"/>
        <n v="4340.7"/>
        <n v="8160"/>
        <n v="136924.35"/>
        <n v="17260.37"/>
        <n v="46032"/>
        <n v="9725"/>
        <n v="47978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57"/>
        <n v="701"/>
        <n v="67"/>
        <n v="6375"/>
        <n v="350"/>
        <n v="3410"/>
        <n v="2484"/>
        <n v="223"/>
        <n v="506"/>
        <n v="2291"/>
        <n v="28"/>
        <n v="731"/>
        <n v="835"/>
        <n v="1751"/>
        <n v="1048"/>
        <n v="234"/>
        <n v="1002"/>
        <n v="2082.25"/>
        <n v="13692"/>
        <n v="9"/>
        <n v="68"/>
        <n v="3781"/>
        <n v="1416"/>
        <n v="245"/>
        <n v="142"/>
        <n v="346"/>
        <n v="259"/>
        <n v="14"/>
        <n v="175"/>
        <n v="2725"/>
        <n v="426"/>
        <n v="590.02"/>
        <n v="1461"/>
        <n v="12818"/>
        <n v="261"/>
        <n v="341"/>
        <n v="4345"/>
        <n v="690"/>
        <n v="1245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904"/>
        <n v="1864"/>
        <n v="5010"/>
        <n v="43015"/>
        <n v="26349"/>
        <n v="11828"/>
        <n v="10814"/>
        <n v="891"/>
        <n v="1471"/>
        <n v="12792"/>
        <n v="1108"/>
        <n v="8827"/>
        <n v="19434"/>
        <n v="298"/>
        <n v="23948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99"/>
        <n v="2249"/>
        <n v="1389"/>
        <n v="715"/>
        <n v="305"/>
        <n v="194"/>
        <n v="1544"/>
        <n v="1161"/>
        <n v="668"/>
        <n v="6663"/>
        <n v="286"/>
        <n v="273"/>
        <n v="1402"/>
        <n v="19195"/>
        <n v="19572"/>
        <n v="126"/>
        <n v="6511"/>
        <n v="16984"/>
        <n v="881"/>
        <n v="19430"/>
        <n v="25655"/>
        <n v="40079"/>
        <n v="712"/>
        <n v="377"/>
        <n v="879"/>
        <n v="3562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467"/>
        <n v="17561"/>
        <n v="4669"/>
        <n v="726"/>
        <n v="35135"/>
        <n v="11683"/>
        <n v="19824"/>
        <n v="2960"/>
        <n v="20552"/>
        <n v="150102"/>
        <n v="13296"/>
        <n v="6565"/>
        <n v="220"/>
        <n v="1076751.05"/>
        <n v="8632"/>
        <n v="3060"/>
        <n v="240"/>
        <n v="57197"/>
        <n v="621"/>
        <n v="21300"/>
        <n v="15851"/>
        <n v="7793"/>
        <n v="71771"/>
        <n v="5757"/>
        <n v="1136"/>
        <n v="12879"/>
        <n v="80070"/>
        <n v="12446"/>
        <n v="2028"/>
        <n v="40404"/>
        <n v="11467"/>
        <n v="6130"/>
        <n v="876"/>
        <n v="503"/>
        <n v="6019"/>
        <n v="1332"/>
        <n v="4920"/>
        <n v="486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39"/>
        <n v="1101"/>
        <n v="670"/>
        <n v="326.33"/>
        <n v="1571"/>
        <n v="788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5105"/>
        <n v="5232"/>
        <n v="3440"/>
        <n v="6030"/>
        <n v="3803.55"/>
        <n v="1710"/>
        <n v="1565"/>
        <n v="3670"/>
        <n v="4000"/>
        <n v="12325"/>
        <n v="15700"/>
        <n v="2050"/>
        <n v="3902.5"/>
        <n v="2410"/>
        <n v="15121"/>
        <n v="503.22"/>
        <n v="2033"/>
        <n v="1625"/>
        <n v="605"/>
        <n v="4018"/>
        <n v="3800"/>
        <n v="4371"/>
        <n v="1870"/>
        <n v="15335"/>
        <n v="2549"/>
        <n v="21905"/>
        <n v="2093"/>
        <n v="4340"/>
        <n v="4050"/>
        <n v="2055"/>
        <n v="4559.13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food/food trucks"/>
        <s v="food/small batch"/>
        <s v="food/restaurants"/>
        <s v="games/video games"/>
        <s v="games/mobile games"/>
        <s v="games/tabletop games"/>
        <s v="journalism/audio"/>
        <s v="music/rock"/>
        <s v="music/metal"/>
        <s v="music/jazz"/>
        <s v="music/indie rock"/>
        <s v="music/electronic music"/>
        <s v="music/world music"/>
        <s v="music/pop"/>
        <s v="music/faith"/>
        <s v="music/classical music"/>
        <s v="photography/photobooks"/>
        <s v="photography/nature"/>
        <s v="photography/places"/>
        <s v="photography/people"/>
        <s v="publishing/nonfiction"/>
        <s v="publishing/fiction"/>
        <s v="publishing/translations"/>
        <s v="publishing/radio &amp; podcasts"/>
        <s v="publishing/art books"/>
        <s v="publishing/children's books"/>
        <s v="technology/web"/>
        <s v="technology/wearables"/>
        <s v="technology/gadgets"/>
        <s v="technology/hardware"/>
        <s v="technology/space exploration"/>
        <s v="technology/makerspaces"/>
        <s v="theater/plays"/>
        <s v="theater/space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44.17"/>
        <n v="24.33"/>
        <n v="37.5"/>
        <n v="42"/>
        <n v="60.73"/>
        <n v="23.5"/>
        <n v="50.33"/>
        <n v="60.79"/>
        <n v="17.5"/>
        <n v="82.82"/>
        <n v="358.88"/>
        <n v="61.19"/>
        <n v="340"/>
        <n v="46.63"/>
        <n v="640"/>
        <n v="69.12"/>
        <n v="1.33"/>
        <n v="10.5"/>
        <n v="33.33"/>
        <n v="64.53"/>
        <n v="21.25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22.33"/>
        <n v="16.829999999999998"/>
        <n v="56.3"/>
        <n v="84.06"/>
        <n v="168.39"/>
        <n v="76.67"/>
        <n v="8.33"/>
        <n v="35.380000000000003"/>
        <n v="55.83"/>
        <n v="69.47"/>
        <n v="8"/>
        <n v="34.44"/>
        <n v="501.25"/>
        <n v="306"/>
        <n v="74.23"/>
        <n v="81.25"/>
        <n v="130.22999999999999"/>
        <n v="53.41"/>
        <n v="75.13"/>
        <n v="75.67"/>
        <n v="31.69"/>
        <n v="47.78"/>
        <n v="90"/>
        <n v="149.31"/>
        <n v="62.07"/>
        <n v="53.4"/>
        <n v="271.51"/>
        <n v="34.130000000000003"/>
        <n v="40.49"/>
        <n v="189.76"/>
        <n v="68.86"/>
        <n v="108.78"/>
        <n v="125.99"/>
        <n v="40.14"/>
        <n v="17.2"/>
        <n v="35.71"/>
        <n v="52.5"/>
        <n v="77.5"/>
        <n v="53.55"/>
        <n v="16.25"/>
        <n v="72.5"/>
        <n v="29.5"/>
        <n v="23.08"/>
        <n v="48.18"/>
        <n v="202.83"/>
        <n v="29.13"/>
        <n v="96.05"/>
        <n v="305.77999999999997"/>
        <n v="12.14"/>
        <n v="83.57"/>
        <n v="18"/>
        <n v="115.53"/>
        <n v="27.5"/>
        <n v="84.9"/>
        <n v="12"/>
        <n v="200"/>
        <n v="5.29"/>
        <n v="72.760000000000005"/>
        <n v="23.67"/>
        <n v="89.21"/>
        <n v="116.56"/>
        <n v="13.01"/>
        <n v="65.67"/>
        <n v="16.2"/>
        <n v="11.25"/>
        <n v="40.479999999999997"/>
        <n v="35"/>
        <n v="12.75"/>
        <n v="113.57"/>
        <n v="48.28"/>
        <n v="43.98"/>
        <n v="37.67"/>
        <n v="18.579999999999998"/>
        <n v="18.670000000000002"/>
        <n v="410"/>
        <n v="114"/>
        <n v="7.5"/>
        <n v="43.42"/>
        <n v="23.96"/>
        <n v="10.56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3.25"/>
        <n v="17.850000000000001"/>
        <n v="10.38"/>
        <n v="36.33"/>
        <n v="5.8"/>
        <n v="3.67"/>
        <n v="60.71"/>
        <n v="25.43"/>
        <n v="110.62"/>
        <n v="45"/>
        <n v="253.21"/>
        <n v="31.25"/>
        <n v="23.25"/>
        <n v="90.94"/>
        <n v="58.08"/>
        <n v="2"/>
        <n v="71.59"/>
        <n v="32.82"/>
        <n v="49.12"/>
        <n v="16.309999999999999"/>
        <n v="17"/>
        <n v="41.83"/>
        <n v="28.4"/>
        <n v="103.33"/>
        <n v="23"/>
        <n v="31.56"/>
        <n v="34.22"/>
        <n v="19.670000000000002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8.5"/>
        <n v="17.989999999999998"/>
        <n v="370.95"/>
        <n v="63.57"/>
        <n v="5.31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140.97999999999999"/>
        <n v="49.47"/>
        <n v="53.87"/>
        <n v="4.57"/>
        <n v="53.48"/>
        <n v="43.91"/>
        <n v="50.85"/>
        <n v="58.63"/>
        <n v="426.93"/>
        <n v="23.81"/>
        <n v="98.41"/>
        <n v="107.32"/>
        <n v="21.38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64.75"/>
        <n v="57.93"/>
        <n v="53.08"/>
        <n v="48.06"/>
        <n v="82.4"/>
        <n v="29.24"/>
        <n v="33.25"/>
        <n v="53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50.5"/>
        <n v="42.5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29.29"/>
        <n v="73.760000000000005"/>
        <n v="28.89"/>
        <n v="143.82"/>
        <n v="147.81"/>
        <n v="27.86"/>
        <n v="44.44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48.62"/>
        <n v="35.74"/>
        <n v="21.37"/>
        <n v="58.89"/>
        <n v="44"/>
        <n v="48.43"/>
        <n v="61.04"/>
        <n v="19.329999999999998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6.41"/>
        <n v="50.25"/>
        <n v="68.94"/>
        <n v="65.91"/>
        <n v="70.06"/>
        <n v="60.1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33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34"/>
        <n v="525"/>
        <n v="115.71"/>
        <n v="34.020000000000003"/>
        <n v="28.13"/>
        <n v="216.67"/>
        <n v="8.75"/>
        <n v="62.22"/>
        <n v="137.25"/>
        <n v="122.14"/>
        <n v="22"/>
        <n v="59.16"/>
        <n v="24.58"/>
        <n v="75.05"/>
        <n v="42.02"/>
        <n v="53.16"/>
        <n v="83.89"/>
        <n v="417.33"/>
        <n v="75.77"/>
        <n v="67.39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134.21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49.34"/>
        <n v="41.73"/>
        <n v="32.72"/>
        <n v="51.96"/>
        <n v="42.24"/>
        <n v="416.88"/>
        <n v="46.65"/>
        <n v="48.45"/>
        <n v="70.53"/>
        <n v="87.96"/>
        <n v="26.27"/>
        <n v="57.78"/>
        <n v="57.25"/>
        <n v="196.34"/>
        <n v="43"/>
        <n v="35.549999999999997"/>
        <n v="68.81"/>
        <n v="28.57"/>
        <n v="50.63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1.31"/>
        <n v="53.52"/>
        <n v="37.15"/>
        <n v="89.9"/>
        <n v="106.53"/>
        <n v="52.82"/>
        <n v="54.62"/>
        <n v="68.599999999999994"/>
        <n v="35.61"/>
        <n v="94.03"/>
        <n v="526.46"/>
        <n v="50.66"/>
        <n v="79.180000000000007"/>
        <n v="91.59"/>
        <n v="116.96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65.87"/>
        <n v="40.35"/>
        <n v="76.86"/>
        <n v="68.709999999999994"/>
        <n v="15.04"/>
        <n v="39.07"/>
        <n v="43.82"/>
        <n v="27.3"/>
        <n v="42.22"/>
        <n v="33.24"/>
        <n v="285.70999999999998"/>
        <n v="42.33"/>
        <n v="50.27"/>
        <n v="61.9"/>
        <n v="55.8"/>
        <n v="73.13"/>
        <n v="26.06"/>
        <n v="22.64"/>
        <n v="47.22"/>
        <n v="32.32"/>
        <n v="53.42"/>
        <n v="51.3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31.6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90.52"/>
        <n v="28.88"/>
        <n v="31"/>
        <n v="51.67"/>
        <n v="48.08"/>
        <n v="27.56"/>
        <n v="36.97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45.55"/>
        <n v="600"/>
        <n v="80.55"/>
        <n v="52.8"/>
        <n v="47.68"/>
        <n v="23.4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61.56"/>
        <n v="118.74"/>
        <n v="65.08"/>
        <n v="130.16"/>
        <n v="37.78"/>
        <n v="112.79"/>
        <n v="51.92"/>
        <n v="89.24"/>
        <n v="79.97"/>
        <n v="79.41"/>
        <n v="76.44"/>
        <n v="121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91.88"/>
        <n v="148.57"/>
        <n v="174.21"/>
        <n v="102.86"/>
        <n v="111.18"/>
        <n v="23.8"/>
        <n v="81.27"/>
        <n v="116.21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95.83"/>
        <n v="221.79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8.33"/>
        <n v="14.43"/>
        <n v="132.19"/>
        <n v="56.42"/>
        <n v="131.66999999999999"/>
        <n v="510"/>
        <n v="44.48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81.099999999999994"/>
        <n v="35.4"/>
        <n v="103.64"/>
        <n v="55.28"/>
        <n v="72.17"/>
        <n v="58.62"/>
        <n v="12.47"/>
        <n v="49.14"/>
        <n v="150.5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19"/>
        <n v="109.07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1.54"/>
        <n v="37.61"/>
        <n v="42.16"/>
        <n v="84.83"/>
        <n v="94.19"/>
        <n v="6.25"/>
        <n v="213.38"/>
        <n v="31.75"/>
        <n v="88.69"/>
        <n v="453.14"/>
        <n v="83.43"/>
        <n v="101.8"/>
        <n v="26"/>
        <n v="218.33"/>
        <n v="33.71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51.47"/>
        <n v="39.17"/>
        <n v="57.3"/>
        <n v="59"/>
        <n v="31.85"/>
        <n v="16"/>
        <n v="39"/>
        <n v="63.12"/>
        <n v="7"/>
        <n v="66.67"/>
        <n v="53.57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48.2"/>
        <n v="6.18"/>
        <n v="2.33"/>
        <n v="24.62"/>
        <n v="88.89"/>
        <n v="6"/>
        <n v="104.75"/>
        <n v="115.55"/>
        <n v="80.5"/>
        <n v="744.55"/>
        <n v="38.5"/>
        <n v="36.68"/>
        <n v="75"/>
        <n v="673.33"/>
        <n v="225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46.73"/>
        <n v="108.05"/>
        <n v="26.92"/>
        <n v="155"/>
        <n v="47.77"/>
        <n v="74.33"/>
        <n v="84.33"/>
        <n v="65.459999999999994"/>
        <n v="14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402.71"/>
        <n v="135.04"/>
        <n v="64.36"/>
        <n v="68.3"/>
        <n v="49"/>
        <n v="142"/>
        <n v="38.44"/>
        <n v="389.29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116.67"/>
        <n v="49.8"/>
        <n v="151.32"/>
        <n v="134.36000000000001"/>
        <n v="174.03"/>
        <n v="73.489999999999995"/>
        <n v="23.52"/>
        <n v="125.94"/>
        <n v="1644"/>
        <n v="42.67"/>
        <n v="35.130000000000003"/>
        <n v="239.35"/>
        <n v="107.64"/>
        <n v="42.89"/>
        <n v="122.74"/>
        <n v="190.45"/>
        <n v="109.34"/>
        <n v="143.66999999999999"/>
        <n v="84.94"/>
        <n v="31.17"/>
        <n v="155.33000000000001"/>
        <n v="178.93"/>
        <n v="27.36"/>
        <n v="1536.25"/>
        <n v="85"/>
        <n v="788.53"/>
        <n v="50.3"/>
        <n v="34.270000000000003"/>
        <n v="61.29"/>
        <n v="133.25"/>
        <n v="65.180000000000007"/>
        <n v="93.9"/>
        <n v="150.6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1389.36"/>
        <n v="95.91"/>
        <n v="191.25"/>
        <n v="74.790000000000006"/>
        <n v="161.12"/>
        <n v="88.7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64.569999999999993"/>
        <n v="87.44"/>
        <n v="68.819999999999993"/>
        <n v="176.2"/>
        <n v="511.79"/>
        <n v="160.44"/>
        <n v="188.51"/>
        <n v="56.2"/>
        <n v="127.36"/>
        <n v="101.86"/>
        <n v="230.56"/>
        <n v="842.11"/>
        <n v="577.28"/>
        <n v="483.34"/>
        <n v="76.14"/>
        <n v="74.11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2.270000000000003"/>
        <n v="24.2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food trucks"/>
        <s v="small batch"/>
        <s v="restaurants"/>
        <s v="video games"/>
        <s v="mobile games"/>
        <s v="tabletop games"/>
        <s v="audio"/>
        <s v="rock"/>
        <s v="metal"/>
        <s v="jazz"/>
        <s v="indie rock"/>
        <s v="electronic music"/>
        <s v="world music"/>
        <s v="pop"/>
        <s v="faith"/>
        <s v="classical music"/>
        <s v="photobooks"/>
        <s v="nature"/>
        <s v="places"/>
        <s v="people"/>
        <s v="nonfiction"/>
        <s v="fiction"/>
        <s v="translations"/>
        <s v="radio &amp; podcasts"/>
        <s v="art books"/>
        <s v="children's books"/>
        <s v="web"/>
        <s v="wearables"/>
        <s v="gadgets"/>
        <s v="hardware"/>
        <s v="space exploration"/>
        <s v="makerspaces"/>
        <s v="plays"/>
        <s v="spaces"/>
        <s v="musical"/>
      </sharedItems>
    </cacheField>
  </cacheFields>
  <extLst>
    <ext xmlns:x14="http://schemas.microsoft.com/office/spreadsheetml/2009/9/main" uri="{725AE2AE-9491-48be-B2B4-4EB974FC3084}">
      <x14:pivotCacheDefinition pivotCacheId="154203184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14.706234375" createdVersion="6" refreshedVersion="6" minRefreshableVersion="3" recordCount="4114" xr:uid="{66C59F13-1E6E-6343-ADEC-E9FA8A07AC0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AT"/>
        <s v="BE"/>
        <s v="CH"/>
        <s v="MX"/>
        <s v="IE"/>
        <s v="I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  <cacheField name="Quarters (Date Created Conversion)" numFmtId="0" databaseField="0">
      <fieldGroup base="18">
        <rangePr groupBy="quarters" startDate="2009-05-16T19:55:13" endDate="2017-03-15T07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19:55:13" endDate="2017-03-15T07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1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.13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x v="407"/>
    <x v="2"/>
    <x v="0"/>
    <s v="USD"/>
    <n v="1399071173"/>
    <n v="1395787973"/>
    <b v="0"/>
    <n v="12"/>
    <b v="0"/>
    <s v="food/food trucks"/>
    <n v="8.83"/>
    <n v="44.17"/>
    <x v="1"/>
    <x v="6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x v="408"/>
    <x v="2"/>
    <x v="0"/>
    <s v="USD"/>
    <n v="1480568781"/>
    <n v="1477973181"/>
    <b v="0"/>
    <n v="3"/>
    <b v="0"/>
    <s v="food/food trucks"/>
    <n v="0.49"/>
    <n v="24.33"/>
    <x v="1"/>
    <x v="6"/>
  </r>
  <r>
    <n v="1149"/>
    <s v="The Floridian Food Truck"/>
    <s v="Bringing culturally diverse Floridian cuisine to the people!"/>
    <n v="50000"/>
    <x v="409"/>
    <x v="2"/>
    <x v="0"/>
    <s v="USD"/>
    <n v="1466096566"/>
    <n v="1463504566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x v="410"/>
    <x v="2"/>
    <x v="0"/>
    <s v="USD"/>
    <n v="1452293675"/>
    <n v="1447109675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x v="411"/>
    <x v="2"/>
    <x v="0"/>
    <s v="USD"/>
    <n v="1431709312"/>
    <n v="1429117312"/>
    <b v="0"/>
    <n v="15"/>
    <b v="0"/>
    <s v="food/food trucks"/>
    <n v="5.69"/>
    <n v="60.73"/>
    <x v="1"/>
    <x v="6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0.63"/>
    <n v="50"/>
    <x v="1"/>
    <x v="6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6.5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x v="412"/>
    <x v="2"/>
    <x v="0"/>
    <s v="USD"/>
    <n v="1408040408"/>
    <n v="1405448408"/>
    <b v="0"/>
    <n v="8"/>
    <b v="0"/>
    <s v="food/food trucks"/>
    <n v="0.75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1.51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x v="413"/>
    <x v="2"/>
    <x v="0"/>
    <s v="USD"/>
    <n v="1418091128"/>
    <n v="1415499128"/>
    <b v="0"/>
    <n v="3"/>
    <b v="0"/>
    <s v="food/food trucks"/>
    <n v="0.47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x v="414"/>
    <x v="2"/>
    <x v="0"/>
    <s v="USD"/>
    <n v="1427510586"/>
    <n v="1424922186"/>
    <b v="0"/>
    <n v="19"/>
    <b v="0"/>
    <s v="food/food trucks"/>
    <n v="3.85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x v="413"/>
    <x v="2"/>
    <x v="0"/>
    <s v="USD"/>
    <n v="1411662264"/>
    <n v="1408983864"/>
    <b v="0"/>
    <n v="2"/>
    <b v="0"/>
    <s v="food/food trucks"/>
    <n v="0.06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x v="415"/>
    <x v="2"/>
    <x v="0"/>
    <s v="USD"/>
    <n v="1404623330"/>
    <n v="1401685730"/>
    <b v="0"/>
    <n v="25"/>
    <b v="0"/>
    <s v="food/food trucks"/>
    <n v="20.7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x v="416"/>
    <x v="2"/>
    <x v="0"/>
    <s v="USD"/>
    <n v="1435291200"/>
    <n v="1432640342"/>
    <b v="0"/>
    <n v="8"/>
    <b v="0"/>
    <s v="food/food trucks"/>
    <n v="19.14"/>
    <n v="358.88"/>
    <x v="1"/>
    <x v="6"/>
  </r>
  <r>
    <n v="1167"/>
    <s v="Empanada Express Food Truck"/>
    <s v="A mobile food truck serving up a Latino-inspired fusion cuisine using fresh, local, &amp; organic ingredients!"/>
    <n v="60000"/>
    <x v="417"/>
    <x v="2"/>
    <x v="0"/>
    <s v="USD"/>
    <n v="1410543495"/>
    <n v="1407865095"/>
    <b v="0"/>
    <n v="16"/>
    <b v="0"/>
    <s v="food/food trucks"/>
    <n v="1.63"/>
    <n v="61.19"/>
    <x v="1"/>
    <x v="6"/>
  </r>
  <r>
    <n v="1168"/>
    <s v="SiMpLy FreSH fOoD TrUck"/>
    <s v="Simply fresh farm to table on wheels working close with local farms to ensure the highest of quality of product ."/>
    <n v="18000"/>
    <x v="418"/>
    <x v="2"/>
    <x v="0"/>
    <s v="USD"/>
    <n v="1474507065"/>
    <n v="1471915065"/>
    <b v="0"/>
    <n v="3"/>
    <b v="0"/>
    <s v="food/food trucks"/>
    <n v="5.67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.17"/>
    <n v="5.67"/>
    <x v="1"/>
    <x v="6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.02"/>
    <n v="30"/>
    <x v="1"/>
    <x v="6"/>
  </r>
  <r>
    <n v="1174"/>
    <s v="Give The Black Burro a Stable Stable"/>
    <s v="Help me purchase a parking space to be the Burro's permanant home, I need your help to raise $15,000!"/>
    <n v="15000"/>
    <x v="419"/>
    <x v="2"/>
    <x v="0"/>
    <s v="USD"/>
    <n v="1462738327"/>
    <n v="1460146327"/>
    <b v="0"/>
    <n v="19"/>
    <b v="0"/>
    <s v="food/food trucks"/>
    <n v="5.91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x v="420"/>
    <x v="2"/>
    <x v="0"/>
    <s v="USD"/>
    <n v="1436981339"/>
    <n v="1434389339"/>
    <b v="0"/>
    <n v="9"/>
    <b v="0"/>
    <s v="food/food trucks"/>
    <n v="2.9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.01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.01"/>
    <n v="5"/>
    <x v="1"/>
    <x v="6"/>
  </r>
  <r>
    <n v="1179"/>
    <s v="El Camion Roja"/>
    <s v="Mexican Style Food Truck, run by a Red Seal Chef, in a town with NO MEXICAN FOOD! That is a culinary emergency situation!"/>
    <n v="60000"/>
    <x v="421"/>
    <x v="2"/>
    <x v="5"/>
    <s v="CAD"/>
    <n v="1446052627"/>
    <n v="1443460627"/>
    <b v="0"/>
    <n v="5"/>
    <b v="0"/>
    <s v="food/food trucks"/>
    <n v="5.33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x v="422"/>
    <x v="2"/>
    <x v="0"/>
    <s v="USD"/>
    <n v="1403983314"/>
    <n v="1400786514"/>
    <b v="0"/>
    <n v="85"/>
    <b v="0"/>
    <s v="food/food trucks"/>
    <n v="11.75"/>
    <n v="69.12"/>
    <x v="1"/>
    <x v="6"/>
  </r>
  <r>
    <n v="1181"/>
    <s v="Gringo Loco Tacos Food Truck"/>
    <s v="Bringing the best tacos to the streets of Chicago!"/>
    <n v="50000"/>
    <x v="423"/>
    <x v="2"/>
    <x v="0"/>
    <s v="USD"/>
    <n v="1425197321"/>
    <n v="1422605321"/>
    <b v="0"/>
    <n v="3"/>
    <b v="0"/>
    <s v="food/food trucks"/>
    <n v="0.01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x v="424"/>
    <x v="2"/>
    <x v="0"/>
    <s v="USD"/>
    <n v="1484239320"/>
    <n v="148260908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1"/>
    <x v="6"/>
  </r>
  <r>
    <n v="2321"/>
    <s v="WienerWÃ¼rze"/>
    <s v="Universal organic liquid seasoning brewed all natural from lupine, oat, salt and water for soups, salads, stews and more"/>
    <n v="10557"/>
    <x v="425"/>
    <x v="3"/>
    <x v="13"/>
    <s v="EUR"/>
    <n v="1491282901"/>
    <n v="1488694501"/>
    <b v="0"/>
    <n v="64"/>
    <b v="0"/>
    <s v="food/small batch"/>
    <n v="39.119999999999997"/>
    <n v="64.53"/>
    <x v="1"/>
    <x v="7"/>
  </r>
  <r>
    <n v="2322"/>
    <s v="Jen bakes shortbread needs a commercial kitchen!"/>
    <s v="Jen bakes shortbread is a small batch, all natural shortbread cookie business looking for smart funding to grow!"/>
    <n v="2700"/>
    <x v="426"/>
    <x v="3"/>
    <x v="0"/>
    <s v="USD"/>
    <n v="1491769769"/>
    <n v="1489181369"/>
    <b v="0"/>
    <n v="4"/>
    <b v="0"/>
    <s v="food/small batch"/>
    <n v="3.15"/>
    <n v="21.25"/>
    <x v="1"/>
    <x v="7"/>
  </r>
  <r>
    <n v="2323"/>
    <s v="Beef Sticks, the Ultimate Protein Snack"/>
    <s v="You can never go wrong with a Beef Stick, great taste with no fillers and can easily goes with you everywhere."/>
    <n v="250"/>
    <x v="427"/>
    <x v="3"/>
    <x v="0"/>
    <s v="USD"/>
    <n v="1490033247"/>
    <n v="1489428447"/>
    <b v="0"/>
    <n v="4"/>
    <b v="0"/>
    <s v="food/small batch"/>
    <n v="48"/>
    <n v="30"/>
    <x v="1"/>
    <x v="7"/>
  </r>
  <r>
    <n v="2324"/>
    <s v="Pies not Lies"/>
    <s v="A city centre shop selling great locally made food with room to chat and learn about eachother."/>
    <n v="7500"/>
    <x v="428"/>
    <x v="3"/>
    <x v="1"/>
    <s v="GBP"/>
    <n v="1490559285"/>
    <n v="1487970885"/>
    <b v="0"/>
    <n v="61"/>
    <b v="0"/>
    <s v="food/small batch"/>
    <n v="20.73"/>
    <n v="25.49"/>
    <x v="1"/>
    <x v="7"/>
  </r>
  <r>
    <n v="2325"/>
    <s v="MAGA Private Label Spicy Sauce"/>
    <s v="Do you like to Maga? Do you like hot sauce as spicy as your memes? Do you like sexy frogs? Of course you do were all adults here."/>
    <n v="1000"/>
    <x v="429"/>
    <x v="3"/>
    <x v="0"/>
    <s v="USD"/>
    <n v="1490830331"/>
    <n v="1488241931"/>
    <b v="0"/>
    <n v="7"/>
    <b v="0"/>
    <s v="food/small batch"/>
    <n v="8"/>
    <n v="11.43"/>
    <x v="1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x v="430"/>
    <x v="3"/>
    <x v="0"/>
    <s v="USD"/>
    <n v="1493571600"/>
    <n v="1489106948"/>
    <b v="0"/>
    <n v="1"/>
    <b v="0"/>
    <s v="food/small batch"/>
    <n v="0.72"/>
    <n v="108"/>
    <x v="1"/>
    <x v="7"/>
  </r>
  <r>
    <n v="2327"/>
    <s v="Kraut Source - Fermentation Made Simple"/>
    <s v="Gourmet Fermentation in a Mason Jar. Create delicious, nutritious fermented foods at home."/>
    <n v="35000"/>
    <x v="431"/>
    <x v="0"/>
    <x v="0"/>
    <s v="USD"/>
    <n v="1409090440"/>
    <n v="1406066440"/>
    <b v="1"/>
    <n v="3355"/>
    <b v="1"/>
    <s v="food/small batch"/>
    <n v="526.09"/>
    <n v="54.88"/>
    <x v="1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432"/>
    <x v="0"/>
    <x v="0"/>
    <s v="USD"/>
    <n v="1434307537"/>
    <n v="1431715537"/>
    <b v="1"/>
    <n v="537"/>
    <b v="1"/>
    <s v="food/small batch"/>
    <n v="254.45"/>
    <n v="47.38"/>
    <x v="1"/>
    <x v="7"/>
  </r>
  <r>
    <n v="2329"/>
    <s v="Half Moon Bay Distillery"/>
    <s v="Vodka, whiskey and fruit brandy - coming soon! We are a coastal distillery located in historic Half Moon Bay, California."/>
    <n v="25000"/>
    <x v="433"/>
    <x v="0"/>
    <x v="0"/>
    <s v="USD"/>
    <n v="1405609146"/>
    <n v="1403017146"/>
    <b v="1"/>
    <n v="125"/>
    <b v="1"/>
    <s v="food/small batch"/>
    <n v="105.92"/>
    <n v="211.84"/>
    <x v="1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434"/>
    <x v="0"/>
    <x v="0"/>
    <s v="USD"/>
    <n v="1451001600"/>
    <n v="1448400943"/>
    <b v="1"/>
    <n v="163"/>
    <b v="1"/>
    <s v="food/small batch"/>
    <n v="102.42"/>
    <n v="219.93"/>
    <x v="1"/>
    <x v="7"/>
  </r>
  <r>
    <n v="2331"/>
    <s v="Meadowlands Chocolate"/>
    <s v="Handcrafted, organic, single-origin, bean-to-bar, dark chocolate. Like fine wine, the secret is in the terroir."/>
    <n v="8000"/>
    <x v="435"/>
    <x v="0"/>
    <x v="0"/>
    <s v="USD"/>
    <n v="1408320490"/>
    <n v="1405728490"/>
    <b v="1"/>
    <n v="283"/>
    <b v="1"/>
    <s v="food/small batch"/>
    <n v="144.31"/>
    <n v="40.799999999999997"/>
    <x v="1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436"/>
    <x v="0"/>
    <x v="0"/>
    <s v="USD"/>
    <n v="1423235071"/>
    <n v="1420643071"/>
    <b v="1"/>
    <n v="352"/>
    <b v="1"/>
    <s v="food/small batch"/>
    <n v="106.31"/>
    <n v="75.5"/>
    <x v="1"/>
    <x v="7"/>
  </r>
  <r>
    <n v="2333"/>
    <s v="Two Hundred Chocolate Truffles"/>
    <s v="Homemade truffles for NYC chocolate fanatics. Truffle recipes for chocolate addicts from all over the world. Chocolate lovers unite."/>
    <n v="600"/>
    <x v="437"/>
    <x v="0"/>
    <x v="0"/>
    <s v="USD"/>
    <n v="1401385800"/>
    <n v="1399563390"/>
    <b v="1"/>
    <n v="94"/>
    <b v="1"/>
    <s v="food/small batch"/>
    <n v="212.17"/>
    <n v="13.54"/>
    <x v="1"/>
    <x v="7"/>
  </r>
  <r>
    <n v="2334"/>
    <s v="Picnic Pops in Your Grocery Store!"/>
    <s v="Help us get our delicious, organic, artisanal frozen pops on grocery store shelves in the Baltimore &amp; DC areas."/>
    <n v="4000"/>
    <x v="438"/>
    <x v="0"/>
    <x v="0"/>
    <s v="USD"/>
    <n v="1415208840"/>
    <n v="1412611498"/>
    <b v="1"/>
    <n v="67"/>
    <b v="1"/>
    <s v="food/small batch"/>
    <n v="101.95"/>
    <n v="60.87"/>
    <x v="1"/>
    <x v="7"/>
  </r>
  <r>
    <n v="2335"/>
    <s v="A Modern-Day Salt Works in Gloucester, Mass.!"/>
    <s v="We hand-harvest water to make flake finishing salt. We're opening a modern-day salt works in historic Gloucester, Massachusetts!"/>
    <n v="25000"/>
    <x v="439"/>
    <x v="0"/>
    <x v="0"/>
    <s v="USD"/>
    <n v="1402494243"/>
    <n v="1399902243"/>
    <b v="1"/>
    <n v="221"/>
    <b v="1"/>
    <s v="food/small batch"/>
    <n v="102.27"/>
    <n v="115.69"/>
    <x v="1"/>
    <x v="7"/>
  </r>
  <r>
    <n v="2336"/>
    <s v="SOSU Barrel-Aged Sriracha"/>
    <s v="Aged in whiskey barrels for a unique fruity, spicy, and smoky flavor. Youâ€™ve never tasted sriracha quite like this before."/>
    <n v="20000"/>
    <x v="440"/>
    <x v="0"/>
    <x v="0"/>
    <s v="USD"/>
    <n v="1394316695"/>
    <n v="1390860695"/>
    <b v="1"/>
    <n v="2165"/>
    <b v="1"/>
    <s v="food/small batch"/>
    <n v="520.73"/>
    <n v="48.1"/>
    <x v="1"/>
    <x v="7"/>
  </r>
  <r>
    <n v="2337"/>
    <s v="The Hudson Standard Bitters and Shrubs"/>
    <s v="We make small batch, locally sourced bitters and shrubs for cocktails and cooking."/>
    <n v="12000"/>
    <x v="441"/>
    <x v="0"/>
    <x v="0"/>
    <s v="USD"/>
    <n v="1403796143"/>
    <n v="1401204143"/>
    <b v="1"/>
    <n v="179"/>
    <b v="1"/>
    <s v="food/small batch"/>
    <n v="110.66"/>
    <n v="74.180000000000007"/>
    <x v="1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442"/>
    <x v="0"/>
    <x v="0"/>
    <s v="USD"/>
    <n v="1404077484"/>
    <n v="1401485484"/>
    <b v="1"/>
    <n v="123"/>
    <b v="1"/>
    <s v="food/small batch"/>
    <n v="101.14"/>
    <n v="123.35"/>
    <x v="1"/>
    <x v="7"/>
  </r>
  <r>
    <n v="2339"/>
    <s v="CACOCO - The Drinking Chocolate Revival"/>
    <s v="The 'food of the gods' has returned in molten glory! CACOCO revives drinking chocolate with a revolutionary sustainable model."/>
    <n v="25000"/>
    <x v="443"/>
    <x v="0"/>
    <x v="0"/>
    <s v="USD"/>
    <n v="1482134340"/>
    <n v="1479496309"/>
    <b v="1"/>
    <n v="1104"/>
    <b v="1"/>
    <s v="food/small batch"/>
    <n v="294.20999999999998"/>
    <n v="66.62"/>
    <x v="1"/>
    <x v="7"/>
  </r>
  <r>
    <n v="2340"/>
    <s v="Doughnuts with love by Strange Matter Coffee"/>
    <s v="Strange Matter Coffee is opening a scratch bakery featuring craft doughnuts with vegan and gluten free options!"/>
    <n v="40000"/>
    <x v="444"/>
    <x v="0"/>
    <x v="0"/>
    <s v="USD"/>
    <n v="1477841138"/>
    <n v="1475249138"/>
    <b v="1"/>
    <n v="403"/>
    <b v="1"/>
    <s v="food/small batch"/>
    <n v="105.78"/>
    <n v="104.99"/>
    <x v="1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445"/>
    <x v="2"/>
    <x v="0"/>
    <s v="USD"/>
    <n v="1457207096"/>
    <n v="1452023096"/>
    <b v="0"/>
    <n v="9"/>
    <b v="0"/>
    <s v="food/food trucks"/>
    <n v="0.72"/>
    <n v="22.33"/>
    <x v="1"/>
    <x v="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.43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46"/>
    <x v="2"/>
    <x v="1"/>
    <s v="GBP"/>
    <n v="1459368658"/>
    <n v="1454188258"/>
    <b v="0"/>
    <n v="12"/>
    <b v="0"/>
    <s v="food/food trucks"/>
    <n v="16.829999999999998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x v="447"/>
    <x v="2"/>
    <x v="0"/>
    <s v="USD"/>
    <n v="1472911375"/>
    <n v="1471096975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x v="448"/>
    <x v="2"/>
    <x v="0"/>
    <s v="USD"/>
    <n v="1421635190"/>
    <n v="1418179190"/>
    <b v="0"/>
    <n v="16"/>
    <b v="0"/>
    <s v="food/food trucks"/>
    <n v="41.38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449"/>
    <x v="2"/>
    <x v="0"/>
    <s v="USD"/>
    <n v="1428732000"/>
    <n v="1426772928"/>
    <b v="0"/>
    <n v="33"/>
    <b v="0"/>
    <s v="food/food trucks"/>
    <n v="25.26"/>
    <n v="168.39"/>
    <x v="1"/>
    <x v="6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1.84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0.6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0.83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.07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0.56000000000000005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.03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x v="450"/>
    <x v="2"/>
    <x v="0"/>
    <s v="USD"/>
    <n v="1415583695"/>
    <n v="1410396095"/>
    <b v="0"/>
    <n v="36"/>
    <b v="0"/>
    <s v="food/food trucks"/>
    <n v="14.83"/>
    <n v="69.47"/>
    <x v="1"/>
    <x v="6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.02"/>
    <n v="1"/>
    <x v="1"/>
    <x v="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.01"/>
    <n v="8"/>
    <x v="1"/>
    <x v="6"/>
  </r>
  <r>
    <n v="2424"/>
    <s v="Lily and Memphs"/>
    <s v="Great and creative food from the heart in the form of a sweet food truck!"/>
    <n v="25000"/>
    <x v="451"/>
    <x v="2"/>
    <x v="0"/>
    <s v="USD"/>
    <n v="1414445108"/>
    <n v="1411853108"/>
    <b v="0"/>
    <n v="9"/>
    <b v="0"/>
    <s v="food/food trucks"/>
    <n v="1.24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.03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452"/>
    <x v="2"/>
    <x v="10"/>
    <s v="NOK"/>
    <n v="1486313040"/>
    <n v="1483131966"/>
    <b v="0"/>
    <n v="4"/>
    <b v="0"/>
    <s v="food/food trucks"/>
    <n v="1.43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x v="453"/>
    <x v="2"/>
    <x v="0"/>
    <s v="USD"/>
    <n v="1455246504"/>
    <n v="1452654504"/>
    <b v="0"/>
    <n v="2"/>
    <b v="0"/>
    <s v="food/food trucks"/>
    <n v="0.7"/>
    <n v="10.5"/>
    <x v="1"/>
    <x v="6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.01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x v="454"/>
    <x v="2"/>
    <x v="11"/>
    <s v="SEK"/>
    <n v="1444027186"/>
    <n v="1441435186"/>
    <b v="0"/>
    <n v="4"/>
    <b v="0"/>
    <s v="food/food trucks"/>
    <n v="0.49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.04"/>
    <n v="22.5"/>
    <x v="1"/>
    <x v="6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.33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x v="115"/>
    <x v="2"/>
    <x v="14"/>
    <s v="EUR"/>
    <n v="1455399313"/>
    <n v="1452807313"/>
    <b v="0"/>
    <n v="2"/>
    <b v="0"/>
    <s v="food/food trucks"/>
    <n v="0.2"/>
    <n v="5"/>
    <x v="1"/>
    <x v="6"/>
  </r>
  <r>
    <n v="2441"/>
    <s v="Bring Alchemy Pops to the People!"/>
    <s v="YOU can help Alchemy Pops POP up on a street near you!"/>
    <n v="7500"/>
    <x v="455"/>
    <x v="0"/>
    <x v="0"/>
    <s v="USD"/>
    <n v="1437627540"/>
    <n v="1435806054"/>
    <b v="0"/>
    <n v="109"/>
    <b v="1"/>
    <s v="food/small batch"/>
    <n v="107.88"/>
    <n v="74.23"/>
    <x v="1"/>
    <x v="7"/>
  </r>
  <r>
    <n v="2442"/>
    <s v="Young Mountain Tea: A New White Tea from India's Himalayas"/>
    <s v="The first tea from a new sustainable tea region in India's young, rising Himalayas."/>
    <n v="24000"/>
    <x v="456"/>
    <x v="0"/>
    <x v="0"/>
    <s v="USD"/>
    <n v="1426777228"/>
    <n v="1424188828"/>
    <b v="0"/>
    <n v="372"/>
    <b v="1"/>
    <s v="food/small batch"/>
    <n v="125.94"/>
    <n v="81.25"/>
    <x v="1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x v="457"/>
    <x v="0"/>
    <x v="0"/>
    <s v="USD"/>
    <n v="1408114822"/>
    <n v="1405522822"/>
    <b v="0"/>
    <n v="311"/>
    <b v="1"/>
    <s v="food/small batch"/>
    <n v="202.51"/>
    <n v="130.22999999999999"/>
    <x v="1"/>
    <x v="7"/>
  </r>
  <r>
    <n v="2444"/>
    <s v="Trish's Truffles &amp; Sweet Treats."/>
    <s v="Chocolate Truffles &amp; Sweet Treats handcrafted the European traditional way.  One bite and you will always want to eat dessert first!"/>
    <n v="3000"/>
    <x v="458"/>
    <x v="0"/>
    <x v="0"/>
    <s v="USD"/>
    <n v="1464199591"/>
    <n v="1461607591"/>
    <b v="0"/>
    <n v="61"/>
    <b v="1"/>
    <s v="food/small batch"/>
    <n v="108.6"/>
    <n v="53.41"/>
    <x v="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459"/>
    <x v="0"/>
    <x v="0"/>
    <s v="USD"/>
    <n v="1443242021"/>
    <n v="1440650021"/>
    <b v="0"/>
    <n v="115"/>
    <b v="1"/>
    <s v="food/small batch"/>
    <n v="172.8"/>
    <n v="75.13"/>
    <x v="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x v="460"/>
    <x v="0"/>
    <x v="0"/>
    <s v="USD"/>
    <n v="1480174071"/>
    <n v="1477578471"/>
    <b v="0"/>
    <n v="111"/>
    <b v="1"/>
    <s v="food/small batch"/>
    <n v="167.98"/>
    <n v="75.67"/>
    <x v="1"/>
    <x v="7"/>
  </r>
  <r>
    <n v="2447"/>
    <s v="The Workingman's Cake by Delectabites"/>
    <s v="Some days you just need cake! Homemade cake, wild (and classic) flavors, icing on the inside and shipped fresh to your home or office!"/>
    <n v="2500"/>
    <x v="461"/>
    <x v="0"/>
    <x v="0"/>
    <s v="USD"/>
    <n v="1478923200"/>
    <n v="1476184593"/>
    <b v="0"/>
    <n v="337"/>
    <b v="1"/>
    <s v="food/small batch"/>
    <n v="427.2"/>
    <n v="31.69"/>
    <x v="1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7.5"/>
    <n v="47.78"/>
    <x v="1"/>
    <x v="7"/>
  </r>
  <r>
    <n v="2449"/>
    <s v="Born to Crunch - Jackson Holesome Granola"/>
    <s v="Wholesome, gluten-free, crunchy granola hand-baked in Jackson, WY. Rich in protein, omega 3's, and fiber. Help me get it to you!"/>
    <n v="10000"/>
    <x v="462"/>
    <x v="0"/>
    <x v="0"/>
    <s v="USD"/>
    <n v="1417321515"/>
    <n v="1414725915"/>
    <b v="0"/>
    <n v="120"/>
    <b v="1"/>
    <s v="food/small batch"/>
    <n v="108"/>
    <n v="90"/>
    <x v="1"/>
    <x v="7"/>
  </r>
  <r>
    <n v="2450"/>
    <s v="Old Coast Ales: Brewery and Taproom"/>
    <s v="Old Coast Ales will be St. Augustine's very own micro brewery where our focus will be on creating unique and traditional beer styles."/>
    <n v="15000"/>
    <x v="463"/>
    <x v="0"/>
    <x v="0"/>
    <s v="USD"/>
    <n v="1414465860"/>
    <n v="1411177456"/>
    <b v="0"/>
    <n v="102"/>
    <b v="1"/>
    <s v="food/small batch"/>
    <n v="101.53"/>
    <n v="149.31"/>
    <x v="1"/>
    <x v="7"/>
  </r>
  <r>
    <n v="2451"/>
    <s v="Boss Balls Protein Balls"/>
    <s v="Meet the best tasting high protein, low sugar protein snack on the planet. Guaranteed to turn you into a stone cold fox."/>
    <n v="10000"/>
    <x v="464"/>
    <x v="0"/>
    <x v="0"/>
    <s v="USD"/>
    <n v="1488750490"/>
    <n v="1487022490"/>
    <b v="0"/>
    <n v="186"/>
    <b v="1"/>
    <s v="food/small batch"/>
    <n v="115.45"/>
    <n v="62.07"/>
    <x v="1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x v="465"/>
    <x v="0"/>
    <x v="0"/>
    <s v="USD"/>
    <n v="1451430000"/>
    <n v="1448914500"/>
    <b v="0"/>
    <n v="15"/>
    <b v="1"/>
    <s v="food/small batch"/>
    <n v="133.5"/>
    <n v="53.4"/>
    <x v="1"/>
    <x v="7"/>
  </r>
  <r>
    <n v="2453"/>
    <s v="Bounce Jerky - Natural - Hand-Crafted - Quality"/>
    <s v="Creating naturally smoked Jerky without the use of artificial ingredients or preservatives. A healthier snack that taste great!"/>
    <n v="3000"/>
    <x v="466"/>
    <x v="0"/>
    <x v="0"/>
    <s v="USD"/>
    <n v="1486053409"/>
    <n v="1483461409"/>
    <b v="0"/>
    <n v="67"/>
    <b v="1"/>
    <s v="food/small batch"/>
    <n v="154.69999999999999"/>
    <n v="69.27"/>
    <x v="1"/>
    <x v="7"/>
  </r>
  <r>
    <n v="2454"/>
    <s v="Bine Brewing - Brewed Within Reach"/>
    <s v="Beer. Delicious, Salem made beer. Only the freshest, small batch beer straight from the source. Our beer is brewed within reach."/>
    <n v="35000"/>
    <x v="467"/>
    <x v="0"/>
    <x v="0"/>
    <s v="USD"/>
    <n v="1489207808"/>
    <n v="1486183808"/>
    <b v="0"/>
    <n v="130"/>
    <b v="1"/>
    <s v="food/small batch"/>
    <n v="100.85"/>
    <n v="271.51"/>
    <x v="1"/>
    <x v="7"/>
  </r>
  <r>
    <n v="2455"/>
    <s v="Yo Mama's Sauces &amp; Rubs"/>
    <s v="Mama wants everyone to try her secret recipes for sauces and rubs. She uses only the freshest ingredients for them."/>
    <n v="300"/>
    <x v="468"/>
    <x v="0"/>
    <x v="0"/>
    <s v="USD"/>
    <n v="1461177950"/>
    <n v="1458758750"/>
    <b v="0"/>
    <n v="16"/>
    <b v="1"/>
    <s v="food/small batch"/>
    <n v="182"/>
    <n v="34.130000000000003"/>
    <x v="1"/>
    <x v="7"/>
  </r>
  <r>
    <n v="2456"/>
    <s v="Beef Sticks to Chomp On!!"/>
    <s v="These beef sticks will make your taste buds dance with happiness. Plus they are healthier than most available today!"/>
    <n v="1500"/>
    <x v="469"/>
    <x v="0"/>
    <x v="0"/>
    <s v="USD"/>
    <n v="1488063839"/>
    <n v="1485471839"/>
    <b v="0"/>
    <n v="67"/>
    <b v="1"/>
    <s v="food/small batch"/>
    <n v="180.87"/>
    <n v="40.49"/>
    <x v="1"/>
    <x v="7"/>
  </r>
  <r>
    <n v="2457"/>
    <s v="NDWK The North Dakota Wine Kitchen"/>
    <s v="If you love wine, and have ever dreamed of crafting your own. You can in 3 easy steps.  Sample~Sprinkle~Savor."/>
    <n v="23000"/>
    <x v="470"/>
    <x v="0"/>
    <x v="0"/>
    <s v="USD"/>
    <n v="1458826056"/>
    <n v="1456237656"/>
    <b v="0"/>
    <n v="124"/>
    <b v="1"/>
    <s v="food/small batch"/>
    <n v="102.3"/>
    <n v="189.76"/>
    <x v="1"/>
    <x v="7"/>
  </r>
  <r>
    <n v="2458"/>
    <s v="Smoke, Loaf &amp; Saucer"/>
    <s v="Three ladies starting a small bakery/toast bar concept @SmorgasburgLA.  House made pastries and bread using local and fun ingredients."/>
    <n v="5000"/>
    <x v="471"/>
    <x v="0"/>
    <x v="0"/>
    <s v="USD"/>
    <n v="1465498800"/>
    <n v="1462481718"/>
    <b v="0"/>
    <n v="80"/>
    <b v="1"/>
    <s v="food/small batch"/>
    <n v="110.18"/>
    <n v="68.86"/>
    <x v="1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472"/>
    <x v="0"/>
    <x v="0"/>
    <s v="USD"/>
    <n v="1458742685"/>
    <n v="1454858285"/>
    <b v="0"/>
    <n v="282"/>
    <b v="1"/>
    <s v="food/small batch"/>
    <n v="102.25"/>
    <n v="108.78"/>
    <x v="1"/>
    <x v="7"/>
  </r>
  <r>
    <n v="2460"/>
    <s v="Grano: The Good Place to Get Great Bread"/>
    <s v="A humble and homey bakery passionately obsessed with good bread. Grano will fast become your favorite neighborhood food hub."/>
    <n v="8500"/>
    <x v="473"/>
    <x v="0"/>
    <x v="0"/>
    <s v="USD"/>
    <n v="1483417020"/>
    <n v="1480480167"/>
    <b v="0"/>
    <n v="68"/>
    <b v="1"/>
    <s v="food/small batch"/>
    <n v="100.79"/>
    <n v="125.99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x v="474"/>
    <x v="2"/>
    <x v="5"/>
    <s v="CAD"/>
    <n v="1443379104"/>
    <n v="1440787104"/>
    <b v="0"/>
    <n v="7"/>
    <b v="0"/>
    <s v="food/restaurants"/>
    <n v="2.5499999999999998"/>
    <n v="40.14"/>
    <x v="1"/>
    <x v="8"/>
  </r>
  <r>
    <n v="2502"/>
    <s v="Cupcake Chaos"/>
    <s v="A small sweet shop featuring the cupcake variety offered by Cupcake Chaos, candy, cotton candy, shakes and malts, located in Dalhart,TX"/>
    <n v="110000"/>
    <x v="475"/>
    <x v="2"/>
    <x v="0"/>
    <s v="USD"/>
    <n v="1411328918"/>
    <n v="1407440918"/>
    <b v="0"/>
    <n v="5"/>
    <b v="0"/>
    <s v="food/restaurants"/>
    <n v="0.08"/>
    <n v="17.2"/>
    <x v="1"/>
    <x v="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e v="#DIV/0!"/>
    <x v="1"/>
    <x v="8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e v="#DIV/0!"/>
    <x v="1"/>
    <x v="8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e v="#DIV/0!"/>
    <x v="1"/>
    <x v="8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0.6"/>
    <n v="15"/>
    <x v="1"/>
    <x v="8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e v="#DIV/0!"/>
    <x v="1"/>
    <x v="8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e v="#DIV/0!"/>
    <x v="1"/>
    <x v="8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.05"/>
    <n v="35.71"/>
    <x v="1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x v="409"/>
    <x v="2"/>
    <x v="0"/>
    <s v="USD"/>
    <n v="1431647772"/>
    <n v="1426463772"/>
    <b v="0"/>
    <n v="2"/>
    <b v="0"/>
    <s v="food/restaurants"/>
    <n v="0.15"/>
    <n v="37.5"/>
    <x v="1"/>
    <x v="8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e v="#DIV/0!"/>
    <x v="1"/>
    <x v="8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e v="#DIV/0!"/>
    <x v="1"/>
    <x v="8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e v="#DIV/0!"/>
    <x v="1"/>
    <x v="8"/>
  </r>
  <r>
    <n v="2514"/>
    <s v="Lunch For Tots"/>
    <s v="My little cafe has been challenged to provide healthy, fun lunches to kids at a Montessori School. Local/organic as much as possible."/>
    <n v="12000"/>
    <x v="476"/>
    <x v="2"/>
    <x v="0"/>
    <s v="USD"/>
    <n v="1408526477"/>
    <n v="1407057677"/>
    <b v="0"/>
    <n v="4"/>
    <b v="0"/>
    <s v="food/restaurants"/>
    <n v="1.75"/>
    <n v="52.5"/>
    <x v="1"/>
    <x v="8"/>
  </r>
  <r>
    <n v="2515"/>
    <s v="The Barrel Room Restaurant &amp; Tavern"/>
    <s v="The Barrel Room SF is moving to a new location in San Francisco with a 60-seat restaurant &amp; full liquor. Help us make our move amazing!"/>
    <n v="5000"/>
    <x v="477"/>
    <x v="2"/>
    <x v="0"/>
    <s v="USD"/>
    <n v="1424635753"/>
    <n v="1422043753"/>
    <b v="0"/>
    <n v="12"/>
    <b v="0"/>
    <s v="food/restaurants"/>
    <n v="18.600000000000001"/>
    <n v="77.5"/>
    <x v="1"/>
    <x v="8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e v="#DIV/0!"/>
    <x v="1"/>
    <x v="8"/>
  </r>
  <r>
    <n v="2517"/>
    <s v="The Canteen"/>
    <s v="KICK START US! Chef-driven dining experience offering a multi-course tasteful and playful menu that hems in familiar seasonal comfort."/>
    <n v="18000"/>
    <x v="478"/>
    <x v="2"/>
    <x v="5"/>
    <s v="CAD"/>
    <n v="1426788930"/>
    <n v="1424200530"/>
    <b v="0"/>
    <n v="33"/>
    <b v="0"/>
    <s v="food/restaurants"/>
    <n v="9.82"/>
    <n v="53.55"/>
    <x v="1"/>
    <x v="8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e v="#DIV/0!"/>
    <x v="1"/>
    <x v="8"/>
  </r>
  <r>
    <n v="2519"/>
    <s v="Kelli's Kitchen"/>
    <s v="Better than your mom's, better than Cracker Barrel, only at Kelli's Kitchen (all from scratch)."/>
    <n v="150000"/>
    <x v="479"/>
    <x v="2"/>
    <x v="0"/>
    <s v="USD"/>
    <n v="1405741404"/>
    <n v="1403149404"/>
    <b v="0"/>
    <n v="4"/>
    <b v="0"/>
    <s v="food/restaurants"/>
    <n v="0.04"/>
    <n v="16.25"/>
    <x v="1"/>
    <x v="8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e v="#DIV/0!"/>
    <x v="1"/>
    <x v="8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x v="409"/>
    <x v="1"/>
    <x v="12"/>
    <s v="EUR"/>
    <n v="1476189339"/>
    <n v="1471005339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x v="427"/>
    <x v="1"/>
    <x v="0"/>
    <s v="USD"/>
    <n v="1429823138"/>
    <n v="1427231138"/>
    <b v="0"/>
    <n v="2"/>
    <b v="0"/>
    <s v="food/food trucks"/>
    <n v="0.27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x v="480"/>
    <x v="1"/>
    <x v="0"/>
    <s v="USD"/>
    <n v="1442457112"/>
    <n v="1439865112"/>
    <b v="0"/>
    <n v="2"/>
    <b v="0"/>
    <s v="food/food trucks"/>
    <n v="2.23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x v="481"/>
    <x v="1"/>
    <x v="0"/>
    <s v="USD"/>
    <n v="1486590035"/>
    <n v="1483998035"/>
    <b v="0"/>
    <n v="2"/>
    <b v="0"/>
    <s v="food/food trucks"/>
    <n v="0.84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x v="482"/>
    <x v="1"/>
    <x v="0"/>
    <s v="USD"/>
    <n v="1410810903"/>
    <n v="1405626903"/>
    <b v="0"/>
    <n v="12"/>
    <b v="0"/>
    <s v="food/food trucks"/>
    <n v="0.14000000000000001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x v="407"/>
    <x v="2"/>
    <x v="0"/>
    <s v="USD"/>
    <n v="1447689898"/>
    <n v="1445094298"/>
    <b v="0"/>
    <n v="11"/>
    <b v="0"/>
    <s v="food/food trucks"/>
    <n v="10.6"/>
    <n v="48.18"/>
    <x v="1"/>
    <x v="6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.17"/>
    <n v="50"/>
    <x v="1"/>
    <x v="6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.17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x v="483"/>
    <x v="2"/>
    <x v="0"/>
    <s v="USD"/>
    <n v="1451491953"/>
    <n v="1448899953"/>
    <b v="0"/>
    <n v="6"/>
    <b v="0"/>
    <s v="food/food trucks"/>
    <n v="2.430000000000000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x v="484"/>
    <x v="2"/>
    <x v="0"/>
    <s v="USD"/>
    <n v="1427807640"/>
    <n v="1423325626"/>
    <b v="0"/>
    <n v="8"/>
    <b v="0"/>
    <s v="food/food trucks"/>
    <n v="3.88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1.73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.17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x v="485"/>
    <x v="2"/>
    <x v="0"/>
    <s v="USD"/>
    <n v="1487915500"/>
    <n v="1485323500"/>
    <b v="0"/>
    <n v="19"/>
    <b v="0"/>
    <s v="food/food trucks"/>
    <n v="12.17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x v="486"/>
    <x v="2"/>
    <x v="5"/>
    <s v="CAD"/>
    <n v="1407427009"/>
    <n v="1404835009"/>
    <b v="0"/>
    <n v="27"/>
    <b v="0"/>
    <s v="food/food trucks"/>
    <n v="23.59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x v="426"/>
    <x v="2"/>
    <x v="1"/>
    <s v="GBP"/>
    <n v="1466323917"/>
    <n v="1463731917"/>
    <b v="0"/>
    <n v="7"/>
    <b v="0"/>
    <s v="food/food trucks"/>
    <n v="5.67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x v="487"/>
    <x v="2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x v="488"/>
    <x v="2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x v="489"/>
    <x v="2"/>
    <x v="0"/>
    <s v="USD"/>
    <n v="1458938200"/>
    <n v="1453757800"/>
    <b v="0"/>
    <n v="30"/>
    <b v="0"/>
    <s v="food/food trucks"/>
    <n v="6.93"/>
    <n v="115.53"/>
    <x v="1"/>
    <x v="6"/>
  </r>
  <r>
    <n v="2681"/>
    <s v="Jolly's Hot Dogs An All-Beef Coney Dog"/>
    <s v="Jolly's Hot Dogs: A beef hot dog topped with deliciously seasoned ground beef, mustard and minced onions."/>
    <n v="8000"/>
    <x v="490"/>
    <x v="2"/>
    <x v="0"/>
    <s v="USD"/>
    <n v="1405027750"/>
    <n v="1402867750"/>
    <b v="0"/>
    <n v="2"/>
    <b v="0"/>
    <s v="food/food trucks"/>
    <n v="0.69"/>
    <n v="27.5"/>
    <x v="1"/>
    <x v="6"/>
  </r>
  <r>
    <n v="2682"/>
    <s v="Toastie's Gourmet Toast"/>
    <s v="Gourmet Toast is the culinary combination, neigh, perfection of America's most under-utilized snack: Toast."/>
    <n v="6000"/>
    <x v="491"/>
    <x v="2"/>
    <x v="0"/>
    <s v="USD"/>
    <n v="1416635940"/>
    <n v="1413838540"/>
    <b v="0"/>
    <n v="20"/>
    <b v="0"/>
    <s v="food/food trucks"/>
    <n v="28.3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x v="492"/>
    <x v="2"/>
    <x v="0"/>
    <s v="USD"/>
    <n v="1425233240"/>
    <n v="1422641240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.1399999999999999"/>
    <n v="200"/>
    <x v="1"/>
    <x v="6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x v="493"/>
    <x v="2"/>
    <x v="0"/>
    <s v="USD"/>
    <n v="1424746800"/>
    <n v="1422067870"/>
    <b v="0"/>
    <n v="14"/>
    <b v="0"/>
    <s v="food/food trucks"/>
    <n v="0.15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x v="494"/>
    <x v="2"/>
    <x v="0"/>
    <s v="USD"/>
    <n v="1433298676"/>
    <n v="1429410676"/>
    <b v="0"/>
    <n v="118"/>
    <b v="0"/>
    <s v="food/food trucks"/>
    <n v="10.73"/>
    <n v="72.760000000000005"/>
    <x v="1"/>
    <x v="6"/>
  </r>
  <r>
    <n v="2691"/>
    <s v="Cook"/>
    <s v="A Great New local Food Truck serving up ethnic fusion inspired eats in Ottawa."/>
    <n v="65000"/>
    <x v="413"/>
    <x v="2"/>
    <x v="5"/>
    <s v="CAD"/>
    <n v="1431278557"/>
    <n v="1427390557"/>
    <b v="0"/>
    <n v="2"/>
    <b v="0"/>
    <s v="food/food trucks"/>
    <n v="0.05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0.71"/>
    <n v="25"/>
    <x v="1"/>
    <x v="6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0.8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x v="495"/>
    <x v="2"/>
    <x v="0"/>
    <s v="USD"/>
    <n v="1428981718"/>
    <n v="1423801318"/>
    <b v="0"/>
    <n v="3"/>
    <b v="0"/>
    <s v="food/food trucks"/>
    <n v="0.47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x v="496"/>
    <x v="2"/>
    <x v="0"/>
    <s v="USD"/>
    <n v="1419538560"/>
    <n v="1416600960"/>
    <b v="0"/>
    <n v="38"/>
    <b v="0"/>
    <s v="food/food trucks"/>
    <n v="5.65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x v="497"/>
    <x v="2"/>
    <x v="0"/>
    <s v="USD"/>
    <n v="1438552800"/>
    <n v="1435876423"/>
    <b v="0"/>
    <n v="52"/>
    <b v="0"/>
    <s v="food/food trucks"/>
    <n v="26.35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x v="498"/>
    <x v="2"/>
    <x v="0"/>
    <s v="USD"/>
    <n v="1403904808"/>
    <n v="1401312808"/>
    <b v="0"/>
    <n v="2"/>
    <b v="0"/>
    <s v="food/food trucks"/>
    <n v="0.33"/>
    <n v="13.01"/>
    <x v="1"/>
    <x v="6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0.7"/>
    <n v="17.5"/>
    <x v="1"/>
    <x v="6"/>
  </r>
  <r>
    <n v="1064"/>
    <s v="Vineyard Valley - A Social Winemaking Game!"/>
    <s v="Make wine from seed to bottle; build, socialize, sell, and relax in Vineyard Valley - a social, sandbox, free to play business sim!"/>
    <n v="90000"/>
    <x v="499"/>
    <x v="2"/>
    <x v="0"/>
    <s v="USD"/>
    <n v="1373174903"/>
    <n v="1369286903"/>
    <b v="0"/>
    <n v="123"/>
    <b v="0"/>
    <s v="games/video games"/>
    <n v="8.9700000000000006"/>
    <n v="65.67"/>
    <x v="2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2.7"/>
    <n v="16.2"/>
    <x v="2"/>
    <x v="9"/>
  </r>
  <r>
    <n v="1066"/>
    <s v="So I'm A Dark Lord"/>
    <s v="A parody of old school RPGs where you are a new Dark Lord on a quest to amass monsters and allies on your side."/>
    <n v="150000"/>
    <x v="500"/>
    <x v="2"/>
    <x v="0"/>
    <s v="USD"/>
    <n v="1375657582"/>
    <n v="1371769582"/>
    <b v="0"/>
    <n v="148"/>
    <b v="0"/>
    <s v="games/video games"/>
    <n v="3.37"/>
    <n v="34.130000000000003"/>
    <x v="2"/>
    <x v="9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2"/>
    <x v="9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.15"/>
    <n v="11.25"/>
    <x v="2"/>
    <x v="9"/>
  </r>
  <r>
    <n v="1069"/>
    <s v="Until The End (PC, Mac, and Linux)"/>
    <s v="A run-n-gun zombie survival game where you scavenge for items to make the night a little less scary."/>
    <n v="2200"/>
    <x v="501"/>
    <x v="2"/>
    <x v="0"/>
    <s v="USD"/>
    <n v="1385447459"/>
    <n v="1382679059"/>
    <b v="0"/>
    <n v="21"/>
    <b v="0"/>
    <s v="games/video games"/>
    <n v="38.64"/>
    <n v="40.479999999999997"/>
    <x v="2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0.7"/>
    <n v="35"/>
    <x v="2"/>
    <x v="9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e v="#DIV/0!"/>
    <x v="2"/>
    <x v="9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7.0000000000000007E-2"/>
    <n v="12.75"/>
    <x v="2"/>
    <x v="9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.33"/>
    <n v="10"/>
    <x v="2"/>
    <x v="9"/>
  </r>
  <r>
    <n v="1074"/>
    <s v="Kingdom Espionage"/>
    <s v="An ambitious multiplayer game set in fantastical medieval world where you must defend your castle while attacking others to gain ranks!"/>
    <n v="54000"/>
    <x v="502"/>
    <x v="2"/>
    <x v="0"/>
    <s v="USD"/>
    <n v="1388808545"/>
    <n v="1386216545"/>
    <b v="0"/>
    <n v="30"/>
    <b v="0"/>
    <s v="games/video games"/>
    <n v="6.31"/>
    <n v="113.57"/>
    <x v="2"/>
    <x v="9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4.5"/>
    <n v="15"/>
    <x v="2"/>
    <x v="9"/>
  </r>
  <r>
    <n v="1076"/>
    <s v="Kaptain Brawe 2: A Space Travesty"/>
    <s v="A comical point and click adventure by veteran team of Broken Sword and Monkey Island fame - Steve Ince and Bill Tiller"/>
    <n v="75000"/>
    <x v="503"/>
    <x v="2"/>
    <x v="0"/>
    <s v="USD"/>
    <n v="1410426250"/>
    <n v="1405674250"/>
    <b v="0"/>
    <n v="975"/>
    <b v="0"/>
    <s v="games/video games"/>
    <n v="62.77"/>
    <n v="48.28"/>
    <x v="2"/>
    <x v="9"/>
  </r>
  <r>
    <n v="1077"/>
    <s v="Legends of Callasia [Demo Available NOW!]"/>
    <s v="An epic strategy game of world conquest with simultaneous turn-based multiplayer gameplay and no hotseat waiting"/>
    <n v="25000"/>
    <x v="504"/>
    <x v="2"/>
    <x v="0"/>
    <s v="USD"/>
    <n v="1452744011"/>
    <n v="1450152011"/>
    <b v="0"/>
    <n v="167"/>
    <b v="0"/>
    <s v="games/video games"/>
    <n v="29.38"/>
    <n v="43.98"/>
    <x v="2"/>
    <x v="9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7.5"/>
    <n v="9"/>
    <x v="2"/>
    <x v="9"/>
  </r>
  <r>
    <n v="1079"/>
    <s v="Sirius Online, an indie Space MMO"/>
    <s v="Sirius Online is currently the work of two brothers striving to bring the Era of Freelancer back, adding dynamic markets and more."/>
    <n v="26000"/>
    <x v="505"/>
    <x v="2"/>
    <x v="12"/>
    <s v="EUR"/>
    <n v="1463232936"/>
    <n v="1461072936"/>
    <b v="0"/>
    <n v="18"/>
    <b v="0"/>
    <s v="games/video games"/>
    <n v="2.61"/>
    <n v="37.67"/>
    <x v="2"/>
    <x v="9"/>
  </r>
  <r>
    <n v="1080"/>
    <s v="Skullforge: The Hunt"/>
    <s v="A fantasy action RPG which follows an elven ex-slave on a journey of magic, revenge, intrigue, and deceit."/>
    <n v="20000"/>
    <x v="506"/>
    <x v="2"/>
    <x v="0"/>
    <s v="USD"/>
    <n v="1399778333"/>
    <n v="1397186333"/>
    <b v="0"/>
    <n v="98"/>
    <b v="0"/>
    <s v="games/video games"/>
    <n v="9.11"/>
    <n v="18.579999999999998"/>
    <x v="2"/>
    <x v="9"/>
  </r>
  <r>
    <n v="1081"/>
    <s v="The Creature"/>
    <s v="Finishing your last job before you retire until a disaster strikes the cargo ship can you survive The Creature?"/>
    <n v="68000"/>
    <x v="507"/>
    <x v="2"/>
    <x v="0"/>
    <s v="USD"/>
    <n v="1422483292"/>
    <n v="1419891292"/>
    <b v="0"/>
    <n v="4"/>
    <b v="0"/>
    <s v="games/video games"/>
    <n v="0.02"/>
    <n v="3"/>
    <x v="2"/>
    <x v="9"/>
  </r>
  <r>
    <n v="1082"/>
    <s v="T-Fighter: Code Name M - Mobile Edition"/>
    <s v="Challenge your trivia skills in this action oriented game against several opponents across time."/>
    <n v="10000"/>
    <x v="508"/>
    <x v="2"/>
    <x v="0"/>
    <s v="USD"/>
    <n v="1344635088"/>
    <n v="1342043088"/>
    <b v="0"/>
    <n v="3"/>
    <b v="0"/>
    <s v="games/video games"/>
    <n v="0.56000000000000005"/>
    <n v="18.670000000000002"/>
    <x v="2"/>
    <x v="9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0.82"/>
    <n v="410"/>
    <x v="2"/>
    <x v="9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e v="#DIV/0!"/>
    <x v="2"/>
    <x v="9"/>
  </r>
  <r>
    <n v="1085"/>
    <s v="Sun Dryd Studios"/>
    <s v="The new kid on the block. Re-imagining old games and creating new ones. Ship, Lazer, Rock is first."/>
    <n v="30000"/>
    <x v="509"/>
    <x v="2"/>
    <x v="5"/>
    <s v="CAD"/>
    <n v="1457967975"/>
    <n v="1455379575"/>
    <b v="0"/>
    <n v="9"/>
    <b v="0"/>
    <s v="games/video games"/>
    <n v="3.42"/>
    <n v="114"/>
    <x v="2"/>
    <x v="9"/>
  </r>
  <r>
    <n v="1086"/>
    <s v="Cyber Universe Online"/>
    <s v="Humanity's future in the Galaxy"/>
    <n v="18000"/>
    <x v="510"/>
    <x v="2"/>
    <x v="0"/>
    <s v="USD"/>
    <n v="1408913291"/>
    <n v="1406321291"/>
    <b v="0"/>
    <n v="2"/>
    <b v="0"/>
    <s v="games/video games"/>
    <n v="0.08"/>
    <n v="7.5"/>
    <x v="2"/>
    <x v="9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e v="#DIV/0!"/>
    <x v="2"/>
    <x v="9"/>
  </r>
  <r>
    <n v="1088"/>
    <s v="Still Alive"/>
    <s v="A fresh twist on survival games. Intense, high-stakes 30 minute rounds for up to 10 players."/>
    <n v="45000"/>
    <x v="511"/>
    <x v="2"/>
    <x v="0"/>
    <s v="USD"/>
    <n v="1398366667"/>
    <n v="1395774667"/>
    <b v="0"/>
    <n v="147"/>
    <b v="0"/>
    <s v="games/video games"/>
    <n v="14.18"/>
    <n v="43.42"/>
    <x v="2"/>
    <x v="9"/>
  </r>
  <r>
    <n v="1089"/>
    <s v="Farabel"/>
    <s v="Farabel is a single player turn-based fantasy strategy game for Mac/PC/Linux"/>
    <n v="15000"/>
    <x v="512"/>
    <x v="2"/>
    <x v="6"/>
    <s v="EUR"/>
    <n v="1435293175"/>
    <n v="1432701175"/>
    <b v="0"/>
    <n v="49"/>
    <b v="0"/>
    <s v="games/video games"/>
    <n v="7.83"/>
    <n v="23.96"/>
    <x v="2"/>
    <x v="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.04"/>
    <n v="5"/>
    <x v="2"/>
    <x v="9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2.5"/>
    <n v="12.5"/>
    <x v="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x v="453"/>
    <x v="2"/>
    <x v="0"/>
    <s v="USD"/>
    <n v="1357432638"/>
    <n v="1354840638"/>
    <b v="0"/>
    <n v="7"/>
    <b v="0"/>
    <s v="games/video games"/>
    <n v="1.05"/>
    <n v="3"/>
    <x v="2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x v="513"/>
    <x v="2"/>
    <x v="5"/>
    <s v="CAD"/>
    <n v="1455232937"/>
    <n v="1453936937"/>
    <b v="0"/>
    <n v="4"/>
    <b v="0"/>
    <s v="games/video games"/>
    <n v="14.08"/>
    <n v="10.56"/>
    <x v="2"/>
    <x v="9"/>
  </r>
  <r>
    <n v="1094"/>
    <s v="Sprocket Junkie"/>
    <s v="An action racing game for iOS. Set in a steampunk world, players battle their way to the finish line on customizable rocket engines!"/>
    <n v="18000"/>
    <x v="514"/>
    <x v="2"/>
    <x v="0"/>
    <s v="USD"/>
    <n v="1318180033"/>
    <n v="1315588033"/>
    <b v="0"/>
    <n v="27"/>
    <b v="0"/>
    <s v="games/video games"/>
    <n v="18.3"/>
    <n v="122"/>
    <x v="2"/>
    <x v="9"/>
  </r>
  <r>
    <n v="1095"/>
    <s v="Project Snowstorm"/>
    <s v="MMORPG with Real-Time Pet Battles, Expansive 3D World and Ranked Individual &amp; Guild PvP arenas all on your mobile device!"/>
    <n v="500000"/>
    <x v="515"/>
    <x v="2"/>
    <x v="0"/>
    <s v="USD"/>
    <n v="1377867220"/>
    <n v="1375275220"/>
    <b v="0"/>
    <n v="94"/>
    <b v="0"/>
    <s v="games/video games"/>
    <n v="5.03"/>
    <n v="267.81"/>
    <x v="2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16"/>
    <x v="2"/>
    <x v="0"/>
    <s v="USD"/>
    <n v="1412393400"/>
    <n v="1409747154"/>
    <b v="0"/>
    <n v="29"/>
    <b v="0"/>
    <s v="games/video games"/>
    <n v="17.93"/>
    <n v="74.209999999999994"/>
    <x v="2"/>
    <x v="9"/>
  </r>
  <r>
    <n v="1097"/>
    <s v="Rabbly"/>
    <s v="Rabbly is action-adventure game. Is about a scientist going on an adventure, to find rare materials in another galaxy."/>
    <n v="100000"/>
    <x v="517"/>
    <x v="2"/>
    <x v="0"/>
    <s v="USD"/>
    <n v="1393786877"/>
    <n v="1390330877"/>
    <b v="0"/>
    <n v="7"/>
    <b v="0"/>
    <s v="games/video games"/>
    <n v="0.05"/>
    <n v="6.71"/>
    <x v="2"/>
    <x v="9"/>
  </r>
  <r>
    <n v="1098"/>
    <s v="Kick, Punch... Fireball"/>
    <s v="Kick, Punch... Fireball is an FPS type arena game set inside the fantasy world."/>
    <n v="25000"/>
    <x v="518"/>
    <x v="2"/>
    <x v="0"/>
    <s v="USD"/>
    <n v="1397413095"/>
    <n v="1394821095"/>
    <b v="0"/>
    <n v="22"/>
    <b v="0"/>
    <s v="games/video games"/>
    <n v="7.21"/>
    <n v="81.95"/>
    <x v="2"/>
    <x v="9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0.5"/>
    <n v="25"/>
    <x v="2"/>
    <x v="9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2.5"/>
    <n v="10"/>
    <x v="2"/>
    <x v="9"/>
  </r>
  <r>
    <n v="1101"/>
    <s v="Strain Wars"/>
    <s v="Different strains of marijuana leafs battling to the death to see which one is the top strain."/>
    <n v="100000"/>
    <x v="519"/>
    <x v="2"/>
    <x v="0"/>
    <s v="USD"/>
    <n v="1468519920"/>
    <n v="1466188338"/>
    <b v="0"/>
    <n v="6"/>
    <b v="0"/>
    <s v="games/video games"/>
    <n v="0.04"/>
    <n v="6.83"/>
    <x v="2"/>
    <x v="9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.31"/>
    <n v="17.71"/>
    <x v="2"/>
    <x v="9"/>
  </r>
  <r>
    <n v="1103"/>
    <s v="The Morgue"/>
    <s v="&quot;I go to work... I classify the bodies and store them accordingly... Sometimes I here noises... Other times is see her..."/>
    <n v="15000"/>
    <x v="520"/>
    <x v="2"/>
    <x v="0"/>
    <s v="USD"/>
    <n v="1466227190"/>
    <n v="1461043190"/>
    <b v="0"/>
    <n v="15"/>
    <b v="0"/>
    <s v="games/video games"/>
    <n v="1.62"/>
    <n v="16.2"/>
    <x v="2"/>
    <x v="9"/>
  </r>
  <r>
    <n v="1104"/>
    <s v="Street Heroes - A Facebook Beat 'em Up"/>
    <s v="Street Heroes is a retro 2D side-scrolling multiplayer beat 'em up for Facebook that brings classic arcade fun to a social platform"/>
    <n v="60000"/>
    <x v="521"/>
    <x v="2"/>
    <x v="1"/>
    <s v="GBP"/>
    <n v="1402480221"/>
    <n v="1399888221"/>
    <b v="0"/>
    <n v="37"/>
    <b v="0"/>
    <s v="games/video games"/>
    <n v="4.95"/>
    <n v="80.3"/>
    <x v="2"/>
    <x v="9"/>
  </r>
  <r>
    <n v="1105"/>
    <s v="Nightmare Zombies"/>
    <s v="Nightmare Zombies is the first Oculus Rift Only immersive zombie simulator in the Post-Apocalypse urban environment of New York City."/>
    <n v="900000"/>
    <x v="522"/>
    <x v="2"/>
    <x v="0"/>
    <s v="USD"/>
    <n v="1395627327"/>
    <n v="1393038927"/>
    <b v="0"/>
    <n v="20"/>
    <b v="0"/>
    <s v="games/video games"/>
    <n v="0.16"/>
    <n v="71.55"/>
    <x v="2"/>
    <x v="9"/>
  </r>
  <r>
    <n v="1106"/>
    <s v="Backyard Zombies"/>
    <s v="Collect coins and save civilians while you blast your way through tons of zombies! Unlock new characters and levels!"/>
    <n v="400"/>
    <x v="523"/>
    <x v="2"/>
    <x v="0"/>
    <s v="USD"/>
    <n v="1333557975"/>
    <n v="1330969575"/>
    <b v="0"/>
    <n v="7"/>
    <b v="0"/>
    <s v="games/video games"/>
    <n v="41.25"/>
    <n v="23.57"/>
    <x v="2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e v="#DIV/0!"/>
    <x v="2"/>
    <x v="9"/>
  </r>
  <r>
    <n v="1108"/>
    <s v="Urbania: Create the future"/>
    <s v="Environmental awareness using social games where players are challenged to pursue sustainable development in the city of the future."/>
    <n v="25000"/>
    <x v="524"/>
    <x v="2"/>
    <x v="0"/>
    <s v="USD"/>
    <n v="1334326635"/>
    <n v="1329146235"/>
    <b v="0"/>
    <n v="21"/>
    <b v="0"/>
    <s v="games/video games"/>
    <n v="2.93"/>
    <n v="34.880000000000003"/>
    <x v="2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.45"/>
    <n v="15"/>
    <x v="2"/>
    <x v="9"/>
  </r>
  <r>
    <n v="1110"/>
    <s v="PSI - Role Playing Game"/>
    <s v="PSI is a game about a group of people dealing with the effects of Nightmares becoming reality, life will never be the same."/>
    <n v="50000"/>
    <x v="525"/>
    <x v="2"/>
    <x v="0"/>
    <s v="USD"/>
    <n v="1354919022"/>
    <n v="1352327022"/>
    <b v="0"/>
    <n v="11"/>
    <b v="0"/>
    <s v="games/video games"/>
    <n v="0.51"/>
    <n v="23.18"/>
    <x v="2"/>
    <x v="9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.04"/>
    <n v="1"/>
    <x v="2"/>
    <x v="9"/>
  </r>
  <r>
    <n v="1112"/>
    <s v="Johnny Rocketfingers: Violent Point &amp; Click Adventure!"/>
    <s v="Tarantino-esque Adventure Game on Steroids Inspired by LucasArts, Gritty Action Movies and 1940's Animation"/>
    <n v="88000"/>
    <x v="526"/>
    <x v="2"/>
    <x v="0"/>
    <s v="USD"/>
    <n v="1421656200"/>
    <n v="1416507211"/>
    <b v="0"/>
    <n v="312"/>
    <b v="0"/>
    <s v="games/video games"/>
    <n v="35.54"/>
    <n v="100.23"/>
    <x v="2"/>
    <x v="9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0.5"/>
    <n v="5"/>
    <x v="2"/>
    <x v="9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.17"/>
    <n v="3.33"/>
    <x v="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x v="527"/>
    <x v="2"/>
    <x v="0"/>
    <s v="USD"/>
    <n v="1459352495"/>
    <n v="1456764095"/>
    <b v="0"/>
    <n v="4"/>
    <b v="0"/>
    <s v="games/video games"/>
    <n v="0.13"/>
    <n v="13.25"/>
    <x v="2"/>
    <x v="9"/>
  </r>
  <r>
    <n v="1116"/>
    <s v="Quest Remnants of Chaos"/>
    <s v="A medieval, post apocolyptic, Online, MMORPG. Class morphing, character customization game."/>
    <n v="500000"/>
    <x v="528"/>
    <x v="2"/>
    <x v="0"/>
    <s v="USD"/>
    <n v="1339273208"/>
    <n v="1334089208"/>
    <b v="0"/>
    <n v="10"/>
    <b v="0"/>
    <s v="games/video games"/>
    <n v="0.04"/>
    <n v="17.850000000000001"/>
    <x v="2"/>
    <x v="9"/>
  </r>
  <r>
    <n v="1117"/>
    <s v="Medieval Village"/>
    <s v="Experience the Medieval in your own village. Increase your village into a city and walk through the streets."/>
    <n v="1000"/>
    <x v="529"/>
    <x v="2"/>
    <x v="12"/>
    <s v="EUR"/>
    <n v="1451053313"/>
    <n v="1448461313"/>
    <b v="0"/>
    <n v="8"/>
    <b v="0"/>
    <s v="games/video games"/>
    <n v="8.3000000000000007"/>
    <n v="10.38"/>
    <x v="2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x v="530"/>
    <x v="2"/>
    <x v="2"/>
    <s v="AUD"/>
    <n v="1396666779"/>
    <n v="1394078379"/>
    <b v="0"/>
    <n v="3"/>
    <b v="0"/>
    <s v="games/video games"/>
    <n v="2.42"/>
    <n v="36.33"/>
    <x v="2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.24"/>
    <n v="5"/>
    <x v="2"/>
    <x v="9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e v="#DIV/0!"/>
    <x v="2"/>
    <x v="9"/>
  </r>
  <r>
    <n v="1121"/>
    <s v="Pwincess"/>
    <s v="An action packed, side scrolling, platform jumping, laser shooting ADVENTURE that will be fun for everyone."/>
    <n v="250000"/>
    <x v="531"/>
    <x v="2"/>
    <x v="0"/>
    <s v="USD"/>
    <n v="1457904316"/>
    <n v="1455315916"/>
    <b v="0"/>
    <n v="5"/>
    <b v="0"/>
    <s v="games/video games"/>
    <n v="0.01"/>
    <n v="5.8"/>
    <x v="2"/>
    <x v="9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e v="#DIV/0!"/>
    <x v="2"/>
    <x v="9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.22"/>
    <n v="3.67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.47"/>
    <n v="60.71"/>
    <x v="2"/>
    <x v="10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e v="#DIV/0!"/>
    <x v="2"/>
    <x v="1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0.5"/>
    <n v="5"/>
    <x v="2"/>
    <x v="10"/>
  </r>
  <r>
    <n v="1127"/>
    <s v="ABRAcaPOCUS!!"/>
    <s v="A fast-paced, creepy/cute mobile puzzle game where you draw series of magic symbols to summon &amp; collect demons, monsters, gods, &amp; myths"/>
    <n v="35000"/>
    <x v="420"/>
    <x v="2"/>
    <x v="0"/>
    <s v="USD"/>
    <n v="1416000600"/>
    <n v="1413318600"/>
    <b v="0"/>
    <n v="23"/>
    <b v="0"/>
    <s v="games/mobile games"/>
    <n v="1.67"/>
    <n v="25.43"/>
    <x v="2"/>
    <x v="10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.1"/>
    <n v="1"/>
    <x v="2"/>
    <x v="10"/>
  </r>
  <r>
    <n v="1129"/>
    <s v="Angry words with Friends"/>
    <s v="This app will provide you with the ability to use your most favorite profanities while playing a game with your friends."/>
    <n v="20000"/>
    <x v="453"/>
    <x v="2"/>
    <x v="0"/>
    <s v="USD"/>
    <n v="1465107693"/>
    <n v="1462515693"/>
    <b v="0"/>
    <n v="2"/>
    <b v="0"/>
    <s v="games/mobile games"/>
    <n v="0.11"/>
    <n v="10.5"/>
    <x v="2"/>
    <x v="10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.22"/>
    <n v="3.67"/>
    <x v="2"/>
    <x v="1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e v="#DIV/0!"/>
    <x v="2"/>
    <x v="10"/>
  </r>
  <r>
    <n v="1132"/>
    <s v="One"/>
    <s v="One is a simple mobile game about exploring the connections between all living things. Featuring hand-painted art."/>
    <n v="10000"/>
    <x v="532"/>
    <x v="2"/>
    <x v="5"/>
    <s v="CAD"/>
    <n v="1483238771"/>
    <n v="1480646771"/>
    <b v="0"/>
    <n v="13"/>
    <b v="0"/>
    <s v="games/mobile games"/>
    <n v="14.38"/>
    <n v="110.62"/>
    <x v="2"/>
    <x v="10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0.67"/>
    <n v="20"/>
    <x v="2"/>
    <x v="1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2"/>
    <x v="1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2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x v="533"/>
    <x v="2"/>
    <x v="6"/>
    <s v="EUR"/>
    <n v="1450541229"/>
    <n v="1447949229"/>
    <b v="0"/>
    <n v="6"/>
    <b v="0"/>
    <s v="games/mobile games"/>
    <n v="6.44"/>
    <n v="45"/>
    <x v="2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x v="534"/>
    <x v="2"/>
    <x v="0"/>
    <s v="USD"/>
    <n v="1461440421"/>
    <n v="1458848421"/>
    <b v="0"/>
    <n v="39"/>
    <b v="0"/>
    <s v="games/mobile games"/>
    <n v="39.5"/>
    <n v="253.21"/>
    <x v="2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.36"/>
    <n v="31.25"/>
    <x v="2"/>
    <x v="10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.06"/>
    <n v="5"/>
    <x v="2"/>
    <x v="10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e v="#DIV/0!"/>
    <x v="2"/>
    <x v="10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e v="#DIV/0!"/>
    <x v="2"/>
    <x v="1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e v="#DIV/0!"/>
    <x v="2"/>
    <x v="10"/>
  </r>
  <r>
    <n v="1143"/>
    <s v="Convergence: Rift Wars"/>
    <s v="Convergence: RiftWars is a easy to approach competitive turn-based strategy game, featuring quick game play and military tactics."/>
    <n v="45000"/>
    <x v="535"/>
    <x v="2"/>
    <x v="0"/>
    <s v="USD"/>
    <n v="1450327126"/>
    <n v="1447735126"/>
    <b v="0"/>
    <n v="8"/>
    <b v="0"/>
    <s v="games/mobile games"/>
    <n v="0.41"/>
    <n v="23.25"/>
    <x v="2"/>
    <x v="10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e v="#DIV/0!"/>
    <x v="2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.08"/>
    <n v="90.94"/>
    <x v="2"/>
    <x v="1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.4"/>
    <n v="5"/>
    <x v="2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x v="536"/>
    <x v="2"/>
    <x v="0"/>
    <s v="USD"/>
    <n v="1399223500"/>
    <n v="1396631500"/>
    <b v="0"/>
    <n v="48"/>
    <b v="0"/>
    <s v="games/mobile games"/>
    <n v="42.89"/>
    <n v="58.08"/>
    <x v="2"/>
    <x v="10"/>
  </r>
  <r>
    <n v="1865"/>
    <s v="THE RUNNING GAME"/>
    <s v="This game is an alternative to the boring morning jogs This game will make you excited to workout Following elite footballer movements!"/>
    <n v="110000"/>
    <x v="423"/>
    <x v="2"/>
    <x v="1"/>
    <s v="GBP"/>
    <n v="1478425747"/>
    <n v="1475398147"/>
    <b v="0"/>
    <n v="2"/>
    <b v="0"/>
    <s v="games/mobile games"/>
    <n v="0"/>
    <n v="2"/>
    <x v="2"/>
    <x v="10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0.5"/>
    <n v="62.5"/>
    <x v="2"/>
    <x v="1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.05"/>
    <n v="10"/>
    <x v="2"/>
    <x v="10"/>
  </r>
  <r>
    <n v="1868"/>
    <s v="Help Build PaperChase Version 3 !"/>
    <s v="PaperChase is a popular endless flying game conceived by a 15 year old and loved by millions worldwide.  Help us build version 3!"/>
    <n v="25000"/>
    <x v="483"/>
    <x v="2"/>
    <x v="0"/>
    <s v="USD"/>
    <n v="1450166340"/>
    <n v="1448044925"/>
    <b v="0"/>
    <n v="17"/>
    <b v="0"/>
    <s v="games/mobile games"/>
    <n v="4.87"/>
    <n v="71.59"/>
    <x v="2"/>
    <x v="1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e v="#DIV/0!"/>
    <x v="2"/>
    <x v="10"/>
  </r>
  <r>
    <n v="1870"/>
    <s v="C.O.V.D.--A brand new board app game"/>
    <s v="Conflict of Van Helsing &amp; Dracula (C.O.V.D.) is a board game available as an App based on the story: Dracula. Can you survive?"/>
    <n v="3500"/>
    <x v="537"/>
    <x v="2"/>
    <x v="0"/>
    <s v="USD"/>
    <n v="1454213820"/>
    <n v="1451723535"/>
    <b v="0"/>
    <n v="11"/>
    <b v="0"/>
    <s v="games/mobile games"/>
    <n v="10.31"/>
    <n v="32.82"/>
    <x v="2"/>
    <x v="10"/>
  </r>
  <r>
    <n v="1871"/>
    <s v="The Adventures of Bible Bear"/>
    <s v="Journey with Bible Bear through each of the books of the Bible, exploring stories while learning verses, songs, and preschool concepts!"/>
    <n v="6500"/>
    <x v="538"/>
    <x v="2"/>
    <x v="0"/>
    <s v="USD"/>
    <n v="1416512901"/>
    <n v="1413053301"/>
    <b v="0"/>
    <n v="95"/>
    <b v="0"/>
    <s v="games/mobile games"/>
    <n v="71.78"/>
    <n v="49.12"/>
    <x v="2"/>
    <x v="10"/>
  </r>
  <r>
    <n v="1872"/>
    <s v="ZombieTime!"/>
    <s v="A Top-View Action game where you play as Bob, the FIRST zombie to rise from the grave. Bring chaos to town, feast and don't die again."/>
    <n v="20000"/>
    <x v="539"/>
    <x v="2"/>
    <x v="0"/>
    <s v="USD"/>
    <n v="1435633602"/>
    <n v="1433041602"/>
    <b v="0"/>
    <n v="13"/>
    <b v="0"/>
    <s v="games/mobile games"/>
    <n v="1.06"/>
    <n v="16.309999999999999"/>
    <x v="2"/>
    <x v="10"/>
  </r>
  <r>
    <n v="1873"/>
    <s v="The Red Card Blue Card Game"/>
    <s v="It's time for The Red Card Blue Card Game to be available everywhere! Help save the sanity of ALL parent's! Help make it an App!!"/>
    <n v="8000"/>
    <x v="492"/>
    <x v="2"/>
    <x v="5"/>
    <s v="CAD"/>
    <n v="1436373900"/>
    <n v="1433861210"/>
    <b v="0"/>
    <n v="2"/>
    <b v="0"/>
    <s v="games/mobile games"/>
    <n v="0.45"/>
    <n v="18"/>
    <x v="2"/>
    <x v="1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.02"/>
    <n v="13"/>
    <x v="2"/>
    <x v="10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0.51"/>
    <n v="17"/>
    <x v="2"/>
    <x v="10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e v="#DIV/0!"/>
    <x v="2"/>
    <x v="10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e v="#DIV/0!"/>
    <x v="2"/>
    <x v="1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e v="#DIV/0!"/>
    <x v="2"/>
    <x v="10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.12"/>
    <n v="3"/>
    <x v="2"/>
    <x v="10"/>
  </r>
  <r>
    <n v="1880"/>
    <s v="Sim Betting Football"/>
    <s v="Sim Betting Football is the only football (soccer) betting simulation  game."/>
    <n v="5000"/>
    <x v="540"/>
    <x v="2"/>
    <x v="1"/>
    <s v="GBP"/>
    <n v="1459341380"/>
    <n v="1456839380"/>
    <b v="0"/>
    <n v="24"/>
    <b v="0"/>
    <s v="games/mobile games"/>
    <n v="20.079999999999998"/>
    <n v="41.83"/>
    <x v="2"/>
    <x v="10"/>
  </r>
  <r>
    <n v="2121"/>
    <s v="Legend of Decay"/>
    <s v="Join us on an epic journey to discover a millennia old secret which will change the world forever."/>
    <n v="50000"/>
    <x v="541"/>
    <x v="2"/>
    <x v="15"/>
    <s v="CHF"/>
    <n v="1484156948"/>
    <n v="1481564948"/>
    <b v="0"/>
    <n v="10"/>
    <b v="0"/>
    <s v="games/video games"/>
    <n v="0.56999999999999995"/>
    <n v="28.4"/>
    <x v="2"/>
    <x v="9"/>
  </r>
  <r>
    <n v="2122"/>
    <s v="CapitÃ¡n Kalani y el sindicato robÃ³tico"/>
    <s v="Captain Kalani it's a retro game full of nostalgia for the old gamers but interesting for the new ones"/>
    <n v="80000"/>
    <x v="451"/>
    <x v="2"/>
    <x v="16"/>
    <s v="MXN"/>
    <n v="1483773169"/>
    <n v="1481181169"/>
    <b v="0"/>
    <n v="3"/>
    <b v="0"/>
    <s v="games/video games"/>
    <n v="0.39"/>
    <n v="103.33"/>
    <x v="2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2"/>
    <x v="9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.45"/>
    <n v="23"/>
    <x v="2"/>
    <x v="9"/>
  </r>
  <r>
    <n v="2125"/>
    <s v="Becoming - A Metaphysical Game About Mental Illness"/>
    <s v="Becoming is a video game that aims to portray mental illness through a metaphysical and emotional story."/>
    <n v="60000"/>
    <x v="542"/>
    <x v="2"/>
    <x v="0"/>
    <s v="USD"/>
    <n v="1438734833"/>
    <n v="1436142833"/>
    <b v="0"/>
    <n v="27"/>
    <b v="0"/>
    <s v="games/video games"/>
    <n v="1.42"/>
    <n v="31.56"/>
    <x v="2"/>
    <x v="9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.05"/>
    <n v="5"/>
    <x v="2"/>
    <x v="9"/>
  </r>
  <r>
    <n v="2127"/>
    <s v="Three Monkeys - Part 1: Into the Abyss"/>
    <s v="Three Monkeys is an audio adventure game for PC."/>
    <n v="28000"/>
    <x v="543"/>
    <x v="2"/>
    <x v="1"/>
    <s v="GBP"/>
    <n v="1426158463"/>
    <n v="1423570063"/>
    <b v="0"/>
    <n v="236"/>
    <b v="0"/>
    <s v="games/video games"/>
    <n v="28.84"/>
    <n v="34.22"/>
    <x v="2"/>
    <x v="9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.17"/>
    <n v="25"/>
    <x v="2"/>
    <x v="9"/>
  </r>
  <r>
    <n v="2129"/>
    <s v="Pretty Kitty Fuzzy"/>
    <s v="PKF is a Cat-Tastic 2D side-scrolling shooter! Stand up to all the big meanies with the power of positivity and save the universe!"/>
    <n v="2000"/>
    <x v="544"/>
    <x v="2"/>
    <x v="0"/>
    <s v="USD"/>
    <n v="1457570100"/>
    <n v="1454978100"/>
    <b v="0"/>
    <n v="12"/>
    <b v="0"/>
    <s v="games/video games"/>
    <n v="11.8"/>
    <n v="19.670000000000002"/>
    <x v="2"/>
    <x v="9"/>
  </r>
  <r>
    <n v="2130"/>
    <s v="Wondrous Adventures: A Kid's Game"/>
    <s v="You are the hero tasked to save your home from the villainous Sanword."/>
    <n v="42000"/>
    <x v="426"/>
    <x v="2"/>
    <x v="0"/>
    <s v="USD"/>
    <n v="1408154663"/>
    <n v="1405130663"/>
    <b v="0"/>
    <n v="4"/>
    <b v="0"/>
    <s v="games/video games"/>
    <n v="0.2"/>
    <n v="21.25"/>
    <x v="2"/>
    <x v="9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2"/>
    <x v="9"/>
  </r>
  <r>
    <n v="2132"/>
    <s v="Universe Rush"/>
    <s v="Fight your way to dominate the universe. Be the first to try our engaging cross-platform mmo-strategy and bring it closer to reality."/>
    <n v="100000"/>
    <x v="545"/>
    <x v="2"/>
    <x v="0"/>
    <s v="USD"/>
    <n v="1391427692"/>
    <n v="1388835692"/>
    <b v="0"/>
    <n v="99"/>
    <b v="0"/>
    <s v="games/video games"/>
    <n v="2.11"/>
    <n v="21.34"/>
    <x v="2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x v="546"/>
    <x v="2"/>
    <x v="0"/>
    <s v="USD"/>
    <n v="1303628340"/>
    <n v="1300328399"/>
    <b v="0"/>
    <n v="3"/>
    <b v="0"/>
    <s v="games/video games"/>
    <n v="1.6"/>
    <n v="5.33"/>
    <x v="2"/>
    <x v="9"/>
  </r>
  <r>
    <n v="2134"/>
    <s v="Prehistoric Landing"/>
    <s v="1st person Action Survivalist Rpg game. You get sent to a deadly Island to die not knowing that your not alone on the island."/>
    <n v="6000"/>
    <x v="547"/>
    <x v="2"/>
    <x v="0"/>
    <s v="USD"/>
    <n v="1367097391"/>
    <n v="1364505391"/>
    <b v="0"/>
    <n v="3"/>
    <b v="0"/>
    <s v="games/video games"/>
    <n v="1.73"/>
    <n v="34.67"/>
    <x v="2"/>
    <x v="9"/>
  </r>
  <r>
    <n v="2135"/>
    <s v="Tesla's Electric Mist"/>
    <s v="Point-and-click adventure: The mysterious Nikola Tesla, a time traveling device, and an experiment gone wrong in Colorado Springs"/>
    <n v="5000"/>
    <x v="548"/>
    <x v="2"/>
    <x v="0"/>
    <s v="USD"/>
    <n v="1349392033"/>
    <n v="1346800033"/>
    <b v="0"/>
    <n v="22"/>
    <b v="0"/>
    <s v="games/video games"/>
    <n v="9.56"/>
    <n v="21.73"/>
    <x v="2"/>
    <x v="9"/>
  </r>
  <r>
    <n v="2136"/>
    <s v="Dark Paradise"/>
    <s v="A dark and twisted game with physiological madness and corruption as a man becomes the ultimate bio weapon."/>
    <n v="80000"/>
    <x v="549"/>
    <x v="2"/>
    <x v="0"/>
    <s v="USD"/>
    <n v="1382184786"/>
    <n v="1379592786"/>
    <b v="0"/>
    <n v="4"/>
    <b v="0"/>
    <s v="games/video games"/>
    <n v="0.06"/>
    <n v="11.92"/>
    <x v="2"/>
    <x v="9"/>
  </r>
  <r>
    <n v="2137"/>
    <s v="Late To The Party : A Cold War Espionage RPG in the Baltics"/>
    <s v="Arrest, interrogate, and uncover the truth as a local woman recruited by the KGB. For Windows, Mac &amp; Linux."/>
    <n v="50000"/>
    <x v="550"/>
    <x v="2"/>
    <x v="5"/>
    <s v="CAD"/>
    <n v="1417804229"/>
    <n v="1415212229"/>
    <b v="0"/>
    <n v="534"/>
    <b v="0"/>
    <s v="games/video games"/>
    <n v="28.41"/>
    <n v="26.6"/>
    <x v="2"/>
    <x v="9"/>
  </r>
  <r>
    <n v="2138"/>
    <s v="Tales Of Tameria - Dawning Light"/>
    <s v="A game with a mixture of a few genres from RPG, Simulation and to adventure elements."/>
    <n v="1000"/>
    <x v="551"/>
    <x v="2"/>
    <x v="1"/>
    <s v="GBP"/>
    <n v="1383959939"/>
    <n v="1381364339"/>
    <b v="0"/>
    <n v="12"/>
    <b v="0"/>
    <s v="games/video games"/>
    <n v="12.8"/>
    <n v="10.67"/>
    <x v="2"/>
    <x v="9"/>
  </r>
  <r>
    <n v="2139"/>
    <s v="Manorkept"/>
    <s v="An adventuring RPG with ghosts, mysteries, and flexible gameplay paths, Manorkept is a game that promises an unforgettable experience."/>
    <n v="30000"/>
    <x v="552"/>
    <x v="2"/>
    <x v="0"/>
    <s v="USD"/>
    <n v="1478196008"/>
    <n v="1475604008"/>
    <b v="0"/>
    <n v="56"/>
    <b v="0"/>
    <s v="games/video games"/>
    <n v="5.42"/>
    <n v="29.04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.11"/>
    <n v="50.91"/>
    <x v="2"/>
    <x v="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e v="#DIV/0!"/>
    <x v="2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5.72"/>
    <n v="50.08"/>
    <x v="2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553"/>
    <x v="2"/>
    <x v="0"/>
    <s v="USD"/>
    <n v="1279738800"/>
    <n v="1275599812"/>
    <b v="0"/>
    <n v="5"/>
    <b v="0"/>
    <s v="games/video games"/>
    <n v="11.25"/>
    <n v="45"/>
    <x v="2"/>
    <x v="9"/>
  </r>
  <r>
    <n v="2144"/>
    <s v="Project Starborn"/>
    <s v="A thousand community-built sandbox games (and more!) with a fully-customizable game engine."/>
    <n v="35500"/>
    <x v="554"/>
    <x v="2"/>
    <x v="0"/>
    <s v="USD"/>
    <n v="1379164040"/>
    <n v="1376399240"/>
    <b v="0"/>
    <n v="24"/>
    <b v="0"/>
    <s v="games/video games"/>
    <n v="1.71"/>
    <n v="25.29"/>
    <x v="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x v="555"/>
    <x v="2"/>
    <x v="0"/>
    <s v="USD"/>
    <n v="1385534514"/>
    <n v="1382938914"/>
    <b v="0"/>
    <n v="89"/>
    <b v="0"/>
    <s v="games/video games"/>
    <n v="30.43"/>
    <n v="51.29"/>
    <x v="2"/>
    <x v="9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.02"/>
    <n v="1"/>
    <x v="2"/>
    <x v="9"/>
  </r>
  <r>
    <n v="2147"/>
    <s v="Johnny Rocketfingers 3"/>
    <s v="A Point and Click Adventure on Steroids."/>
    <n v="390000"/>
    <x v="556"/>
    <x v="2"/>
    <x v="0"/>
    <s v="USD"/>
    <n v="1416125148"/>
    <n v="1413356748"/>
    <b v="0"/>
    <n v="55"/>
    <b v="0"/>
    <s v="games/video games"/>
    <n v="0.7"/>
    <n v="49.38"/>
    <x v="2"/>
    <x v="9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2"/>
    <x v="9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e v="#DIV/0!"/>
    <x v="2"/>
    <x v="9"/>
  </r>
  <r>
    <n v="2150"/>
    <s v="The Unknown Door"/>
    <s v="A pixel styled open world detective game."/>
    <n v="50000"/>
    <x v="557"/>
    <x v="2"/>
    <x v="10"/>
    <s v="NOK"/>
    <n v="1468392599"/>
    <n v="1465800599"/>
    <b v="0"/>
    <n v="4"/>
    <b v="0"/>
    <s v="games/video games"/>
    <n v="0.81"/>
    <n v="101.25"/>
    <x v="2"/>
    <x v="9"/>
  </r>
  <r>
    <n v="2151"/>
    <s v="Handee Job for PS4 Gets on Shark Tank"/>
    <s v="Crazy Artist makes gaming more comfortable and fun for Playstation 4 users. I really want to give you a Handee Job!"/>
    <n v="45000"/>
    <x v="558"/>
    <x v="2"/>
    <x v="0"/>
    <s v="USD"/>
    <n v="1467231614"/>
    <n v="1464639614"/>
    <b v="0"/>
    <n v="6"/>
    <b v="0"/>
    <s v="games/video games"/>
    <n v="0.26"/>
    <n v="19.670000000000002"/>
    <x v="2"/>
    <x v="9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.17"/>
    <n v="12.5"/>
    <x v="2"/>
    <x v="9"/>
  </r>
  <r>
    <n v="2153"/>
    <s v="It's The GOD Complex"/>
    <s v="Crowdfunding the Gamers Way. An online game with real world consequences.Do you dare to play? Can you turn the world around?"/>
    <n v="372625"/>
    <x v="559"/>
    <x v="2"/>
    <x v="0"/>
    <s v="USD"/>
    <n v="1420876740"/>
    <n v="1417470718"/>
    <b v="0"/>
    <n v="4"/>
    <b v="0"/>
    <s v="games/video games"/>
    <n v="0.01"/>
    <n v="8.5"/>
    <x v="2"/>
    <x v="9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0.8"/>
    <n v="1"/>
    <x v="2"/>
    <x v="9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.2999999999999998"/>
    <n v="23"/>
    <x v="2"/>
    <x v="9"/>
  </r>
  <r>
    <n v="2156"/>
    <s v="Beyond Black Space"/>
    <s v="Captain and manage your ship along with your crew in this deep space adventure! (PC/Linux/Mac)"/>
    <n v="56000"/>
    <x v="560"/>
    <x v="2"/>
    <x v="0"/>
    <s v="USD"/>
    <n v="1379363406"/>
    <n v="1375475406"/>
    <b v="0"/>
    <n v="83"/>
    <b v="0"/>
    <s v="games/video games"/>
    <n v="2.67"/>
    <n v="17.989999999999998"/>
    <x v="2"/>
    <x v="9"/>
  </r>
  <r>
    <n v="2157"/>
    <s v="Nin"/>
    <s v="Gamers and 90's fans unite in this small tale of epic proportions!"/>
    <n v="75000"/>
    <x v="561"/>
    <x v="2"/>
    <x v="0"/>
    <s v="USD"/>
    <n v="1482479940"/>
    <n v="1479684783"/>
    <b v="0"/>
    <n v="57"/>
    <b v="0"/>
    <s v="games/video games"/>
    <n v="28.19"/>
    <n v="370.95"/>
    <x v="2"/>
    <x v="9"/>
  </r>
  <r>
    <n v="2158"/>
    <s v="PerfectGolf"/>
    <s v="A next generation golf game with a course designer and a massively multiplayer online tour. Join the fun and help us create it"/>
    <n v="300000"/>
    <x v="562"/>
    <x v="2"/>
    <x v="0"/>
    <s v="USD"/>
    <n v="1360009774"/>
    <n v="1356121774"/>
    <b v="0"/>
    <n v="311"/>
    <b v="0"/>
    <s v="games/video games"/>
    <n v="6.59"/>
    <n v="63.57"/>
    <x v="2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0.72"/>
    <n v="13"/>
    <x v="2"/>
    <x v="9"/>
  </r>
  <r>
    <n v="2160"/>
    <s v="Army vs Aliens - Currently in Alpha"/>
    <s v="An awesome side-scroller tower defense game.  Think &quot;Plants vs Zombies&quot; but from a side-on perspective."/>
    <n v="10000"/>
    <x v="426"/>
    <x v="2"/>
    <x v="0"/>
    <s v="USD"/>
    <n v="1337447105"/>
    <n v="1334855105"/>
    <b v="0"/>
    <n v="16"/>
    <b v="0"/>
    <s v="games/video games"/>
    <n v="0.85"/>
    <n v="5.31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x v="563"/>
    <x v="0"/>
    <x v="0"/>
    <s v="USD"/>
    <n v="1487635653"/>
    <n v="1486426053"/>
    <b v="0"/>
    <n v="53"/>
    <b v="1"/>
    <s v="games/tabletop games"/>
    <n v="153.1"/>
    <n v="57.77"/>
    <x v="2"/>
    <x v="11"/>
  </r>
  <r>
    <n v="2182"/>
    <s v="Broken World - A Post-Apocalypse Tabletop RPG"/>
    <s v="An incredibly comprehensive tabletop rpg book for the post apocalypse, inspired by Dungeon World."/>
    <n v="3000"/>
    <x v="564"/>
    <x v="0"/>
    <x v="5"/>
    <s v="CAD"/>
    <n v="1412285825"/>
    <n v="1409261825"/>
    <b v="0"/>
    <n v="356"/>
    <b v="1"/>
    <s v="games/tabletop games"/>
    <n v="524.16999999999996"/>
    <n v="44.17"/>
    <x v="2"/>
    <x v="11"/>
  </r>
  <r>
    <n v="2183"/>
    <s v="D12 Trap Dice + Trapped The Dice Game"/>
    <s v="Don't just kill them, let the dice decide what kills'em. As a Bonus Get the game TRAPPED free, a Fast paced Dice game for 2-8 Players."/>
    <n v="1800"/>
    <x v="565"/>
    <x v="0"/>
    <x v="0"/>
    <s v="USD"/>
    <n v="1486616400"/>
    <n v="1484037977"/>
    <b v="0"/>
    <n v="279"/>
    <b v="1"/>
    <s v="games/tabletop games"/>
    <n v="489.28"/>
    <n v="31.57"/>
    <x v="2"/>
    <x v="11"/>
  </r>
  <r>
    <n v="2184"/>
    <s v="Liguria"/>
    <s v="Trading beautiful colors on behalf of the bishop! Become the best merchant of the Fresco World in this innovative game by Queen Games."/>
    <n v="10000"/>
    <x v="566"/>
    <x v="0"/>
    <x v="0"/>
    <s v="USD"/>
    <n v="1453737600"/>
    <n v="1452530041"/>
    <b v="1"/>
    <n v="266"/>
    <b v="1"/>
    <s v="games/tabletop games"/>
    <n v="284.74"/>
    <n v="107.05"/>
    <x v="2"/>
    <x v="11"/>
  </r>
  <r>
    <n v="2185"/>
    <s v="Empire of the Dead: REQUIEM"/>
    <s v="Empire of the Dead-Requiem is a miniatures expansion to our 28mm tabletop game set in a Dark and Gothic, Steampunk Victorian Empire."/>
    <n v="5000"/>
    <x v="567"/>
    <x v="0"/>
    <x v="1"/>
    <s v="GBP"/>
    <n v="1364286239"/>
    <n v="1360830239"/>
    <b v="0"/>
    <n v="623"/>
    <b v="1"/>
    <s v="games/tabletop games"/>
    <n v="1856.97"/>
    <n v="149.03"/>
    <x v="2"/>
    <x v="11"/>
  </r>
  <r>
    <n v="2186"/>
    <s v="Latitude 90Â° : The Origin"/>
    <s v="The real-time digital social deduction game where there's no moderator, no sleeping, and no dying."/>
    <n v="20000"/>
    <x v="568"/>
    <x v="0"/>
    <x v="0"/>
    <s v="USD"/>
    <n v="1473213600"/>
    <n v="1470062743"/>
    <b v="0"/>
    <n v="392"/>
    <b v="1"/>
    <s v="games/tabletop games"/>
    <n v="109.68"/>
    <n v="55.96"/>
    <x v="2"/>
    <x v="11"/>
  </r>
  <r>
    <n v="2187"/>
    <s v="Tesla vs. Edison"/>
    <s v="The War of Currents! 2-5 electricity innovators build routes, grow tech trees, and play the stock market in 20 minutes per player."/>
    <n v="20000"/>
    <x v="569"/>
    <x v="0"/>
    <x v="0"/>
    <s v="USD"/>
    <n v="1428033540"/>
    <n v="1425531666"/>
    <b v="1"/>
    <n v="3562"/>
    <b v="1"/>
    <s v="games/tabletop games"/>
    <n v="1014.64"/>
    <n v="56.97"/>
    <x v="2"/>
    <x v="11"/>
  </r>
  <r>
    <n v="2188"/>
    <s v="PHOENIX DICE: A New Approach to an Outdated Gaming Tool"/>
    <s v="Beautifully unique, precision cut, metal gaming dice derived from a passion in tabletop gaming and engineering design."/>
    <n v="5494"/>
    <x v="570"/>
    <x v="0"/>
    <x v="2"/>
    <s v="AUD"/>
    <n v="1477414800"/>
    <n v="1474380241"/>
    <b v="0"/>
    <n v="514"/>
    <b v="1"/>
    <s v="games/tabletop games"/>
    <n v="412.18"/>
    <n v="44.06"/>
    <x v="2"/>
    <x v="11"/>
  </r>
  <r>
    <n v="2189"/>
    <s v="Odyssey: ARGONAUTS"/>
    <s v="Help me fund the Argonauts! Sculpted by Dave Kidd, based on concept art from Roberto Cirillo, created by Fet Milner and myself!"/>
    <n v="1200"/>
    <x v="571"/>
    <x v="0"/>
    <x v="1"/>
    <s v="GBP"/>
    <n v="1461276000"/>
    <n v="1460055300"/>
    <b v="0"/>
    <n v="88"/>
    <b v="1"/>
    <s v="games/tabletop games"/>
    <n v="503.25"/>
    <n v="68.63"/>
    <x v="2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x v="572"/>
    <x v="0"/>
    <x v="0"/>
    <s v="USD"/>
    <n v="1458716340"/>
    <n v="1455721204"/>
    <b v="0"/>
    <n v="537"/>
    <b v="1"/>
    <s v="games/tabletop games"/>
    <n v="184.61"/>
    <n v="65.319999999999993"/>
    <x v="2"/>
    <x v="11"/>
  </r>
  <r>
    <n v="2191"/>
    <s v="SpecForce Rangers: Outlanders Phase 4"/>
    <s v="This campaign features the Government Special Forces on Outland. 28mm scale white metal miniatures for Sci-Fi games in any setting."/>
    <n v="750"/>
    <x v="573"/>
    <x v="0"/>
    <x v="1"/>
    <s v="GBP"/>
    <n v="1487102427"/>
    <n v="1486065627"/>
    <b v="0"/>
    <n v="25"/>
    <b v="1"/>
    <s v="games/tabletop games"/>
    <n v="119.73"/>
    <n v="35.92"/>
    <x v="2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4"/>
    <x v="0"/>
    <x v="1"/>
    <s v="GBP"/>
    <n v="1481842800"/>
    <n v="1479414344"/>
    <b v="0"/>
    <n v="3238"/>
    <b v="1"/>
    <s v="games/tabletop games"/>
    <n v="1081.24"/>
    <n v="40.07"/>
    <x v="2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x v="575"/>
    <x v="0"/>
    <x v="0"/>
    <s v="USD"/>
    <n v="1479704340"/>
    <n v="1477043072"/>
    <b v="0"/>
    <n v="897"/>
    <b v="1"/>
    <s v="games/tabletop games"/>
    <n v="452.37"/>
    <n v="75.650000000000006"/>
    <x v="2"/>
    <x v="11"/>
  </r>
  <r>
    <n v="2194"/>
    <s v="Monster Lab"/>
    <s v="LAST CHANCE! A fast paced card game for people who like to play god, build hybrid cat monsters and add flamethrowers to space dragons."/>
    <n v="10000"/>
    <x v="576"/>
    <x v="0"/>
    <x v="0"/>
    <s v="USD"/>
    <n v="1459012290"/>
    <n v="1456423890"/>
    <b v="0"/>
    <n v="878"/>
    <b v="1"/>
    <s v="games/tabletop games"/>
    <n v="537.37"/>
    <n v="61.2"/>
    <x v="2"/>
    <x v="11"/>
  </r>
  <r>
    <n v="2195"/>
    <s v="Purgatoria: City of Angels"/>
    <s v="A gritty, noir tabletop RPG with a fast-paced combo-based battle system."/>
    <n v="4600"/>
    <x v="577"/>
    <x v="0"/>
    <x v="0"/>
    <s v="USD"/>
    <n v="1439317900"/>
    <n v="1436725900"/>
    <b v="0"/>
    <n v="115"/>
    <b v="1"/>
    <s v="games/tabletop games"/>
    <n v="120.33"/>
    <n v="48.13"/>
    <x v="2"/>
    <x v="11"/>
  </r>
  <r>
    <n v="2196"/>
    <s v="LACORSA Grand Prix Game (relaunch)"/>
    <s v="Race your friends in style with this classic Grand Prix game."/>
    <n v="14000"/>
    <x v="578"/>
    <x v="0"/>
    <x v="0"/>
    <s v="USD"/>
    <n v="1480662000"/>
    <n v="1478000502"/>
    <b v="0"/>
    <n v="234"/>
    <b v="1"/>
    <s v="games/tabletop games"/>
    <n v="113.84"/>
    <n v="68.11"/>
    <x v="2"/>
    <x v="11"/>
  </r>
  <r>
    <n v="2197"/>
    <s v="Trickerion - Legends of Illusion"/>
    <s v="A strategy game of magic and deception, where aspiring  Illusionists clash in a grand contest for fame and fortune."/>
    <n v="30000"/>
    <x v="579"/>
    <x v="0"/>
    <x v="0"/>
    <s v="USD"/>
    <n v="1425132059"/>
    <n v="1422540059"/>
    <b v="0"/>
    <n v="4330"/>
    <b v="1"/>
    <s v="games/tabletop games"/>
    <n v="951.03"/>
    <n v="65.89"/>
    <x v="2"/>
    <x v="11"/>
  </r>
  <r>
    <n v="2198"/>
    <s v="Rivals: Masters of the Deep"/>
    <s v="A tactical Miniatures board game for 2-4 players set in a mysterious underwater realm where 4 factions battle for supremacy."/>
    <n v="40000"/>
    <x v="580"/>
    <x v="0"/>
    <x v="0"/>
    <s v="USD"/>
    <n v="1447507200"/>
    <n v="1444911600"/>
    <b v="0"/>
    <n v="651"/>
    <b v="1"/>
    <s v="games/tabletop games"/>
    <n v="132.88999999999999"/>
    <n v="81.650000000000006"/>
    <x v="2"/>
    <x v="11"/>
  </r>
  <r>
    <n v="2199"/>
    <s v="Decadolo. Flip it!"/>
    <s v="A new strategic board game designed to flip out your opponent."/>
    <n v="9000"/>
    <x v="581"/>
    <x v="0"/>
    <x v="17"/>
    <s v="EUR"/>
    <n v="1444903198"/>
    <n v="1442311198"/>
    <b v="1"/>
    <n v="251"/>
    <b v="1"/>
    <s v="games/tabletop games"/>
    <n v="146.97999999999999"/>
    <n v="52.7"/>
    <x v="2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82"/>
    <x v="0"/>
    <x v="1"/>
    <s v="GBP"/>
    <n v="1436151600"/>
    <n v="1433775668"/>
    <b v="0"/>
    <n v="263"/>
    <b v="1"/>
    <s v="games/tabletop games"/>
    <n v="542.15"/>
    <n v="41.23"/>
    <x v="2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x v="583"/>
    <x v="0"/>
    <x v="0"/>
    <s v="USD"/>
    <n v="1461369600"/>
    <n v="1458748809"/>
    <b v="0"/>
    <n v="218"/>
    <b v="1"/>
    <s v="games/tabletop games"/>
    <n v="108.12"/>
    <n v="37.200000000000003"/>
    <x v="2"/>
    <x v="11"/>
  </r>
  <r>
    <n v="2222"/>
    <s v="Passing Shot: Dice Tennis Game"/>
    <s v="Passing Shot is a tennis dice game for two players. Strategic use of the dice rolls allow you to score points to win game, set &amp; match."/>
    <n v="500"/>
    <x v="584"/>
    <x v="0"/>
    <x v="0"/>
    <s v="USD"/>
    <n v="1327776847"/>
    <n v="1325184847"/>
    <b v="0"/>
    <n v="30"/>
    <b v="1"/>
    <s v="games/tabletop games"/>
    <n v="162.6"/>
    <n v="27.1"/>
    <x v="2"/>
    <x v="11"/>
  </r>
  <r>
    <n v="2223"/>
    <s v="M4 Collapsible Cardboard Scenery"/>
    <s v="Cardboard scenery for Sci-Fi 28-32mm miniature games. Easy to assemble, disassemble and transport. Supplied unpainted. By MCSTUDIO."/>
    <n v="19500"/>
    <x v="585"/>
    <x v="0"/>
    <x v="5"/>
    <s v="CAD"/>
    <n v="1435418568"/>
    <n v="1432826568"/>
    <b v="0"/>
    <n v="100"/>
    <b v="1"/>
    <s v="games/tabletop games"/>
    <n v="105.8"/>
    <n v="206.31"/>
    <x v="2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x v="586"/>
    <x v="0"/>
    <x v="0"/>
    <s v="USD"/>
    <n v="1477767600"/>
    <n v="1475337675"/>
    <b v="0"/>
    <n v="296"/>
    <b v="1"/>
    <s v="games/tabletop games"/>
    <n v="243.15"/>
    <n v="82.15"/>
    <x v="2"/>
    <x v="11"/>
  </r>
  <r>
    <n v="2225"/>
    <s v="Battle Systemsâ„¢ Fantasy Dungeon Terrain"/>
    <s v="Fantasy Dungeon terrain for 28mm tabletop games. This is pre-punched card that is easy to assemble with no painting required."/>
    <n v="21000"/>
    <x v="587"/>
    <x v="0"/>
    <x v="1"/>
    <s v="GBP"/>
    <n v="1411326015"/>
    <n v="1408734015"/>
    <b v="0"/>
    <n v="1204"/>
    <b v="1"/>
    <s v="games/tabletop games"/>
    <n v="944.83"/>
    <n v="164.8"/>
    <x v="2"/>
    <x v="11"/>
  </r>
  <r>
    <n v="2226"/>
    <s v="Street Kings Boardgame"/>
    <s v="Missed the Kickstarter? Contact your local gaming store before going online. Or click on the order button. Thanks for the support!"/>
    <n v="18000"/>
    <x v="588"/>
    <x v="0"/>
    <x v="0"/>
    <s v="USD"/>
    <n v="1455253140"/>
    <n v="1452625822"/>
    <b v="0"/>
    <n v="321"/>
    <b v="1"/>
    <s v="games/tabletop games"/>
    <n v="108.46"/>
    <n v="60.82"/>
    <x v="2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x v="589"/>
    <x v="0"/>
    <x v="1"/>
    <s v="GBP"/>
    <n v="1384374155"/>
    <n v="1381778555"/>
    <b v="0"/>
    <n v="301"/>
    <b v="1"/>
    <s v="games/tabletop games"/>
    <n v="157.38"/>
    <n v="67.97"/>
    <x v="2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590"/>
    <x v="0"/>
    <x v="12"/>
    <s v="EUR"/>
    <n v="1439707236"/>
    <n v="1437115236"/>
    <b v="0"/>
    <n v="144"/>
    <b v="1"/>
    <s v="games/tabletop games"/>
    <n v="1174.49"/>
    <n v="81.56"/>
    <x v="2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91"/>
    <x v="0"/>
    <x v="0"/>
    <s v="USD"/>
    <n v="1378180800"/>
    <n v="1375113391"/>
    <b v="0"/>
    <n v="539"/>
    <b v="1"/>
    <s v="games/tabletop games"/>
    <n v="171.05"/>
    <n v="25.43"/>
    <x v="2"/>
    <x v="11"/>
  </r>
  <r>
    <n v="2230"/>
    <s v="Little Dungeon: Turtle Rock"/>
    <s v="Dungeon Crawl for All! A card game of swords, monsters and LOOT! Adventurers as young as 5 and &quot;seasoned&quot; warriors are all welcomed."/>
    <n v="8500"/>
    <x v="592"/>
    <x v="0"/>
    <x v="0"/>
    <s v="USD"/>
    <n v="1398460127"/>
    <n v="1395868127"/>
    <b v="0"/>
    <n v="498"/>
    <b v="1"/>
    <s v="games/tabletop games"/>
    <n v="125.95"/>
    <n v="21.5"/>
    <x v="2"/>
    <x v="11"/>
  </r>
  <r>
    <n v="2231"/>
    <s v="Kingdom"/>
    <s v="A game about communities by Ben Robbins, creator of Microscope. Do you change the Kingdom or does the Kingdom change you?"/>
    <n v="2500"/>
    <x v="593"/>
    <x v="0"/>
    <x v="0"/>
    <s v="USD"/>
    <n v="1372136400"/>
    <n v="1369864301"/>
    <b v="0"/>
    <n v="1113"/>
    <b v="1"/>
    <s v="games/tabletop games"/>
    <n v="1212.1300000000001"/>
    <n v="27.23"/>
    <x v="2"/>
    <x v="11"/>
  </r>
  <r>
    <n v="2232"/>
    <s v="Backstory Cards"/>
    <s v="Backstory Cards help you and your friends create vibrant backstories for roleplaying games, no matter the system or genre."/>
    <n v="5000"/>
    <x v="594"/>
    <x v="0"/>
    <x v="0"/>
    <s v="USD"/>
    <n v="1405738800"/>
    <n v="1402945408"/>
    <b v="0"/>
    <n v="988"/>
    <b v="1"/>
    <s v="games/tabletop games"/>
    <n v="495.8"/>
    <n v="25.09"/>
    <x v="2"/>
    <x v="11"/>
  </r>
  <r>
    <n v="2233"/>
    <s v="Cadaver - A Card Game For Aspiring Necromancers"/>
    <s v="Cadaver is a lighthearted game of friendly necromancy! Players compete to resurrect as many bodies as possible!"/>
    <n v="2500"/>
    <x v="595"/>
    <x v="0"/>
    <x v="1"/>
    <s v="GBP"/>
    <n v="1450051200"/>
    <n v="1448269539"/>
    <b v="0"/>
    <n v="391"/>
    <b v="1"/>
    <s v="games/tabletop games"/>
    <n v="332.04"/>
    <n v="21.23"/>
    <x v="2"/>
    <x v="11"/>
  </r>
  <r>
    <n v="2234"/>
    <s v="Pine Tar Baseball: 1936 Negro League + 1960 Season"/>
    <s v="Pine Tar Baseball is a fun and fast paced dice and card game for 1 to 2 players. The game features fast streamlined game play."/>
    <n v="100"/>
    <x v="596"/>
    <x v="0"/>
    <x v="0"/>
    <s v="USD"/>
    <n v="1483645647"/>
    <n v="1481053647"/>
    <b v="0"/>
    <n v="28"/>
    <b v="1"/>
    <s v="games/tabletop games"/>
    <n v="1165"/>
    <n v="41.61"/>
    <x v="2"/>
    <x v="11"/>
  </r>
  <r>
    <n v="2235"/>
    <s v="Miniature Scenery Terrain for Tabletop gaming and Wargames"/>
    <s v="An amazing set of sceneries to create unique atmospheres for your tabletop gaming."/>
    <n v="13000"/>
    <x v="597"/>
    <x v="0"/>
    <x v="5"/>
    <s v="CAD"/>
    <n v="1427585511"/>
    <n v="1424997111"/>
    <b v="0"/>
    <n v="147"/>
    <b v="1"/>
    <s v="games/tabletop games"/>
    <n v="153.32"/>
    <n v="135.59"/>
    <x v="2"/>
    <x v="11"/>
  </r>
  <r>
    <n v="2236"/>
    <s v="Alienation - an intergalactic card drafting game"/>
    <s v="Assume the role of an intergalactic real-estate agent attempting to satisfy various creature clientele!"/>
    <n v="2800"/>
    <x v="598"/>
    <x v="0"/>
    <x v="0"/>
    <s v="USD"/>
    <n v="1454338123"/>
    <n v="1451746123"/>
    <b v="0"/>
    <n v="680"/>
    <b v="1"/>
    <s v="games/tabletop games"/>
    <n v="537.11"/>
    <n v="22.12"/>
    <x v="2"/>
    <x v="11"/>
  </r>
  <r>
    <n v="2237"/>
    <s v="Monster Mansion"/>
    <s v="A real-time cooperative adventure for 2-8 players. Defeat legendary monsters to earn gold and escape before the time RUNS OUT!"/>
    <n v="18000"/>
    <x v="599"/>
    <x v="0"/>
    <x v="0"/>
    <s v="USD"/>
    <n v="1415779140"/>
    <n v="1412294683"/>
    <b v="0"/>
    <n v="983"/>
    <b v="1"/>
    <s v="games/tabletop games"/>
    <n v="352.93"/>
    <n v="64.63"/>
    <x v="2"/>
    <x v="11"/>
  </r>
  <r>
    <n v="2238"/>
    <s v="28mm Fantasy Miniature range Feral Orcs!"/>
    <s v="28mm Fantasy Miniature Range in leadfree white metal: Orcs, wolves and more."/>
    <n v="4000"/>
    <x v="600"/>
    <x v="0"/>
    <x v="12"/>
    <s v="EUR"/>
    <n v="1489157716"/>
    <n v="1486565716"/>
    <b v="0"/>
    <n v="79"/>
    <b v="1"/>
    <s v="games/tabletop games"/>
    <n v="137.4"/>
    <n v="69.569999999999993"/>
    <x v="2"/>
    <x v="11"/>
  </r>
  <r>
    <n v="2239"/>
    <s v="Pro Tabletop Gaming Audio Collection"/>
    <s v="Next stretch goal unlocks at $33,000 and/or 500 backers unlocks 2 bonus stretch goals."/>
    <n v="25000"/>
    <x v="601"/>
    <x v="0"/>
    <x v="0"/>
    <s v="USD"/>
    <n v="1385870520"/>
    <n v="1382742014"/>
    <b v="0"/>
    <n v="426"/>
    <b v="1"/>
    <s v="games/tabletop games"/>
    <n v="128.03"/>
    <n v="75.13"/>
    <x v="2"/>
    <x v="11"/>
  </r>
  <r>
    <n v="2240"/>
    <s v="Dice Base 2: Vault - Case - Rolling Surface"/>
    <s v="Protect, store, organize and display 225 of your favorite dice in this modular and easy to use dice vault system. Oak and leather."/>
    <n v="5000"/>
    <x v="602"/>
    <x v="0"/>
    <x v="0"/>
    <s v="USD"/>
    <n v="1461354544"/>
    <n v="1458762544"/>
    <b v="0"/>
    <n v="96"/>
    <b v="1"/>
    <s v="games/tabletop games"/>
    <n v="270.68"/>
    <n v="140.97999999999999"/>
    <x v="2"/>
    <x v="11"/>
  </r>
  <r>
    <n v="2241"/>
    <s v="Savage Worlds Zombie Squad"/>
    <s v="You are Ex- Military criminals sent on suicide missions on the edge of space. Science Fiction Tabletop RPG using Savage Worlds"/>
    <n v="1000"/>
    <x v="603"/>
    <x v="0"/>
    <x v="1"/>
    <s v="GBP"/>
    <n v="1488484300"/>
    <n v="1485892300"/>
    <b v="0"/>
    <n v="163"/>
    <b v="1"/>
    <s v="games/tabletop games"/>
    <n v="806.4"/>
    <n v="49.47"/>
    <x v="2"/>
    <x v="11"/>
  </r>
  <r>
    <n v="2242"/>
    <s v="The Princess Bride Playing Cards from USPCC"/>
    <s v="Inconceivable! An amazing new illustrative deck based on The Princess Bride movie."/>
    <n v="10000"/>
    <x v="604"/>
    <x v="0"/>
    <x v="0"/>
    <s v="USD"/>
    <n v="1385521320"/>
    <n v="1382449733"/>
    <b v="0"/>
    <n v="2525"/>
    <b v="1"/>
    <s v="games/tabletop games"/>
    <n v="1360.1"/>
    <n v="53.87"/>
    <x v="2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x v="605"/>
    <x v="0"/>
    <x v="0"/>
    <s v="USD"/>
    <n v="1489374000"/>
    <n v="1488823290"/>
    <b v="0"/>
    <n v="2035"/>
    <b v="1"/>
    <s v="games/tabletop games"/>
    <n v="930250"/>
    <n v="4.57"/>
    <x v="2"/>
    <x v="11"/>
  </r>
  <r>
    <n v="2244"/>
    <s v="Warbands of the Cold North III"/>
    <s v="Finely sculpted 28mm Classic Fantasy metal and resin miniatures perfectly themed for use as a warband or adventuring party."/>
    <n v="5000"/>
    <x v="606"/>
    <x v="0"/>
    <x v="0"/>
    <s v="USD"/>
    <n v="1476649800"/>
    <n v="1475609946"/>
    <b v="0"/>
    <n v="290"/>
    <b v="1"/>
    <s v="games/tabletop games"/>
    <n v="377.02"/>
    <n v="65"/>
    <x v="2"/>
    <x v="11"/>
  </r>
  <r>
    <n v="2245"/>
    <s v="TimeWatch: GUMSHOE Investigative Time Travel RPG"/>
    <s v="You've got a time machine, high-powered weapons and a whole lot of history to save. Welcome to TimeWatch!"/>
    <n v="4000"/>
    <x v="607"/>
    <x v="0"/>
    <x v="0"/>
    <s v="USD"/>
    <n v="1393005600"/>
    <n v="1390323617"/>
    <b v="0"/>
    <n v="1980"/>
    <b v="1"/>
    <s v="games/tabletop games"/>
    <n v="2647.03"/>
    <n v="53.48"/>
    <x v="2"/>
    <x v="11"/>
  </r>
  <r>
    <n v="2246"/>
    <s v="The BESPOKE GEEK: Cosplay for Everyday"/>
    <s v="The BESPOKE GEEK is a brand new clothing company from Bletchley, England producing handmade and individual hoodies for geeks."/>
    <n v="2500"/>
    <x v="608"/>
    <x v="0"/>
    <x v="1"/>
    <s v="GBP"/>
    <n v="1441393210"/>
    <n v="1438801210"/>
    <b v="0"/>
    <n v="57"/>
    <b v="1"/>
    <s v="games/tabletop games"/>
    <n v="100.12"/>
    <n v="43.91"/>
    <x v="2"/>
    <x v="11"/>
  </r>
  <r>
    <n v="2247"/>
    <s v="Foragers"/>
    <s v="Take on the role of an ancient forager in this fun strategy game from the designer of Biblios."/>
    <n v="18500"/>
    <x v="609"/>
    <x v="0"/>
    <x v="0"/>
    <s v="USD"/>
    <n v="1438185565"/>
    <n v="1436975965"/>
    <b v="0"/>
    <n v="380"/>
    <b v="1"/>
    <s v="games/tabletop games"/>
    <n v="104.45"/>
    <n v="50.85"/>
    <x v="2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x v="610"/>
    <x v="0"/>
    <x v="1"/>
    <s v="GBP"/>
    <n v="1481749278"/>
    <n v="1479157278"/>
    <b v="0"/>
    <n v="128"/>
    <b v="1"/>
    <s v="games/tabletop games"/>
    <n v="107.21"/>
    <n v="58.63"/>
    <x v="2"/>
    <x v="11"/>
  </r>
  <r>
    <n v="2249"/>
    <s v="Centurion: Legionaries of Rome"/>
    <s v="March with the legions against the enemies of Rome in this role-playing game of military adventures."/>
    <n v="3500"/>
    <x v="611"/>
    <x v="0"/>
    <x v="0"/>
    <s v="USD"/>
    <n v="1364917965"/>
    <n v="1362329565"/>
    <b v="0"/>
    <n v="180"/>
    <b v="1"/>
    <s v="games/tabletop games"/>
    <n v="168.77"/>
    <n v="32.82"/>
    <x v="2"/>
    <x v="11"/>
  </r>
  <r>
    <n v="2250"/>
    <s v="The Game Anywhere Table"/>
    <s v="A customizable gaming table, for the best gaming experience, portable, storable and lightweight, that can be taken anywhere"/>
    <n v="25000"/>
    <x v="612"/>
    <x v="0"/>
    <x v="0"/>
    <s v="USD"/>
    <n v="1480727273"/>
    <n v="1478131673"/>
    <b v="0"/>
    <n v="571"/>
    <b v="1"/>
    <s v="games/tabletop games"/>
    <n v="975.11"/>
    <n v="426.93"/>
    <x v="2"/>
    <x v="11"/>
  </r>
  <r>
    <n v="2251"/>
    <s v="Werewolf: Full Moon Expansion"/>
    <s v="A great game full of lying, scheming, and werewolves.  Now with additional characters to add even more mayhem!"/>
    <n v="8500"/>
    <x v="613"/>
    <x v="0"/>
    <x v="0"/>
    <s v="USD"/>
    <n v="1408177077"/>
    <n v="1406362677"/>
    <b v="0"/>
    <n v="480"/>
    <b v="1"/>
    <s v="games/tabletop games"/>
    <n v="134.44999999999999"/>
    <n v="23.81"/>
    <x v="2"/>
    <x v="11"/>
  </r>
  <r>
    <n v="2252"/>
    <s v="Punkapocalyptic - Black Blood Children Band"/>
    <s v="A new faction for the 30 mm scale wargame, featuring skirmishes between gangs in a pimp and lethal post-apocalyptic world."/>
    <n v="9000"/>
    <x v="614"/>
    <x v="0"/>
    <x v="3"/>
    <s v="EUR"/>
    <n v="1470469938"/>
    <n v="1469173938"/>
    <b v="0"/>
    <n v="249"/>
    <b v="1"/>
    <s v="games/tabletop games"/>
    <n v="272.27999999999997"/>
    <n v="98.41"/>
    <x v="2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x v="615"/>
    <x v="0"/>
    <x v="0"/>
    <s v="USD"/>
    <n v="1447862947"/>
    <n v="1445267347"/>
    <b v="0"/>
    <n v="84"/>
    <b v="1"/>
    <s v="games/tabletop games"/>
    <n v="112.69"/>
    <n v="107.32"/>
    <x v="2"/>
    <x v="11"/>
  </r>
  <r>
    <n v="2254"/>
    <s v="Green Couch Games Limited: FrogFlip!"/>
    <s v="A dexterity microgame by father/daughter team, Jason and Claire Kotarski. Make 100 project."/>
    <n v="500"/>
    <x v="616"/>
    <x v="0"/>
    <x v="0"/>
    <s v="USD"/>
    <n v="1485271968"/>
    <n v="1484667168"/>
    <b v="0"/>
    <n v="197"/>
    <b v="1"/>
    <s v="games/tabletop games"/>
    <n v="459.8"/>
    <n v="11.67"/>
    <x v="2"/>
    <x v="11"/>
  </r>
  <r>
    <n v="2255"/>
    <s v="Jumbo Jets - Jet Set Expansion Set #2"/>
    <s v="This is the second set of 5 expansions for our route-building game, Jet Set!"/>
    <n v="3950"/>
    <x v="617"/>
    <x v="0"/>
    <x v="0"/>
    <s v="USD"/>
    <n v="1462661451"/>
    <n v="1460069451"/>
    <b v="0"/>
    <n v="271"/>
    <b v="1"/>
    <s v="games/tabletop games"/>
    <n v="286.66000000000003"/>
    <n v="41.78"/>
    <x v="2"/>
    <x v="11"/>
  </r>
  <r>
    <n v="2256"/>
    <s v="Bitcoin Empire"/>
    <s v="Build your crypto-currency empire and sabotage your opponents. A deck building, card game. 2-4 players. 15 minutes."/>
    <n v="480"/>
    <x v="618"/>
    <x v="0"/>
    <x v="1"/>
    <s v="GBP"/>
    <n v="1479811846"/>
    <n v="1478602246"/>
    <b v="0"/>
    <n v="50"/>
    <b v="1"/>
    <s v="games/tabletop games"/>
    <n v="222.71"/>
    <n v="21.38"/>
    <x v="2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619"/>
    <x v="0"/>
    <x v="1"/>
    <s v="GBP"/>
    <n v="1466377200"/>
    <n v="1463351329"/>
    <b v="0"/>
    <n v="169"/>
    <b v="1"/>
    <s v="games/tabletop games"/>
    <n v="636.14"/>
    <n v="94.1"/>
    <x v="2"/>
    <x v="11"/>
  </r>
  <r>
    <n v="2258"/>
    <s v="A Sundered World"/>
    <s v="A Dungeon World campaign setting that takes place after the end of the worlds."/>
    <n v="2200"/>
    <x v="620"/>
    <x v="0"/>
    <x v="0"/>
    <s v="USD"/>
    <n v="1434045687"/>
    <n v="1431453687"/>
    <b v="0"/>
    <n v="205"/>
    <b v="1"/>
    <s v="games/tabletop games"/>
    <n v="146.5"/>
    <n v="15.72"/>
    <x v="2"/>
    <x v="11"/>
  </r>
  <r>
    <n v="2259"/>
    <s v="The Second Breakfast"/>
    <s v="More Halfmen, more goats, more guns, and most of all some neat buildings and structures for the little fellas to hang out in!"/>
    <n v="1000"/>
    <x v="621"/>
    <x v="0"/>
    <x v="1"/>
    <s v="GBP"/>
    <n v="1481224736"/>
    <n v="1480360736"/>
    <b v="0"/>
    <n v="206"/>
    <b v="1"/>
    <s v="games/tabletop games"/>
    <n v="1867.1"/>
    <n v="90.64"/>
    <x v="2"/>
    <x v="11"/>
  </r>
  <r>
    <n v="2260"/>
    <s v="Cryptex Dice Vault"/>
    <s v="A fine wood cryptex dice vault to store your favorite dice. Designed to hold a standard set of 7 polyhedrals for your favorite RPG."/>
    <n v="2500"/>
    <x v="622"/>
    <x v="0"/>
    <x v="0"/>
    <s v="USD"/>
    <n v="1395876250"/>
    <n v="1393287850"/>
    <b v="0"/>
    <n v="84"/>
    <b v="1"/>
    <s v="games/tabletop games"/>
    <n v="326.92"/>
    <n v="97.3"/>
    <x v="2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x v="623"/>
    <x v="0"/>
    <x v="2"/>
    <s v="AUD"/>
    <n v="1487093020"/>
    <n v="1485278620"/>
    <b v="0"/>
    <n v="210"/>
    <b v="1"/>
    <s v="games/tabletop games"/>
    <n v="779.5"/>
    <n v="37.119999999999997"/>
    <x v="2"/>
    <x v="11"/>
  </r>
  <r>
    <n v="2262"/>
    <s v="Riders: A Game About Cheating Doomsday"/>
    <s v="An RPG about mortal servants of the Horsemen of the Apocalypse deciding to not end the world."/>
    <n v="3300"/>
    <x v="624"/>
    <x v="0"/>
    <x v="0"/>
    <s v="USD"/>
    <n v="1416268800"/>
    <n v="1413295358"/>
    <b v="0"/>
    <n v="181"/>
    <b v="1"/>
    <s v="games/tabletop games"/>
    <n v="154.15"/>
    <n v="28.1"/>
    <x v="2"/>
    <x v="11"/>
  </r>
  <r>
    <n v="2263"/>
    <s v="Corvus Corax Miniatures - Outcasts"/>
    <s v="These are degenerated men who have, since birth, suffered the effect of mutation and turned into something wicked!"/>
    <n v="7500"/>
    <x v="625"/>
    <x v="0"/>
    <x v="11"/>
    <s v="SEK"/>
    <n v="1422734313"/>
    <n v="1420919913"/>
    <b v="0"/>
    <n v="60"/>
    <b v="1"/>
    <s v="games/tabletop games"/>
    <n v="115.55"/>
    <n v="144.43"/>
    <x v="2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26"/>
    <x v="0"/>
    <x v="0"/>
    <s v="USD"/>
    <n v="1463972400"/>
    <n v="1462543114"/>
    <b v="0"/>
    <n v="445"/>
    <b v="1"/>
    <s v="games/tabletop games"/>
    <n v="180.03"/>
    <n v="24.27"/>
    <x v="2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627"/>
    <x v="0"/>
    <x v="1"/>
    <s v="GBP"/>
    <n v="1479846507"/>
    <n v="1479241707"/>
    <b v="0"/>
    <n v="17"/>
    <b v="1"/>
    <s v="games/tabletop games"/>
    <n v="298.5"/>
    <n v="35.119999999999997"/>
    <x v="2"/>
    <x v="11"/>
  </r>
  <r>
    <n v="2266"/>
    <s v="GOAT LORDS."/>
    <s v="Want to be LORD OF THE GOATS? Start building your herd using thievery, magic, bombs and mostly goats."/>
    <n v="1500"/>
    <x v="628"/>
    <x v="0"/>
    <x v="0"/>
    <s v="USD"/>
    <n v="1461722400"/>
    <n v="1460235592"/>
    <b v="0"/>
    <n v="194"/>
    <b v="1"/>
    <s v="games/tabletop games"/>
    <n v="320.27"/>
    <n v="24.76"/>
    <x v="2"/>
    <x v="11"/>
  </r>
  <r>
    <n v="2267"/>
    <s v="Stones Dungeon Tiles"/>
    <s v="Highly-detailed 2x2&quot; dungeon tiles made of a durable polymer-plastic &amp; VERY affordable cost. Perfect for tabletop &amp; role-playing games."/>
    <n v="20000"/>
    <x v="629"/>
    <x v="0"/>
    <x v="0"/>
    <s v="USD"/>
    <n v="1419123600"/>
    <n v="1416945297"/>
    <b v="0"/>
    <n v="404"/>
    <b v="1"/>
    <s v="games/tabletop games"/>
    <n v="380.53"/>
    <n v="188.38"/>
    <x v="2"/>
    <x v="11"/>
  </r>
  <r>
    <n v="2268"/>
    <s v="Chardonnay Go"/>
    <s v="Chardonnay Go, the viral video with 23 million views, is now a hilarious board game for wine lovers, moms and other shameless people."/>
    <n v="28000"/>
    <x v="630"/>
    <x v="0"/>
    <x v="0"/>
    <s v="USD"/>
    <n v="1489283915"/>
    <n v="1486691915"/>
    <b v="0"/>
    <n v="194"/>
    <b v="1"/>
    <s v="games/tabletop games"/>
    <n v="102.6"/>
    <n v="148.08000000000001"/>
    <x v="2"/>
    <x v="11"/>
  </r>
  <r>
    <n v="2269"/>
    <s v="Treasure Decks for 5th Edition - Only $12!"/>
    <s v="Add exciting loot drops to your CR 1-4, 5-8, 9-12, 13-16, and 17-20 encounters! Each deck has over 200 possible outcomes!"/>
    <n v="2500"/>
    <x v="631"/>
    <x v="0"/>
    <x v="0"/>
    <s v="USD"/>
    <n v="1488862800"/>
    <n v="1486745663"/>
    <b v="0"/>
    <n v="902"/>
    <b v="1"/>
    <s v="games/tabletop games"/>
    <n v="1801.64"/>
    <n v="49.93"/>
    <x v="2"/>
    <x v="11"/>
  </r>
  <r>
    <n v="2270"/>
    <s v="MCG Premium Sleeves &amp; Accessories"/>
    <s v="MCG Premium Sleeves offer excellent protection for your cards. This line is about to be expanded with new sleeves sizes!"/>
    <n v="25000"/>
    <x v="632"/>
    <x v="0"/>
    <x v="0"/>
    <s v="USD"/>
    <n v="1484085540"/>
    <n v="1482353513"/>
    <b v="0"/>
    <n v="1670"/>
    <b v="1"/>
    <s v="games/tabletop games"/>
    <n v="720.25"/>
    <n v="107.82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x v="633"/>
    <x v="0"/>
    <x v="0"/>
    <s v="USD"/>
    <n v="1481328004"/>
    <n v="1478736004"/>
    <b v="0"/>
    <n v="1328"/>
    <b v="1"/>
    <s v="games/tabletop games"/>
    <n v="283.08999999999997"/>
    <n v="42.63"/>
    <x v="2"/>
    <x v="11"/>
  </r>
  <r>
    <n v="2272"/>
    <s v="Pick the Lock"/>
    <s v="Pick the Lock is a game of chance and strategy. Attempt to obtain priceless treasures and outwit the other players."/>
    <n v="1000"/>
    <x v="634"/>
    <x v="0"/>
    <x v="0"/>
    <s v="USD"/>
    <n v="1449506836"/>
    <n v="1446914836"/>
    <b v="0"/>
    <n v="944"/>
    <b v="1"/>
    <s v="games/tabletop games"/>
    <n v="1356.6"/>
    <n v="14.37"/>
    <x v="2"/>
    <x v="11"/>
  </r>
  <r>
    <n v="2273"/>
    <s v="Get Adler! Premium Edition"/>
    <s v="London, 1937. Top-Secret docs are missing. So, too, is Agent Adler! Intelligence has 7 hrs to find him. Deduction, Deception &amp; Action!"/>
    <n v="2500"/>
    <x v="471"/>
    <x v="0"/>
    <x v="5"/>
    <s v="CAD"/>
    <n v="1489320642"/>
    <n v="1487164242"/>
    <b v="0"/>
    <n v="147"/>
    <b v="1"/>
    <s v="games/tabletop games"/>
    <n v="220.36"/>
    <n v="37.479999999999997"/>
    <x v="2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635"/>
    <x v="0"/>
    <x v="0"/>
    <s v="USD"/>
    <n v="1393156857"/>
    <n v="1390564857"/>
    <b v="0"/>
    <n v="99"/>
    <b v="1"/>
    <s v="games/tabletop games"/>
    <n v="119.6"/>
    <n v="30.2"/>
    <x v="2"/>
    <x v="11"/>
  </r>
  <r>
    <n v="2275"/>
    <s v="Samurai Dwarves (Korobokuru)"/>
    <s v="The aim of this project is to extend our existing Samurai Dwarf range from 6 to 9. The new sculpts will be done by Bob Olley."/>
    <n v="650"/>
    <x v="636"/>
    <x v="0"/>
    <x v="1"/>
    <s v="GBP"/>
    <n v="1419259679"/>
    <n v="1416667679"/>
    <b v="0"/>
    <n v="79"/>
    <b v="1"/>
    <s v="games/tabletop games"/>
    <n v="407.77"/>
    <n v="33.549999999999997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x v="637"/>
    <x v="0"/>
    <x v="0"/>
    <s v="USD"/>
    <n v="1388936289"/>
    <n v="1386344289"/>
    <b v="0"/>
    <n v="75"/>
    <b v="1"/>
    <s v="games/tabletop games"/>
    <n v="105.82"/>
    <n v="64.75"/>
    <x v="2"/>
    <x v="11"/>
  </r>
  <r>
    <n v="2277"/>
    <s v="Police Precinct"/>
    <s v="Police Precinct is a cooperative game where the players take on the roles as police officers, with different areas of expertise."/>
    <n v="8500"/>
    <x v="638"/>
    <x v="0"/>
    <x v="0"/>
    <s v="USD"/>
    <n v="1330359423"/>
    <n v="1327767423"/>
    <b v="0"/>
    <n v="207"/>
    <b v="1"/>
    <s v="games/tabletop games"/>
    <n v="141.08000000000001"/>
    <n v="57.93"/>
    <x v="2"/>
    <x v="11"/>
  </r>
  <r>
    <n v="2278"/>
    <s v="Eternity Dice - Regular and D6 Charms Edition"/>
    <s v="Dice forged from stone one by one entirely by hand for demanding Gamers and Collectors."/>
    <n v="2000"/>
    <x v="639"/>
    <x v="0"/>
    <x v="18"/>
    <s v="EUR"/>
    <n v="1451861940"/>
    <n v="1448902867"/>
    <b v="0"/>
    <n v="102"/>
    <b v="1"/>
    <s v="games/tabletop games"/>
    <n v="270.7"/>
    <n v="53.08"/>
    <x v="2"/>
    <x v="11"/>
  </r>
  <r>
    <n v="2279"/>
    <s v="Zombie Apocalypse Geocaching"/>
    <s v="The Zombie Apocalypse has begun! Fortunately, YOU have your priorities straight. What could be more important than Geocaching?"/>
    <n v="1000"/>
    <x v="640"/>
    <x v="0"/>
    <x v="0"/>
    <s v="USD"/>
    <n v="1423022400"/>
    <n v="1421436099"/>
    <b v="0"/>
    <n v="32"/>
    <b v="1"/>
    <s v="games/tabletop games"/>
    <n v="153.80000000000001"/>
    <n v="48.06"/>
    <x v="2"/>
    <x v="11"/>
  </r>
  <r>
    <n v="2280"/>
    <s v="Song of Blades: Hammer and Forge"/>
    <s v="A range of highly detailed 28mm fantasy miniatures and supporting gaming rules by Andrea Sfiligoi, creator of Song of Blades and Heroes"/>
    <n v="9800"/>
    <x v="641"/>
    <x v="0"/>
    <x v="0"/>
    <s v="USD"/>
    <n v="1442501991"/>
    <n v="1439909991"/>
    <b v="0"/>
    <n v="480"/>
    <b v="1"/>
    <s v="games/tabletop games"/>
    <n v="403.58"/>
    <n v="82.4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.28999999999999998"/>
    <n v="250"/>
    <x v="3"/>
    <x v="12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1.54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x v="642"/>
    <x v="1"/>
    <x v="0"/>
    <s v="USD"/>
    <n v="1432101855"/>
    <n v="1429509855"/>
    <b v="0"/>
    <n v="292"/>
    <b v="0"/>
    <s v="journalism/audio"/>
    <n v="8.5399999999999991"/>
    <n v="29.2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.09"/>
    <n v="3"/>
    <x v="3"/>
    <x v="12"/>
  </r>
  <r>
    <n v="1045"/>
    <s v="In Case Of Emergency (Canceled)"/>
    <s v="In Case Of Emergency is a radio talk show for preppers, beginning preppers, and with preparedness in mind."/>
    <n v="10000"/>
    <x v="643"/>
    <x v="1"/>
    <x v="0"/>
    <s v="USD"/>
    <n v="1408827550"/>
    <n v="1406235550"/>
    <b v="0"/>
    <n v="8"/>
    <b v="0"/>
    <s v="journalism/audio"/>
    <n v="2.66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x v="539"/>
    <x v="1"/>
    <x v="0"/>
    <s v="USD"/>
    <n v="1474766189"/>
    <n v="1471310189"/>
    <b v="0"/>
    <n v="4"/>
    <b v="0"/>
    <s v="journalism/audio"/>
    <n v="1.41"/>
    <n v="53"/>
    <x v="3"/>
    <x v="12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x v="510"/>
    <x v="1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.48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e v="#DIV/0!"/>
    <x v="3"/>
    <x v="12"/>
  </r>
  <r>
    <n v="780"/>
    <s v="Wess Meets West - Press Our New Album on CD!"/>
    <s v="We are finishing up recording our new record and we would like help with its physical CD release."/>
    <n v="1000"/>
    <x v="644"/>
    <x v="0"/>
    <x v="0"/>
    <s v="USD"/>
    <n v="1304439025"/>
    <n v="1301847025"/>
    <b v="0"/>
    <n v="27"/>
    <b v="1"/>
    <s v="music/rock"/>
    <n v="104"/>
    <n v="38.520000000000003"/>
    <x v="4"/>
    <x v="13"/>
  </r>
  <r>
    <n v="781"/>
    <s v="Touring the United States This July"/>
    <s v="&quot;WE ARE ON A MISSION TO TOUR THE UNITED STATES NON-STOP. TO DO SO WE NEED TO PURCHASE A NEW VAN.&quot;"/>
    <n v="800"/>
    <x v="645"/>
    <x v="0"/>
    <x v="0"/>
    <s v="USD"/>
    <n v="1370649674"/>
    <n v="1368057674"/>
    <b v="0"/>
    <n v="25"/>
    <b v="1"/>
    <s v="music/rock"/>
    <n v="133.15"/>
    <n v="42.61"/>
    <x v="4"/>
    <x v="13"/>
  </r>
  <r>
    <n v="782"/>
    <s v="Richie Ray finally records a new record!"/>
    <s v="After almost three years of being out of music, I've decided to finally make the solo record I've wanted to do for years."/>
    <n v="700"/>
    <x v="646"/>
    <x v="0"/>
    <x v="0"/>
    <s v="USD"/>
    <n v="1345918302"/>
    <n v="1343326302"/>
    <b v="0"/>
    <n v="14"/>
    <b v="1"/>
    <s v="music/rock"/>
    <n v="100"/>
    <n v="50"/>
    <x v="4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647"/>
    <x v="0"/>
    <x v="0"/>
    <s v="USD"/>
    <n v="1335564000"/>
    <n v="1332182049"/>
    <b v="0"/>
    <n v="35"/>
    <b v="1"/>
    <s v="music/rock"/>
    <n v="148.13"/>
    <n v="63.49"/>
    <x v="4"/>
    <x v="13"/>
  </r>
  <r>
    <n v="784"/>
    <s v="STEELcyclopedia - The Titans of Hard Rock"/>
    <s v="The book I am working on now is the third is a series of rock encyclopedias. However, I am in need of funding to cover the photo costs."/>
    <n v="1000"/>
    <x v="648"/>
    <x v="0"/>
    <x v="0"/>
    <s v="USD"/>
    <n v="1395023719"/>
    <n v="1391571319"/>
    <b v="0"/>
    <n v="10"/>
    <b v="1"/>
    <s v="music/rock"/>
    <n v="102.5"/>
    <n v="102.5"/>
    <x v="4"/>
    <x v="13"/>
  </r>
  <r>
    <n v="785"/>
    <s v="Treedom's NEW album fund!"/>
    <s v="Treedom wants to record a second album! We have a lot of new material, and we wanted to capture our new sound in a record for our fans."/>
    <n v="500"/>
    <x v="649"/>
    <x v="0"/>
    <x v="0"/>
    <s v="USD"/>
    <n v="1362060915"/>
    <n v="1359468915"/>
    <b v="0"/>
    <n v="29"/>
    <b v="1"/>
    <s v="music/rock"/>
    <n v="180.63"/>
    <n v="31.14"/>
    <x v="4"/>
    <x v="13"/>
  </r>
  <r>
    <n v="786"/>
    <s v="New Album: BRICK AND MORTAR. New Book: HITLESS WONDER."/>
    <s v="In June, Columbus rock veterans, Watershed, will release and tour behind a new album, BRICK AND MORTAR."/>
    <n v="5000"/>
    <x v="650"/>
    <x v="0"/>
    <x v="0"/>
    <s v="USD"/>
    <n v="1336751220"/>
    <n v="1331774434"/>
    <b v="0"/>
    <n v="44"/>
    <b v="1"/>
    <s v="music/rock"/>
    <n v="142.80000000000001"/>
    <n v="162.27000000000001"/>
    <x v="4"/>
    <x v="13"/>
  </r>
  <r>
    <n v="787"/>
    <s v="Mahayla CD Pressing"/>
    <s v="We've made our goal with your help. Thanks so much! This is a great time to pre-purchase the album and get some extra perks."/>
    <n v="1200"/>
    <x v="651"/>
    <x v="0"/>
    <x v="0"/>
    <s v="USD"/>
    <n v="1383318226"/>
    <n v="1380726226"/>
    <b v="0"/>
    <n v="17"/>
    <b v="1"/>
    <s v="music/rock"/>
    <n v="114.17"/>
    <n v="80.59"/>
    <x v="4"/>
    <x v="13"/>
  </r>
  <r>
    <n v="788"/>
    <s v="HELP UNRB GO ON TOUR!"/>
    <s v="With all of our money going towards our new full-length album and merch, we need your help so we don't end up stranded on tour."/>
    <n v="1000"/>
    <x v="652"/>
    <x v="0"/>
    <x v="0"/>
    <s v="USD"/>
    <n v="1341633540"/>
    <n v="1338336588"/>
    <b v="0"/>
    <n v="34"/>
    <b v="1"/>
    <s v="music/rock"/>
    <n v="203.51"/>
    <n v="59.85"/>
    <x v="4"/>
    <x v="13"/>
  </r>
  <r>
    <n v="789"/>
    <s v="Reluctant Hero's &quot;All As One&quot; EP"/>
    <s v="Reluctant Hero is getting ready to record their next EP titled All As One! Studio dates are set for January 18th-22nd! Let's work!"/>
    <n v="1700"/>
    <x v="653"/>
    <x v="0"/>
    <x v="0"/>
    <s v="USD"/>
    <n v="1358755140"/>
    <n v="1357187280"/>
    <b v="0"/>
    <n v="14"/>
    <b v="1"/>
    <s v="music/rock"/>
    <n v="109.41"/>
    <n v="132.86000000000001"/>
    <x v="4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x v="654"/>
    <x v="0"/>
    <x v="0"/>
    <s v="USD"/>
    <n v="1359680939"/>
    <n v="1357088939"/>
    <b v="0"/>
    <n v="156"/>
    <b v="1"/>
    <s v="music/rock"/>
    <n v="144.37"/>
    <n v="92.55"/>
    <x v="4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655"/>
    <x v="0"/>
    <x v="0"/>
    <s v="USD"/>
    <n v="1384322340"/>
    <n v="1381430646"/>
    <b v="0"/>
    <n v="128"/>
    <b v="1"/>
    <s v="music/rock"/>
    <n v="103.87"/>
    <n v="60.86"/>
    <x v="4"/>
    <x v="13"/>
  </r>
  <r>
    <n v="792"/>
    <s v="&quot;Believable Lies&quot; - The Album"/>
    <s v="Rock n' Roll about the intersection of lies and belief: the Believable Lie."/>
    <n v="2500"/>
    <x v="656"/>
    <x v="0"/>
    <x v="0"/>
    <s v="USD"/>
    <n v="1383861483"/>
    <n v="1381265883"/>
    <b v="0"/>
    <n v="60"/>
    <b v="1"/>
    <s v="music/rock"/>
    <n v="100.44"/>
    <n v="41.85"/>
    <x v="4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657"/>
    <x v="0"/>
    <x v="0"/>
    <s v="USD"/>
    <n v="1372827540"/>
    <n v="1371491244"/>
    <b v="0"/>
    <n v="32"/>
    <b v="1"/>
    <s v="music/rock"/>
    <n v="102.78"/>
    <n v="88.33"/>
    <x v="4"/>
    <x v="13"/>
  </r>
  <r>
    <n v="794"/>
    <s v="Begins Again"/>
    <s v="The Brian Davis Band is a group of friends that want to share their lives and experiences through music that connects with people."/>
    <n v="8000"/>
    <x v="658"/>
    <x v="0"/>
    <x v="0"/>
    <s v="USD"/>
    <n v="1315242360"/>
    <n v="1310438737"/>
    <b v="0"/>
    <n v="53"/>
    <b v="1"/>
    <s v="music/rock"/>
    <n v="105.31"/>
    <n v="158.96"/>
    <x v="4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659"/>
    <x v="0"/>
    <x v="0"/>
    <s v="USD"/>
    <n v="1333774740"/>
    <n v="1330094566"/>
    <b v="0"/>
    <n v="184"/>
    <b v="1"/>
    <s v="music/rock"/>
    <n v="111.79"/>
    <n v="85.05"/>
    <x v="4"/>
    <x v="13"/>
  </r>
  <r>
    <n v="796"/>
    <s v="Madrone: New Album for 2013"/>
    <s v="Madrone is an independent band creating melodic, emotional, _x000a_alternative-rock needing your help to finish their new album."/>
    <n v="10000"/>
    <x v="660"/>
    <x v="0"/>
    <x v="0"/>
    <s v="USD"/>
    <n v="1379279400"/>
    <n v="1376687485"/>
    <b v="0"/>
    <n v="90"/>
    <b v="1"/>
    <s v="music/rock"/>
    <n v="101.35"/>
    <n v="112.61"/>
    <x v="4"/>
    <x v="13"/>
  </r>
  <r>
    <n v="797"/>
    <s v="Lust Control NEW CD!!!"/>
    <s v="Help Lust Control Kickstart their first cd in 20 years!!  To be mixed by Rocky Gray (Living Sacrifice, Soul Embraced, Evanescence)!!"/>
    <n v="3000"/>
    <x v="661"/>
    <x v="0"/>
    <x v="0"/>
    <s v="USD"/>
    <n v="1335672000"/>
    <n v="1332978688"/>
    <b v="0"/>
    <n v="71"/>
    <b v="1"/>
    <s v="music/rock"/>
    <n v="107.53"/>
    <n v="45.44"/>
    <x v="4"/>
    <x v="13"/>
  </r>
  <r>
    <n v="798"/>
    <s v="Eric Stuart Band 4 Song EP &quot;Character&quot;"/>
    <s v="We have some great new songs and want to record a special edition 4 song EP as our next Eric Stuart Band release"/>
    <n v="3500"/>
    <x v="662"/>
    <x v="0"/>
    <x v="0"/>
    <s v="USD"/>
    <n v="1412086187"/>
    <n v="1409494187"/>
    <b v="0"/>
    <n v="87"/>
    <b v="1"/>
    <s v="music/rock"/>
    <n v="114.89"/>
    <n v="46.22"/>
    <x v="4"/>
    <x v="13"/>
  </r>
  <r>
    <n v="799"/>
    <s v="Ryan Caskey's BREAKOUT ALBUM, ready to CHARGE"/>
    <s v="Los Angeles-based recording artist Ryan Caskey joined forces with producer Eddie Hedges to record alternative rock masterworks."/>
    <n v="5000"/>
    <x v="663"/>
    <x v="0"/>
    <x v="0"/>
    <s v="USD"/>
    <n v="1335542446"/>
    <n v="1332950446"/>
    <b v="0"/>
    <n v="28"/>
    <b v="1"/>
    <s v="music/rock"/>
    <n v="100.02"/>
    <n v="178.61"/>
    <x v="4"/>
    <x v="13"/>
  </r>
  <r>
    <n v="800"/>
    <s v="LF4 WildFire"/>
    <s v="Scotland's premier classic rock and metal festival, 3 days, 3-4 stages, family friendly,  for people of all ages"/>
    <n v="1500"/>
    <x v="664"/>
    <x v="0"/>
    <x v="1"/>
    <s v="GBP"/>
    <n v="1410431054"/>
    <n v="1407839054"/>
    <b v="0"/>
    <n v="56"/>
    <b v="1"/>
    <s v="music/rock"/>
    <n v="152.13"/>
    <n v="40.75"/>
    <x v="4"/>
    <x v="13"/>
  </r>
  <r>
    <n v="801"/>
    <s v="SLUTEVER DO AMERICA TOUR"/>
    <s v="ALL WE WANT TO DO IS DRIVE AROUND AMERICA AND PLAY A BUNCH OF SHOWS, BUT WE DON'T HAVE ANY MONEY..."/>
    <n v="2000"/>
    <x v="665"/>
    <x v="0"/>
    <x v="0"/>
    <s v="USD"/>
    <n v="1309547120"/>
    <n v="1306955120"/>
    <b v="0"/>
    <n v="51"/>
    <b v="1"/>
    <s v="music/rock"/>
    <n v="111.52"/>
    <n v="43.73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666"/>
    <x v="0"/>
    <x v="0"/>
    <s v="USD"/>
    <n v="1347854700"/>
    <n v="1343867524"/>
    <b v="0"/>
    <n v="75"/>
    <b v="1"/>
    <s v="music/rock"/>
    <n v="101.33"/>
    <n v="81.069999999999993"/>
    <x v="4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x v="667"/>
    <x v="0"/>
    <x v="0"/>
    <s v="USD"/>
    <n v="1306630800"/>
    <n v="1304376478"/>
    <b v="0"/>
    <n v="38"/>
    <b v="1"/>
    <s v="music/rock"/>
    <n v="123.26"/>
    <n v="74.61"/>
    <x v="4"/>
    <x v="13"/>
  </r>
  <r>
    <n v="804"/>
    <s v="City of Sound - A city full of stories untold"/>
    <s v="Hope and Inspiration.  That is what this project is all about. In the midst of a dark and broken world our stories can speak life."/>
    <n v="5500"/>
    <x v="668"/>
    <x v="0"/>
    <x v="0"/>
    <s v="USD"/>
    <n v="1311393540"/>
    <n v="1309919526"/>
    <b v="0"/>
    <n v="18"/>
    <b v="1"/>
    <s v="music/rock"/>
    <n v="100"/>
    <n v="305.56"/>
    <x v="4"/>
    <x v="13"/>
  </r>
  <r>
    <n v="805"/>
    <s v="Virtual CH - The One-Man-Mixed-Media-Rock-Band Debut"/>
    <s v="Be a part of Virtual CH's debut Video and Record release.  Help fund their debut music video and record mixing expenses."/>
    <n v="3000"/>
    <x v="669"/>
    <x v="0"/>
    <x v="0"/>
    <s v="USD"/>
    <n v="1310857200"/>
    <n v="1306525512"/>
    <b v="0"/>
    <n v="54"/>
    <b v="1"/>
    <s v="music/rock"/>
    <n v="105"/>
    <n v="58.33"/>
    <x v="4"/>
    <x v="13"/>
  </r>
  <r>
    <n v="806"/>
    <s v="Golden Animals NEW Album!"/>
    <s v="Help Golden Animals finish their NEW Album!"/>
    <n v="8000"/>
    <x v="670"/>
    <x v="0"/>
    <x v="0"/>
    <s v="USD"/>
    <n v="1315413339"/>
    <n v="1312821339"/>
    <b v="0"/>
    <n v="71"/>
    <b v="1"/>
    <s v="music/rock"/>
    <n v="104.44"/>
    <n v="117.68"/>
    <x v="4"/>
    <x v="13"/>
  </r>
  <r>
    <n v="807"/>
    <s v="Sic Vita - New EP Release - 2017"/>
    <s v="Join the Sic Vita family and lend a hand as we create a new album!"/>
    <n v="4000"/>
    <x v="671"/>
    <x v="0"/>
    <x v="0"/>
    <s v="USD"/>
    <n v="1488333600"/>
    <n v="1485270311"/>
    <b v="0"/>
    <n v="57"/>
    <b v="1"/>
    <s v="music/rock"/>
    <n v="105.13"/>
    <n v="73.77"/>
    <x v="4"/>
    <x v="13"/>
  </r>
  <r>
    <n v="808"/>
    <s v="The Micronite Filters | Wizard Blood Vinyl"/>
    <s v="The Micronite Filters have a blood curdling sonic adventure ready for psychedelic swirled vinyl for the best possible auditory journey."/>
    <n v="4500"/>
    <x v="672"/>
    <x v="0"/>
    <x v="5"/>
    <s v="CAD"/>
    <n v="1419224340"/>
    <n v="1416363886"/>
    <b v="0"/>
    <n v="43"/>
    <b v="1"/>
    <s v="music/rock"/>
    <n v="100"/>
    <n v="104.65"/>
    <x v="4"/>
    <x v="13"/>
  </r>
  <r>
    <n v="809"/>
    <s v="Peter's New Album!!"/>
    <s v="Acknowledged songwriter looking to record album of new songs to secure a Publishing Contract"/>
    <n v="4000"/>
    <x v="673"/>
    <x v="0"/>
    <x v="0"/>
    <s v="USD"/>
    <n v="1390161630"/>
    <n v="1387569630"/>
    <b v="0"/>
    <n v="52"/>
    <b v="1"/>
    <s v="music/rock"/>
    <n v="103.78"/>
    <n v="79.83"/>
    <x v="4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x v="674"/>
    <x v="0"/>
    <x v="0"/>
    <s v="USD"/>
    <n v="1346462462"/>
    <n v="1343870462"/>
    <b v="0"/>
    <n v="27"/>
    <b v="1"/>
    <s v="music/rock"/>
    <n v="105"/>
    <n v="58.33"/>
    <x v="4"/>
    <x v="13"/>
  </r>
  <r>
    <n v="811"/>
    <s v="Love Water Tour"/>
    <s v="We need your financial support to cover the tour costs!  (Sound, lights, travel, stage design)"/>
    <n v="1000"/>
    <x v="644"/>
    <x v="0"/>
    <x v="0"/>
    <s v="USD"/>
    <n v="1373475120"/>
    <n v="1371569202"/>
    <b v="0"/>
    <n v="12"/>
    <b v="1"/>
    <s v="music/rock"/>
    <n v="104"/>
    <n v="86.67"/>
    <x v="4"/>
    <x v="13"/>
  </r>
  <r>
    <n v="812"/>
    <s v="Don Walrus wants to press a record!!"/>
    <s v="Gainesville's pop punk 3 piece Assassinate The Scientist started a new band and they want to release a 7&quot;, but they need your help!!"/>
    <n v="600"/>
    <x v="411"/>
    <x v="0"/>
    <x v="0"/>
    <s v="USD"/>
    <n v="1362146280"/>
    <n v="1357604752"/>
    <b v="0"/>
    <n v="33"/>
    <b v="1"/>
    <s v="music/rock"/>
    <n v="151.83000000000001"/>
    <n v="27.61"/>
    <x v="4"/>
    <x v="13"/>
  </r>
  <r>
    <n v="813"/>
    <s v="Rules of Civility and Decent Behavior"/>
    <s v="A pre order campaign to fund the pressing of our second full length vinyl LP"/>
    <n v="1500"/>
    <x v="675"/>
    <x v="0"/>
    <x v="0"/>
    <s v="USD"/>
    <n v="1342825365"/>
    <n v="1340233365"/>
    <b v="0"/>
    <n v="96"/>
    <b v="1"/>
    <s v="music/rock"/>
    <n v="160"/>
    <n v="25"/>
    <x v="4"/>
    <x v="13"/>
  </r>
  <r>
    <n v="814"/>
    <s v="Help Pat The Human Get A Tour Van!"/>
    <s v="We have been a band since 2007, but we've never hit the road. That's messed up... So this summer, we're trying to and need your help!"/>
    <n v="1000"/>
    <x v="437"/>
    <x v="0"/>
    <x v="0"/>
    <s v="USD"/>
    <n v="1306865040"/>
    <n v="1305568201"/>
    <b v="0"/>
    <n v="28"/>
    <b v="1"/>
    <s v="music/rock"/>
    <n v="127.3"/>
    <n v="45.46"/>
    <x v="4"/>
    <x v="13"/>
  </r>
  <r>
    <n v="815"/>
    <s v="Some Late Help for The Early Reset"/>
    <s v="Be a part of helping The Early Reset finish their new 7 song EP."/>
    <n v="4000"/>
    <x v="676"/>
    <x v="0"/>
    <x v="0"/>
    <s v="USD"/>
    <n v="1414879303"/>
    <n v="1412287303"/>
    <b v="0"/>
    <n v="43"/>
    <b v="1"/>
    <s v="music/rock"/>
    <n v="107"/>
    <n v="99.53"/>
    <x v="4"/>
    <x v="13"/>
  </r>
  <r>
    <n v="816"/>
    <s v="Help Friends and Family Release Their Debut Album"/>
    <s v="Friends and Family have an album for you. They need your help to release it to the world."/>
    <n v="7000"/>
    <x v="677"/>
    <x v="0"/>
    <x v="0"/>
    <s v="USD"/>
    <n v="1365489000"/>
    <n v="1362776043"/>
    <b v="0"/>
    <n v="205"/>
    <b v="1"/>
    <s v="music/rock"/>
    <n v="115.12"/>
    <n v="39.31"/>
    <x v="4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x v="678"/>
    <x v="0"/>
    <x v="0"/>
    <s v="USD"/>
    <n v="1331441940"/>
    <n v="1326810211"/>
    <b v="0"/>
    <n v="23"/>
    <b v="1"/>
    <s v="music/rock"/>
    <n v="137.11000000000001"/>
    <n v="89.42"/>
    <x v="4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x v="679"/>
    <x v="0"/>
    <x v="0"/>
    <s v="USD"/>
    <n v="1344358860"/>
    <n v="1343682681"/>
    <b v="0"/>
    <n v="19"/>
    <b v="1"/>
    <s v="music/rock"/>
    <n v="155.71"/>
    <n v="28.68"/>
    <x v="4"/>
    <x v="13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8.75"/>
    <n v="31.07"/>
    <x v="4"/>
    <x v="13"/>
  </r>
  <r>
    <n v="820"/>
    <s v="Wyatt Lowe &amp; the Ottomatics Summer 2014 Tour!"/>
    <s v="Wyatt Lowe &amp; the Ottomatics will be hitting the road this June on a North and Southwest Summer 2014 tour!"/>
    <n v="2000"/>
    <x v="680"/>
    <x v="0"/>
    <x v="0"/>
    <s v="USD"/>
    <n v="1402290000"/>
    <n v="1399666342"/>
    <b v="0"/>
    <n v="38"/>
    <b v="1"/>
    <s v="music/rock"/>
    <n v="134.05000000000001"/>
    <n v="70.55"/>
    <x v="4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x v="681"/>
    <x v="0"/>
    <x v="0"/>
    <s v="USD"/>
    <n v="1430712060"/>
    <n v="1427753265"/>
    <b v="0"/>
    <n v="78"/>
    <b v="1"/>
    <s v="music/rock"/>
    <n v="100"/>
    <n v="224.13"/>
    <x v="4"/>
    <x v="13"/>
  </r>
  <r>
    <n v="822"/>
    <s v="Soul Easy - Making music for our friends."/>
    <s v="Soul Easy recording our first full length CD.  Inspired by lots of friends and lots of good times."/>
    <n v="3000"/>
    <x v="682"/>
    <x v="0"/>
    <x v="0"/>
    <s v="USD"/>
    <n v="1349477050"/>
    <n v="1346885050"/>
    <b v="0"/>
    <n v="69"/>
    <b v="1"/>
    <s v="music/rock"/>
    <n v="119.17"/>
    <n v="51.81"/>
    <x v="4"/>
    <x v="13"/>
  </r>
  <r>
    <n v="823"/>
    <s v="Debut Album"/>
    <s v="Eyes For Fire is finally ready to release their Debut Album but we need YOU to help us put the final touches on it."/>
    <n v="800"/>
    <x v="683"/>
    <x v="0"/>
    <x v="0"/>
    <s v="USD"/>
    <n v="1427062852"/>
    <n v="1424474452"/>
    <b v="0"/>
    <n v="33"/>
    <b v="1"/>
    <s v="music/rock"/>
    <n v="179.5"/>
    <n v="43.52"/>
    <x v="4"/>
    <x v="13"/>
  </r>
  <r>
    <n v="824"/>
    <s v="Hi Ho Silver Oh - The West Coast Tour"/>
    <s v="Hi Ho Silver Oh is going on a West Coast tour! We'll be starting in Santa Barbara, and spreading our tunes all the way to Seattle and back."/>
    <n v="1600"/>
    <x v="684"/>
    <x v="0"/>
    <x v="0"/>
    <s v="USD"/>
    <n v="1271573940"/>
    <n v="1268459318"/>
    <b v="0"/>
    <n v="54"/>
    <b v="1"/>
    <s v="music/rock"/>
    <n v="134.38"/>
    <n v="39.82"/>
    <x v="4"/>
    <x v="13"/>
  </r>
  <r>
    <n v="825"/>
    <s v="KILL FREEMAN"/>
    <s v="Kickstarting Kill Freeman independently. Help fund the New Record, Video and Live Shows."/>
    <n v="12500"/>
    <x v="685"/>
    <x v="0"/>
    <x v="0"/>
    <s v="USD"/>
    <n v="1351495284"/>
    <n v="1349335284"/>
    <b v="0"/>
    <n v="99"/>
    <b v="1"/>
    <s v="music/rock"/>
    <n v="100.43"/>
    <n v="126.81"/>
    <x v="4"/>
    <x v="13"/>
  </r>
  <r>
    <n v="826"/>
    <s v="Protect The Dream Debut Album"/>
    <s v="Protect The Dream is preparing to record their debut album 8 years in the making. Lets make it happen Kickstarter!"/>
    <n v="5500"/>
    <x v="686"/>
    <x v="0"/>
    <x v="0"/>
    <s v="USD"/>
    <n v="1332719730"/>
    <n v="1330908930"/>
    <b v="0"/>
    <n v="49"/>
    <b v="1"/>
    <s v="music/rock"/>
    <n v="101.45"/>
    <n v="113.88"/>
    <x v="4"/>
    <x v="13"/>
  </r>
  <r>
    <n v="827"/>
    <s v="Losing Wings EP Release &amp; Our First Tour"/>
    <s v="We want to release our Losing Wings EP on a week-long tour of California's music scene!  We've got the EP made, we just need gas money!"/>
    <n v="300"/>
    <x v="451"/>
    <x v="0"/>
    <x v="0"/>
    <s v="USD"/>
    <n v="1329248940"/>
    <n v="1326972107"/>
    <b v="0"/>
    <n v="11"/>
    <b v="1"/>
    <s v="music/rock"/>
    <n v="103.33"/>
    <n v="28.18"/>
    <x v="4"/>
    <x v="13"/>
  </r>
  <r>
    <n v="828"/>
    <s v="It's Now or Never for the Icarus Witch Project!"/>
    <s v="Our new CD comes out July 3. We have self-financed the project with money from our shows but now need additional funding for video."/>
    <n v="1300"/>
    <x v="687"/>
    <x v="0"/>
    <x v="0"/>
    <s v="USD"/>
    <n v="1340641440"/>
    <n v="1339549982"/>
    <b v="0"/>
    <n v="38"/>
    <b v="1"/>
    <s v="music/rock"/>
    <n v="107"/>
    <n v="36.61"/>
    <x v="4"/>
    <x v="13"/>
  </r>
  <r>
    <n v="829"/>
    <s v="Monk"/>
    <s v="We are a band from South East London- each member is19 years OA. We have been together for two years. Taking pride in making good music"/>
    <n v="500"/>
    <x v="688"/>
    <x v="0"/>
    <x v="1"/>
    <s v="GBP"/>
    <n v="1468437240"/>
    <n v="1463253240"/>
    <b v="0"/>
    <n v="16"/>
    <b v="1"/>
    <s v="music/rock"/>
    <n v="104"/>
    <n v="32.5"/>
    <x v="4"/>
    <x v="13"/>
  </r>
  <r>
    <n v="830"/>
    <s v="Dark Disco Club's new album"/>
    <s v="We're making a high energy, fist pumpin', pelvis-thrusting new Rock n Roll album and we'd love for you to be a part of it."/>
    <n v="1800"/>
    <x v="689"/>
    <x v="0"/>
    <x v="0"/>
    <s v="USD"/>
    <n v="1363952225"/>
    <n v="1361363825"/>
    <b v="0"/>
    <n v="32"/>
    <b v="1"/>
    <s v="music/rock"/>
    <n v="107.83"/>
    <n v="60.66"/>
    <x v="4"/>
    <x v="13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.33"/>
    <n v="175"/>
    <x v="4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x v="690"/>
    <x v="0"/>
    <x v="0"/>
    <s v="USD"/>
    <n v="1327133580"/>
    <n v="1321978335"/>
    <b v="0"/>
    <n v="154"/>
    <b v="1"/>
    <s v="music/rock"/>
    <n v="100.61"/>
    <n v="97.99"/>
    <x v="4"/>
    <x v="13"/>
  </r>
  <r>
    <n v="833"/>
    <s v="Ragman Rolls"/>
    <s v="This is an American rock album."/>
    <n v="6000"/>
    <x v="691"/>
    <x v="0"/>
    <x v="0"/>
    <s v="USD"/>
    <n v="1397941475"/>
    <n v="1395349475"/>
    <b v="0"/>
    <n v="41"/>
    <b v="1"/>
    <s v="music/rock"/>
    <n v="101.67"/>
    <n v="148.78"/>
    <x v="4"/>
    <x v="13"/>
  </r>
  <r>
    <n v="834"/>
    <s v="VANS Warped Tour or BUST!"/>
    <s v="We were selected out of 4,000 bands to play on VANS Warped Tour! Amazing opportunity, but touring costs $$$!  We REALLY need your help!"/>
    <n v="5500"/>
    <x v="692"/>
    <x v="0"/>
    <x v="0"/>
    <s v="USD"/>
    <n v="1372651140"/>
    <n v="1369770292"/>
    <b v="0"/>
    <n v="75"/>
    <b v="1"/>
    <s v="music/rock"/>
    <n v="131.02000000000001"/>
    <n v="96.08"/>
    <x v="4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x v="693"/>
    <x v="0"/>
    <x v="0"/>
    <s v="USD"/>
    <n v="1337396400"/>
    <n v="1333709958"/>
    <b v="0"/>
    <n v="40"/>
    <b v="1"/>
    <s v="music/rock"/>
    <n v="117.25"/>
    <n v="58.63"/>
    <x v="4"/>
    <x v="13"/>
  </r>
  <r>
    <n v="836"/>
    <s v="DESMADRE Full Album + Press Kit"/>
    <s v="An album you can bring home to mom."/>
    <n v="5000"/>
    <x v="694"/>
    <x v="0"/>
    <x v="0"/>
    <s v="USD"/>
    <n v="1381108918"/>
    <n v="1378516918"/>
    <b v="0"/>
    <n v="46"/>
    <b v="1"/>
    <s v="music/rock"/>
    <n v="100.93"/>
    <n v="109.71"/>
    <x v="4"/>
    <x v="13"/>
  </r>
  <r>
    <n v="837"/>
    <s v="Take 147 - Nothin' to Lose CD Project"/>
    <s v="Take 147 is currently in the process of recording the debut album called, &quot;Nothin' to Lose&quot;."/>
    <n v="2500"/>
    <x v="695"/>
    <x v="0"/>
    <x v="0"/>
    <s v="USD"/>
    <n v="1398988662"/>
    <n v="1396396662"/>
    <b v="0"/>
    <n v="62"/>
    <b v="1"/>
    <s v="music/rock"/>
    <n v="121.8"/>
    <n v="49.11"/>
    <x v="4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x v="696"/>
    <x v="0"/>
    <x v="0"/>
    <s v="USD"/>
    <n v="1326835985"/>
    <n v="1324243985"/>
    <b v="0"/>
    <n v="61"/>
    <b v="1"/>
    <s v="music/rock"/>
    <n v="145.4"/>
    <n v="47.67"/>
    <x v="4"/>
    <x v="13"/>
  </r>
  <r>
    <n v="839"/>
    <s v="The Waffle Stompers - We'll Never Die"/>
    <s v="The Waffle Stompers need your support to keep doing what we love--go on tour, make music and music videos."/>
    <n v="5000"/>
    <x v="697"/>
    <x v="0"/>
    <x v="0"/>
    <s v="USD"/>
    <n v="1348337956"/>
    <n v="1345745956"/>
    <b v="0"/>
    <n v="96"/>
    <b v="1"/>
    <s v="music/rock"/>
    <n v="116.62"/>
    <n v="60.74"/>
    <x v="4"/>
    <x v="13"/>
  </r>
  <r>
    <n v="840"/>
    <s v="Carl King's New Album: Grand Architects Of The Universe"/>
    <s v="Carl King / Sir Millard Mulch / Dr. Zoltan Ã˜belisk is making a new 45-minute instrumental sci-fi album!"/>
    <n v="10000"/>
    <x v="698"/>
    <x v="0"/>
    <x v="0"/>
    <s v="USD"/>
    <n v="1474694787"/>
    <n v="1472102787"/>
    <b v="0"/>
    <n v="190"/>
    <b v="1"/>
    <s v="music/metal"/>
    <n v="120.42"/>
    <n v="63.38"/>
    <x v="4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99"/>
    <x v="0"/>
    <x v="0"/>
    <s v="USD"/>
    <n v="1415653663"/>
    <n v="1413058063"/>
    <b v="1"/>
    <n v="94"/>
    <b v="1"/>
    <s v="music/metal"/>
    <n v="101.32"/>
    <n v="53.89"/>
    <x v="4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00"/>
    <x v="0"/>
    <x v="5"/>
    <s v="CAD"/>
    <n v="1381723140"/>
    <n v="1378735983"/>
    <b v="1"/>
    <n v="39"/>
    <b v="1"/>
    <s v="music/metal"/>
    <n v="104.32"/>
    <n v="66.87"/>
    <x v="4"/>
    <x v="14"/>
  </r>
  <r>
    <n v="843"/>
    <s v="The New Album: Dig Deeper"/>
    <s v="Five metal heads dedicated to our passion for music. We believe music is Freedom, Unity &amp; Escape. Join us on our mission to Dig Deeper."/>
    <n v="3000"/>
    <x v="701"/>
    <x v="0"/>
    <x v="0"/>
    <s v="USD"/>
    <n v="1481184000"/>
    <n v="1479708680"/>
    <b v="0"/>
    <n v="127"/>
    <b v="1"/>
    <s v="music/metal"/>
    <n v="267.13"/>
    <n v="63.1"/>
    <x v="4"/>
    <x v="14"/>
  </r>
  <r>
    <n v="844"/>
    <s v="FROSTBURN - Lords of the Trident's new album!"/>
    <s v="The NEW ALBUM from the MOST METAL BAND ON EARTH is here! (WARNING: May cause melted faces and headbanging-related spinal trauma!)"/>
    <n v="3000"/>
    <x v="702"/>
    <x v="0"/>
    <x v="0"/>
    <s v="USD"/>
    <n v="1414817940"/>
    <n v="1411489552"/>
    <b v="1"/>
    <n v="159"/>
    <b v="1"/>
    <s v="music/metal"/>
    <n v="194.13"/>
    <n v="36.630000000000003"/>
    <x v="4"/>
    <x v="14"/>
  </r>
  <r>
    <n v="845"/>
    <s v="Shadow and Steel: The new album from Master Sword"/>
    <s v="Help Legend of Zelda tribute band Master Sword complete their latest heavy metal album: Shadow and Steel!"/>
    <n v="5000"/>
    <x v="703"/>
    <x v="0"/>
    <x v="0"/>
    <s v="USD"/>
    <n v="1473047940"/>
    <n v="1469595396"/>
    <b v="0"/>
    <n v="177"/>
    <b v="1"/>
    <s v="music/metal"/>
    <n v="120.38"/>
    <n v="34.01"/>
    <x v="4"/>
    <x v="14"/>
  </r>
  <r>
    <n v="846"/>
    <s v="CURVE: The debut album from Miroist needs awesome merch"/>
    <s v="Pre-order and help me fund new merchandise so we can make the album release something amazing."/>
    <n v="1100"/>
    <x v="704"/>
    <x v="0"/>
    <x v="1"/>
    <s v="GBP"/>
    <n v="1394460000"/>
    <n v="1393233855"/>
    <b v="0"/>
    <n v="47"/>
    <b v="1"/>
    <s v="music/metal"/>
    <n v="122"/>
    <n v="28.55"/>
    <x v="4"/>
    <x v="14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4"/>
  </r>
  <r>
    <n v="848"/>
    <s v="God Am"/>
    <s v="God Am, a Grunge/Doom metal band, who have been trying to fund the production of our EP to bring you a unique aural assault."/>
    <n v="300"/>
    <x v="705"/>
    <x v="0"/>
    <x v="0"/>
    <s v="USD"/>
    <n v="1429038033"/>
    <n v="1426446033"/>
    <b v="0"/>
    <n v="16"/>
    <b v="1"/>
    <s v="music/metal"/>
    <n v="100"/>
    <n v="18.75"/>
    <x v="4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x v="706"/>
    <x v="0"/>
    <x v="0"/>
    <s v="USD"/>
    <n v="1426473264"/>
    <n v="1424057664"/>
    <b v="0"/>
    <n v="115"/>
    <b v="1"/>
    <s v="music/metal"/>
    <n v="119.9"/>
    <n v="41.7"/>
    <x v="4"/>
    <x v="14"/>
  </r>
  <r>
    <n v="850"/>
    <s v="Yet Further: Sioum's Second Full-Length Album"/>
    <s v="Help Chicago-based instrumental group Sioum complete the production of their 2nd full-length album."/>
    <n v="4000"/>
    <x v="707"/>
    <x v="0"/>
    <x v="0"/>
    <s v="USD"/>
    <n v="1461560340"/>
    <n v="1458762717"/>
    <b v="0"/>
    <n v="133"/>
    <b v="1"/>
    <s v="music/metal"/>
    <n v="155.18"/>
    <n v="46.67"/>
    <x v="4"/>
    <x v="14"/>
  </r>
  <r>
    <n v="851"/>
    <s v="M.F.Crew, 1er Album &quot;First Ride&quot;"/>
    <s v="Salut, nous c'est M.F.Crew, on a besoin de vous pour produire notre premier album &quot;First Ride&quot; ! :)"/>
    <n v="2000"/>
    <x v="708"/>
    <x v="0"/>
    <x v="6"/>
    <s v="EUR"/>
    <n v="1469994300"/>
    <n v="1464815253"/>
    <b v="0"/>
    <n v="70"/>
    <b v="1"/>
    <s v="music/metal"/>
    <n v="130.44999999999999"/>
    <n v="37.270000000000003"/>
    <x v="4"/>
    <x v="14"/>
  </r>
  <r>
    <n v="852"/>
    <s v="Covers Album - Limited Vinyl Pressing"/>
    <s v="Limited edition 2x12&quot; vinyl pressing of our latest album &quot;Who Do You Think We Are?&quot;"/>
    <n v="3500"/>
    <x v="709"/>
    <x v="0"/>
    <x v="0"/>
    <s v="USD"/>
    <n v="1477342800"/>
    <n v="1476386395"/>
    <b v="0"/>
    <n v="62"/>
    <b v="1"/>
    <s v="music/metal"/>
    <n v="104.97"/>
    <n v="59.26"/>
    <x v="4"/>
    <x v="14"/>
  </r>
  <r>
    <n v="853"/>
    <s v="sloggoth"/>
    <s v="Help release a CD of sloggoth's first album &quot;sloggoth&quot;.  All contributors of $5 or more get a CD when the goal is met!"/>
    <n v="300"/>
    <x v="705"/>
    <x v="0"/>
    <x v="0"/>
    <s v="USD"/>
    <n v="1424116709"/>
    <n v="1421524709"/>
    <b v="0"/>
    <n v="10"/>
    <b v="1"/>
    <s v="music/metal"/>
    <n v="100"/>
    <n v="30"/>
    <x v="4"/>
    <x v="14"/>
  </r>
  <r>
    <n v="854"/>
    <s v="Westfield Massacre - Sophomore Album &amp; Tour"/>
    <s v="Writing and Recording Sophomore record, and funding Tour to support Spring 2017 album release."/>
    <n v="27800"/>
    <x v="710"/>
    <x v="0"/>
    <x v="0"/>
    <s v="USD"/>
    <n v="1482901546"/>
    <n v="1480309546"/>
    <b v="0"/>
    <n v="499"/>
    <b v="1"/>
    <s v="music/metal"/>
    <n v="118.22"/>
    <n v="65.86"/>
    <x v="4"/>
    <x v="14"/>
  </r>
  <r>
    <n v="855"/>
    <s v="AtteroTerra's Sophomore Album - Pray for Apocalypse"/>
    <s v="AtteroTerra's &quot;Pray for Apocalypse&quot; is fully completed, and only being held up by funding."/>
    <n v="1450"/>
    <x v="711"/>
    <x v="0"/>
    <x v="0"/>
    <s v="USD"/>
    <n v="1469329217"/>
    <n v="1466737217"/>
    <b v="0"/>
    <n v="47"/>
    <b v="1"/>
    <s v="music/metal"/>
    <n v="103.45"/>
    <n v="31.91"/>
    <x v="4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x v="679"/>
    <x v="0"/>
    <x v="12"/>
    <s v="EUR"/>
    <n v="1477422000"/>
    <n v="1472282956"/>
    <b v="0"/>
    <n v="28"/>
    <b v="1"/>
    <s v="music/metal"/>
    <n v="218"/>
    <n v="19.46"/>
    <x v="4"/>
    <x v="14"/>
  </r>
  <r>
    <n v="857"/>
    <s v="A Reason To Breathe - DEBUT ALBUM"/>
    <s v="Modern Post-Hardcore/Electro music (Hardstyle, EDM, Trap, Dubstep, Dembow, House)."/>
    <n v="1200"/>
    <x v="712"/>
    <x v="0"/>
    <x v="3"/>
    <s v="EUR"/>
    <n v="1448463431"/>
    <n v="1444831031"/>
    <b v="0"/>
    <n v="24"/>
    <b v="1"/>
    <s v="music/metal"/>
    <n v="100"/>
    <n v="50"/>
    <x v="4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x v="713"/>
    <x v="0"/>
    <x v="1"/>
    <s v="GBP"/>
    <n v="1429138740"/>
    <n v="1426528418"/>
    <b v="0"/>
    <n v="76"/>
    <b v="1"/>
    <s v="music/metal"/>
    <n v="144.01"/>
    <n v="22.74"/>
    <x v="4"/>
    <x v="14"/>
  </r>
  <r>
    <n v="859"/>
    <s v="Rise With Us Campaign"/>
    <s v="We are heading to the studio to create our second album and we want you to be right there with us!"/>
    <n v="4000"/>
    <x v="714"/>
    <x v="0"/>
    <x v="0"/>
    <s v="USD"/>
    <n v="1433376000"/>
    <n v="1430768468"/>
    <b v="0"/>
    <n v="98"/>
    <b v="1"/>
    <s v="music/metal"/>
    <n v="104.68"/>
    <n v="42.72"/>
    <x v="4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715"/>
    <x v="2"/>
    <x v="0"/>
    <s v="USD"/>
    <n v="1385123713"/>
    <n v="1382528113"/>
    <b v="0"/>
    <n v="48"/>
    <b v="0"/>
    <s v="music/jazz"/>
    <n v="18.14"/>
    <n v="52.92"/>
    <x v="4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x v="716"/>
    <x v="2"/>
    <x v="0"/>
    <s v="USD"/>
    <n v="1474067404"/>
    <n v="1471475404"/>
    <b v="0"/>
    <n v="2"/>
    <b v="0"/>
    <s v="music/jazz"/>
    <n v="2.2400000000000002"/>
    <n v="50.5"/>
    <x v="4"/>
    <x v="15"/>
  </r>
  <r>
    <n v="862"/>
    <s v="The London Jazz Machine  - Jazz greats musical project"/>
    <s v="I want to work with the great John Goodsall and Percy Jones from Brand X to create the ultimate new jazz album."/>
    <n v="50000"/>
    <x v="717"/>
    <x v="2"/>
    <x v="1"/>
    <s v="GBP"/>
    <n v="1384179548"/>
    <n v="1381583948"/>
    <b v="0"/>
    <n v="4"/>
    <b v="0"/>
    <s v="music/jazz"/>
    <n v="0.34"/>
    <n v="42.5"/>
    <x v="4"/>
    <x v="15"/>
  </r>
  <r>
    <n v="863"/>
    <s v="Help Fund Jason's Debut Jazz CD &quot;Exodus&quot;"/>
    <s v="I'm making the move from a side man in local groups to the leader with this debut jazz CD project."/>
    <n v="2000"/>
    <x v="488"/>
    <x v="2"/>
    <x v="0"/>
    <s v="USD"/>
    <n v="1329014966"/>
    <n v="1326422966"/>
    <b v="0"/>
    <n v="5"/>
    <b v="0"/>
    <s v="music/jazz"/>
    <n v="4.5"/>
    <n v="18"/>
    <x v="4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x v="718"/>
    <x v="2"/>
    <x v="0"/>
    <s v="USD"/>
    <n v="1381917540"/>
    <n v="1379990038"/>
    <b v="0"/>
    <n v="79"/>
    <b v="0"/>
    <s v="music/jazz"/>
    <n v="41.54"/>
    <n v="34.18"/>
    <x v="4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.0499999999999998"/>
    <n v="22.5"/>
    <x v="4"/>
    <x v="1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.29"/>
    <n v="58.18"/>
    <x v="4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x v="719"/>
    <x v="2"/>
    <x v="0"/>
    <s v="USD"/>
    <n v="1259643540"/>
    <n v="1254450706"/>
    <b v="0"/>
    <n v="11"/>
    <b v="0"/>
    <s v="music/jazz"/>
    <n v="24.02"/>
    <n v="109.18"/>
    <x v="4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.11"/>
    <n v="50"/>
    <x v="4"/>
    <x v="15"/>
  </r>
  <r>
    <n v="869"/>
    <s v="Live DVD Concert by Twice As Good"/>
    <s v="The band Twice As Good wants to create and distribute a DVD of their live concert performance. This amazing band needs to be seen!"/>
    <n v="8800"/>
    <x v="644"/>
    <x v="2"/>
    <x v="0"/>
    <s v="USD"/>
    <n v="1365448657"/>
    <n v="1362860257"/>
    <b v="0"/>
    <n v="3"/>
    <b v="0"/>
    <s v="music/jazz"/>
    <n v="11.82"/>
    <n v="346.67"/>
    <x v="4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720"/>
    <x v="2"/>
    <x v="1"/>
    <s v="GBP"/>
    <n v="1377995523"/>
    <n v="1375403523"/>
    <b v="0"/>
    <n v="5"/>
    <b v="0"/>
    <s v="music/jazz"/>
    <n v="0.31"/>
    <n v="12.4"/>
    <x v="4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.42"/>
    <n v="27.08"/>
    <x v="4"/>
    <x v="15"/>
  </r>
  <r>
    <n v="872"/>
    <s v="Songs of Africa Ensemble Goodwill Africa Tour"/>
    <s v="The Songs of Africa Ensemble embarks on their first Goodwill Africa Tour, to taste African music &amp; culture firsthand."/>
    <n v="8000"/>
    <x v="479"/>
    <x v="2"/>
    <x v="0"/>
    <s v="USD"/>
    <n v="1299786527"/>
    <n v="1295898527"/>
    <b v="0"/>
    <n v="2"/>
    <b v="0"/>
    <s v="music/jazz"/>
    <n v="0.81"/>
    <n v="32.5"/>
    <x v="4"/>
    <x v="1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.29"/>
    <n v="9"/>
    <x v="4"/>
    <x v="15"/>
  </r>
  <r>
    <n v="874"/>
    <s v="New Jerry Tachoir Group Recording"/>
    <s v="Tachoir music has been described as &quot;Highly original compositions with dazzling improvisations by virtuoso musicians&quot; - The Times"/>
    <n v="3000"/>
    <x v="721"/>
    <x v="2"/>
    <x v="0"/>
    <s v="USD"/>
    <n v="1367676034"/>
    <n v="1365084034"/>
    <b v="0"/>
    <n v="21"/>
    <b v="0"/>
    <s v="music/jazz"/>
    <n v="24.33"/>
    <n v="34.76"/>
    <x v="4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e v="#DIV/0!"/>
    <x v="4"/>
    <x v="15"/>
  </r>
  <r>
    <n v="876"/>
    <s v="Sound Of Dobells"/>
    <s v="What was the greatest record shop ever?  DOBELLS!"/>
    <n v="3152"/>
    <x v="722"/>
    <x v="2"/>
    <x v="1"/>
    <s v="GBP"/>
    <n v="1359978927"/>
    <n v="1357127727"/>
    <b v="0"/>
    <n v="45"/>
    <b v="0"/>
    <s v="music/jazz"/>
    <n v="40.799999999999997"/>
    <n v="28.58"/>
    <x v="4"/>
    <x v="15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7.55"/>
    <n v="46.59"/>
    <x v="4"/>
    <x v="15"/>
  </r>
  <r>
    <n v="878"/>
    <s v="Justin Cron's Sax Debut Album"/>
    <s v="Join in and help me make my first jazz album. I would really like to make a Christmas album and a smooth jazz CD. Want a FREE CD?"/>
    <n v="5000"/>
    <x v="479"/>
    <x v="2"/>
    <x v="0"/>
    <s v="USD"/>
    <n v="1293082524"/>
    <n v="1290490524"/>
    <b v="0"/>
    <n v="2"/>
    <b v="0"/>
    <s v="music/jazz"/>
    <n v="1.3"/>
    <n v="32.5"/>
    <x v="4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x v="723"/>
    <x v="2"/>
    <x v="0"/>
    <s v="USD"/>
    <n v="1338321305"/>
    <n v="1336506905"/>
    <b v="0"/>
    <n v="30"/>
    <b v="0"/>
    <s v="music/jazz"/>
    <n v="30.67"/>
    <n v="21.47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x v="724"/>
    <x v="2"/>
    <x v="0"/>
    <s v="USD"/>
    <n v="1351582938"/>
    <n v="1348731738"/>
    <b v="0"/>
    <n v="8"/>
    <b v="0"/>
    <s v="music/indie rock"/>
    <n v="2.99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x v="725"/>
    <x v="2"/>
    <x v="0"/>
    <s v="USD"/>
    <n v="1315341550"/>
    <n v="1312490350"/>
    <b v="0"/>
    <n v="14"/>
    <b v="0"/>
    <s v="music/indie rock"/>
    <n v="20.13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x v="726"/>
    <x v="2"/>
    <x v="0"/>
    <s v="USD"/>
    <n v="1456957635"/>
    <n v="1451773635"/>
    <b v="0"/>
    <n v="24"/>
    <b v="0"/>
    <s v="music/indie rock"/>
    <n v="40.020000000000003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x v="727"/>
    <x v="2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x v="728"/>
    <x v="2"/>
    <x v="0"/>
    <s v="USD"/>
    <n v="1314856800"/>
    <n v="1311789885"/>
    <b v="0"/>
    <n v="4"/>
    <b v="0"/>
    <s v="music/indie rock"/>
    <n v="7.2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x v="729"/>
    <x v="2"/>
    <x v="0"/>
    <s v="USD"/>
    <n v="1412534943"/>
    <n v="1409942943"/>
    <b v="0"/>
    <n v="32"/>
    <b v="0"/>
    <s v="music/indie rock"/>
    <n v="9.44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.17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.25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730"/>
    <x v="2"/>
    <x v="0"/>
    <s v="USD"/>
    <n v="1280635200"/>
    <n v="1273121283"/>
    <b v="0"/>
    <n v="17"/>
    <b v="0"/>
    <s v="music/indie rock"/>
    <n v="40.75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x v="731"/>
    <x v="2"/>
    <x v="0"/>
    <s v="USD"/>
    <n v="1465169610"/>
    <n v="1462577610"/>
    <b v="0"/>
    <n v="53"/>
    <b v="0"/>
    <s v="music/indie rock"/>
    <n v="39.17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732"/>
    <x v="2"/>
    <x v="0"/>
    <s v="USD"/>
    <n v="1287975829"/>
    <n v="1284087829"/>
    <b v="0"/>
    <n v="7"/>
    <b v="0"/>
    <s v="music/indie rock"/>
    <n v="2.44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x v="421"/>
    <x v="2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2.8"/>
    <n v="35"/>
    <x v="4"/>
    <x v="16"/>
  </r>
  <r>
    <n v="899"/>
    <s v="Lets get 48/14 pressed!!!"/>
    <s v="Lets get 48/14 pressed and in your cd players,ipods,blogs, and facebook status'. Lets get it everywhere!"/>
    <n v="750"/>
    <x v="733"/>
    <x v="2"/>
    <x v="0"/>
    <s v="USD"/>
    <n v="1306549362"/>
    <n v="1302661362"/>
    <b v="0"/>
    <n v="8"/>
    <b v="0"/>
    <s v="music/indie rock"/>
    <n v="37.33"/>
    <n v="35"/>
    <x v="4"/>
    <x v="16"/>
  </r>
  <r>
    <n v="900"/>
    <s v="Project Revive: Protecting the Creative Impulse"/>
    <s v="With Project Revive, I aim to protect and nurture the creative impulse through music."/>
    <n v="5000"/>
    <x v="453"/>
    <x v="2"/>
    <x v="0"/>
    <s v="USD"/>
    <n v="1459365802"/>
    <n v="1456777402"/>
    <b v="0"/>
    <n v="2"/>
    <b v="0"/>
    <s v="music/jazz"/>
    <n v="0.42"/>
    <n v="10.5"/>
    <x v="4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e v="#DIV/0!"/>
    <x v="4"/>
    <x v="15"/>
  </r>
  <r>
    <n v="902"/>
    <s v="MISTER BROWN"/>
    <s v="I'VE STARTED A BRAND NEW ALBUM THAT WILL FEATURE ACID JAZZ, FUNK, ROCK, AND DANCE WITH THE PROMISE OF TOURING NEXT YEAR IN THE USA"/>
    <n v="30000"/>
    <x v="488"/>
    <x v="2"/>
    <x v="0"/>
    <s v="USD"/>
    <n v="1409412600"/>
    <n v="1404947422"/>
    <b v="0"/>
    <n v="3"/>
    <b v="0"/>
    <s v="music/jazz"/>
    <n v="0.3"/>
    <n v="30"/>
    <x v="4"/>
    <x v="15"/>
  </r>
  <r>
    <n v="903"/>
    <s v="U City Jazz Festival, St. Louis, MO"/>
    <s v="The U City Jazz Festival is offered for free to the community and features the best jazz talent from the midwest."/>
    <n v="5000"/>
    <x v="734"/>
    <x v="2"/>
    <x v="0"/>
    <s v="USD"/>
    <n v="1348367100"/>
    <n v="1346180780"/>
    <b v="0"/>
    <n v="4"/>
    <b v="0"/>
    <s v="music/jazz"/>
    <n v="3.2"/>
    <n v="40"/>
    <x v="4"/>
    <x v="15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.3"/>
    <n v="50.33"/>
    <x v="4"/>
    <x v="15"/>
  </r>
  <r>
    <n v="905"/>
    <s v="Jazz For Everyone!"/>
    <s v="Working hard to get into the studio to record, produce, and edit my break out CD. I hope to realize my vision!"/>
    <n v="6500"/>
    <x v="735"/>
    <x v="2"/>
    <x v="0"/>
    <s v="USD"/>
    <n v="1295847926"/>
    <n v="1290663926"/>
    <b v="0"/>
    <n v="6"/>
    <b v="0"/>
    <s v="music/jazz"/>
    <n v="3.02"/>
    <n v="32.67"/>
    <x v="4"/>
    <x v="15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e v="#DIV/0!"/>
    <x v="4"/>
    <x v="15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e v="#DIV/0!"/>
    <x v="4"/>
    <x v="15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e v="#DIV/0!"/>
    <x v="4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x v="688"/>
    <x v="2"/>
    <x v="0"/>
    <s v="USD"/>
    <n v="1343016000"/>
    <n v="1340296440"/>
    <b v="0"/>
    <n v="8"/>
    <b v="0"/>
    <s v="music/jazz"/>
    <n v="3.25"/>
    <n v="65"/>
    <x v="4"/>
    <x v="15"/>
  </r>
  <r>
    <n v="910"/>
    <s v="Hattie Bee's Second Album"/>
    <s v="After the success of my first album &quot;A Very Hattie Christmas&quot; I'm coming back with my second album &quot;The Way We Used To Bee&quot;."/>
    <n v="550"/>
    <x v="736"/>
    <x v="2"/>
    <x v="1"/>
    <s v="GBP"/>
    <n v="1488546319"/>
    <n v="1483362319"/>
    <b v="0"/>
    <n v="5"/>
    <b v="0"/>
    <s v="music/jazz"/>
    <n v="22.36"/>
    <n v="24.6"/>
    <x v="4"/>
    <x v="15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e v="#DIV/0!"/>
    <x v="4"/>
    <x v="1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0.86"/>
    <n v="15"/>
    <x v="4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x v="737"/>
    <x v="2"/>
    <x v="0"/>
    <s v="USD"/>
    <n v="1336188019"/>
    <n v="1333596019"/>
    <b v="0"/>
    <n v="24"/>
    <b v="0"/>
    <s v="music/jazz"/>
    <n v="6.61"/>
    <n v="82.58"/>
    <x v="4"/>
    <x v="15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e v="#DIV/0!"/>
    <x v="4"/>
    <x v="15"/>
  </r>
  <r>
    <n v="915"/>
    <s v="Russ Spiegel's Uncommon Knowledge: The Deep Brooklyn Suite"/>
    <s v="â€œThe Deep Brooklyn Suiteâ€ is a series of musical impressions about living and surviving in Brooklyn."/>
    <n v="6500"/>
    <x v="738"/>
    <x v="2"/>
    <x v="0"/>
    <s v="USD"/>
    <n v="1330577940"/>
    <n v="1327853914"/>
    <b v="0"/>
    <n v="9"/>
    <b v="0"/>
    <s v="music/jazz"/>
    <n v="5.77"/>
    <n v="41.67"/>
    <x v="4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e v="#DIV/0!"/>
    <x v="4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0.6"/>
    <n v="30"/>
    <x v="4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735"/>
    <x v="2"/>
    <x v="1"/>
    <s v="GBP"/>
    <n v="1417474761"/>
    <n v="1414879161"/>
    <b v="0"/>
    <n v="10"/>
    <b v="0"/>
    <s v="music/jazz"/>
    <n v="5.03"/>
    <n v="19.600000000000001"/>
    <x v="4"/>
    <x v="15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0.5"/>
    <n v="100"/>
    <x v="4"/>
    <x v="1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e v="#DIV/0!"/>
    <x v="4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739"/>
    <x v="2"/>
    <x v="0"/>
    <s v="USD"/>
    <n v="1323666376"/>
    <n v="1320033976"/>
    <b v="0"/>
    <n v="20"/>
    <b v="0"/>
    <s v="music/jazz"/>
    <n v="30.9"/>
    <n v="231.75"/>
    <x v="4"/>
    <x v="15"/>
  </r>
  <r>
    <n v="922"/>
    <s v="THE JOEY MORANT PROJECT:   JAZZIFIED R'nB"/>
    <s v="Our goal is to help educate the world about jazz and its components; how it relates to love, romance, and success."/>
    <n v="27000"/>
    <x v="740"/>
    <x v="2"/>
    <x v="0"/>
    <s v="USD"/>
    <n v="1412167393"/>
    <n v="1409143393"/>
    <b v="0"/>
    <n v="30"/>
    <b v="0"/>
    <s v="music/jazz"/>
    <n v="21.04"/>
    <n v="189.33"/>
    <x v="4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x v="741"/>
    <x v="2"/>
    <x v="0"/>
    <s v="USD"/>
    <n v="1416614523"/>
    <n v="1414018923"/>
    <b v="0"/>
    <n v="6"/>
    <b v="0"/>
    <s v="music/jazz"/>
    <n v="2.2000000000000002"/>
    <n v="55"/>
    <x v="4"/>
    <x v="15"/>
  </r>
  <r>
    <n v="924"/>
    <s v="Africa Brass Master Class for youth"/>
    <s v="Cultural and jazz instructional classes for youth at Preservation Hall. Preserving traditional New Orleans jazz and it's African roots."/>
    <n v="3000"/>
    <x v="742"/>
    <x v="2"/>
    <x v="0"/>
    <s v="USD"/>
    <n v="1360795069"/>
    <n v="1358203069"/>
    <b v="0"/>
    <n v="15"/>
    <b v="0"/>
    <s v="music/jazz"/>
    <n v="10.9"/>
    <n v="21.8"/>
    <x v="4"/>
    <x v="15"/>
  </r>
  <r>
    <n v="925"/>
    <s v="&quot;Never Let Me Go&quot; CD Recording Project"/>
    <s v="This project is a mix of original &amp; standard song selections.  This phase covers recording and package design expenses."/>
    <n v="6000"/>
    <x v="734"/>
    <x v="2"/>
    <x v="0"/>
    <s v="USD"/>
    <n v="1385590111"/>
    <n v="1382994511"/>
    <b v="0"/>
    <n v="5"/>
    <b v="0"/>
    <s v="music/jazz"/>
    <n v="2.67"/>
    <n v="32"/>
    <x v="4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e v="#DIV/0!"/>
    <x v="4"/>
    <x v="15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e v="#DIV/0!"/>
    <x v="4"/>
    <x v="15"/>
  </r>
  <r>
    <n v="928"/>
    <s v="In a Jazzy Motown"/>
    <s v="A real Motown Backup singer on 22 gold and platinum albums headlines her own Jazz CD of Motown songs."/>
    <n v="14500"/>
    <x v="674"/>
    <x v="2"/>
    <x v="0"/>
    <s v="USD"/>
    <n v="1353196800"/>
    <n v="1348864913"/>
    <b v="0"/>
    <n v="28"/>
    <b v="0"/>
    <s v="music/jazz"/>
    <n v="10.86"/>
    <n v="56.25"/>
    <x v="4"/>
    <x v="1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e v="#DIV/0!"/>
    <x v="4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.33"/>
    <n v="69"/>
    <x v="4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x v="743"/>
    <x v="2"/>
    <x v="1"/>
    <s v="GBP"/>
    <n v="1395007200"/>
    <n v="1392021502"/>
    <b v="0"/>
    <n v="7"/>
    <b v="0"/>
    <s v="music/jazz"/>
    <n v="6.55"/>
    <n v="18.71"/>
    <x v="4"/>
    <x v="15"/>
  </r>
  <r>
    <n v="932"/>
    <s v="Mandy Harvey Christmas Album"/>
    <s v="Help me to create my 3rd album, a Christmas CD with 16 Holiday/Original favorites!"/>
    <n v="9500"/>
    <x v="744"/>
    <x v="2"/>
    <x v="0"/>
    <s v="USD"/>
    <n v="1363990545"/>
    <n v="1360106145"/>
    <b v="0"/>
    <n v="30"/>
    <b v="0"/>
    <s v="music/jazz"/>
    <n v="14.54"/>
    <n v="46.03"/>
    <x v="4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27"/>
    <x v="2"/>
    <x v="0"/>
    <s v="USD"/>
    <n v="1399867409"/>
    <n v="1394683409"/>
    <b v="0"/>
    <n v="2"/>
    <b v="0"/>
    <s v="music/jazz"/>
    <n v="6"/>
    <n v="60"/>
    <x v="4"/>
    <x v="15"/>
  </r>
  <r>
    <n v="934"/>
    <s v="Kyle Krysa debut EP Ground Effect"/>
    <s v="Ground Effect is my first solo EP project intended to help promote Fusion and creative music music in Saskatchewan and Canada."/>
    <n v="5000"/>
    <x v="745"/>
    <x v="2"/>
    <x v="5"/>
    <s v="CAD"/>
    <n v="1399183200"/>
    <n v="1396633284"/>
    <b v="0"/>
    <n v="30"/>
    <b v="0"/>
    <s v="music/jazz"/>
    <n v="30.4"/>
    <n v="50.67"/>
    <x v="4"/>
    <x v="15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.43"/>
    <n v="25"/>
    <x v="4"/>
    <x v="1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e v="#DIV/0!"/>
    <x v="4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.1399999999999999"/>
    <n v="20"/>
    <x v="4"/>
    <x v="15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.36"/>
    <n v="25"/>
    <x v="4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.45"/>
    <n v="20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x v="746"/>
    <x v="0"/>
    <x v="5"/>
    <s v="CAD"/>
    <n v="1433206020"/>
    <n v="1430617209"/>
    <b v="0"/>
    <n v="30"/>
    <b v="1"/>
    <s v="music/electronic music"/>
    <n v="205.55"/>
    <n v="106.2"/>
    <x v="4"/>
    <x v="17"/>
  </r>
  <r>
    <n v="1021"/>
    <s v="Rick and Morty Album &amp; Music Video"/>
    <s v="Rick and Morty concept album written by Allie Goertz + music video directed by Paul B. Cummings!"/>
    <n v="3000"/>
    <x v="747"/>
    <x v="0"/>
    <x v="0"/>
    <s v="USD"/>
    <n v="1445054400"/>
    <n v="1443074571"/>
    <b v="1"/>
    <n v="478"/>
    <b v="1"/>
    <s v="music/electronic music"/>
    <n v="351.8"/>
    <n v="22.08"/>
    <x v="4"/>
    <x v="17"/>
  </r>
  <r>
    <n v="1022"/>
    <s v="Sammy Bananas - Bootlegs Vol. 2!!"/>
    <s v="Help get four new bootlegs onto vinyl in the second installment of my series!"/>
    <n v="2000"/>
    <x v="748"/>
    <x v="0"/>
    <x v="0"/>
    <s v="USD"/>
    <n v="1431876677"/>
    <n v="1429284677"/>
    <b v="1"/>
    <n v="74"/>
    <b v="1"/>
    <s v="music/electronic music"/>
    <n v="114.9"/>
    <n v="31.05"/>
    <x v="4"/>
    <x v="17"/>
  </r>
  <r>
    <n v="1023"/>
    <s v="'Pathfinder' - a High Five Spaceship album"/>
    <s v="A collaborative, electronic journey helmed by producer Christopher Bingham and guitarist Carlos Montero."/>
    <n v="2000"/>
    <x v="749"/>
    <x v="0"/>
    <x v="1"/>
    <s v="GBP"/>
    <n v="1434837861"/>
    <n v="1432245861"/>
    <b v="0"/>
    <n v="131"/>
    <b v="1"/>
    <s v="music/electronic music"/>
    <n v="237.15"/>
    <n v="36.21"/>
    <x v="4"/>
    <x v="17"/>
  </r>
  <r>
    <n v="1024"/>
    <s v="The Last Art Fact Album Ever"/>
    <s v="Art Fact is a legendary Swedish synth pop act from the 80's. This album will contain updated remakes of their greatest songs."/>
    <n v="20000"/>
    <x v="750"/>
    <x v="0"/>
    <x v="11"/>
    <s v="SEK"/>
    <n v="1454248563"/>
    <n v="1451656563"/>
    <b v="1"/>
    <n v="61"/>
    <b v="1"/>
    <s v="music/electronic music"/>
    <n v="118.64"/>
    <n v="388.98"/>
    <x v="4"/>
    <x v="17"/>
  </r>
  <r>
    <n v="1025"/>
    <s v="[NUREN] The New Renaissance"/>
    <s v="Jake Kaufman and Jessie Seely present THE WORLD'S FIRST VIRTUAL REALITY ROCK OPERA."/>
    <n v="70000"/>
    <x v="751"/>
    <x v="0"/>
    <x v="0"/>
    <s v="USD"/>
    <n v="1426532437"/>
    <n v="1423944037"/>
    <b v="1"/>
    <n v="1071"/>
    <b v="1"/>
    <s v="music/electronic music"/>
    <n v="109.93"/>
    <n v="71.849999999999994"/>
    <x v="4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2"/>
    <x v="0"/>
    <x v="1"/>
    <s v="GBP"/>
    <n v="1459414016"/>
    <n v="1456480016"/>
    <b v="1"/>
    <n v="122"/>
    <b v="1"/>
    <s v="music/electronic music"/>
    <n v="100.01"/>
    <n v="57.38"/>
    <x v="4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x v="753"/>
    <x v="0"/>
    <x v="0"/>
    <s v="USD"/>
    <n v="1414025347"/>
    <n v="1411433347"/>
    <b v="1"/>
    <n v="111"/>
    <b v="1"/>
    <s v="music/electronic music"/>
    <n v="103.09"/>
    <n v="69.67"/>
    <x v="4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4"/>
    <x v="0"/>
    <x v="1"/>
    <s v="GBP"/>
    <n v="1488830400"/>
    <n v="1484924605"/>
    <b v="1"/>
    <n v="255"/>
    <b v="1"/>
    <s v="music/electronic music"/>
    <n v="117.27"/>
    <n v="45.99"/>
    <x v="4"/>
    <x v="17"/>
  </r>
  <r>
    <n v="1029"/>
    <s v="StrobeHouse presents Valborg 2015"/>
    <s v="We want to recreate last years massive Valborgparty in Lund but this time even bigger!"/>
    <n v="10000"/>
    <x v="755"/>
    <x v="0"/>
    <x v="11"/>
    <s v="SEK"/>
    <n v="1428184740"/>
    <n v="1423501507"/>
    <b v="0"/>
    <n v="141"/>
    <b v="1"/>
    <s v="music/electronic music"/>
    <n v="111.76"/>
    <n v="79.260000000000005"/>
    <x v="4"/>
    <x v="17"/>
  </r>
  <r>
    <n v="1030"/>
    <s v="The Gothsicles - I FEEL SICLE"/>
    <s v="Help fund the latest Gothsicles mega-album, I FEEL SICLE!"/>
    <n v="2000"/>
    <x v="756"/>
    <x v="0"/>
    <x v="0"/>
    <s v="USD"/>
    <n v="1473680149"/>
    <n v="1472470549"/>
    <b v="0"/>
    <n v="159"/>
    <b v="1"/>
    <s v="music/electronic music"/>
    <n v="342.1"/>
    <n v="43.03"/>
    <x v="4"/>
    <x v="17"/>
  </r>
  <r>
    <n v="1031"/>
    <s v="Liquid Diet's Double Life"/>
    <s v="Liquid Diet needs your support to release our new full-length album! Help us create electrifying music videos to showcase our singles!"/>
    <n v="10000"/>
    <x v="757"/>
    <x v="0"/>
    <x v="0"/>
    <s v="USD"/>
    <n v="1450290010"/>
    <n v="1447698010"/>
    <b v="0"/>
    <n v="99"/>
    <b v="1"/>
    <s v="music/electronic music"/>
    <n v="107.4"/>
    <n v="108.48"/>
    <x v="4"/>
    <x v="17"/>
  </r>
  <r>
    <n v="1032"/>
    <s v="Phantom Ship / Coastal (Album Preorder)"/>
    <s v="Ideal for living rooms and open spaces."/>
    <n v="5400"/>
    <x v="758"/>
    <x v="0"/>
    <x v="0"/>
    <s v="USD"/>
    <n v="1466697625"/>
    <n v="1464105625"/>
    <b v="0"/>
    <n v="96"/>
    <b v="1"/>
    <s v="music/electronic music"/>
    <n v="108.5"/>
    <n v="61.03"/>
    <x v="4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759"/>
    <x v="0"/>
    <x v="1"/>
    <s v="GBP"/>
    <n v="1481564080"/>
    <n v="1479144880"/>
    <b v="0"/>
    <n v="27"/>
    <b v="1"/>
    <s v="music/electronic music"/>
    <n v="102.86"/>
    <n v="50.59"/>
    <x v="4"/>
    <x v="17"/>
  </r>
  <r>
    <n v="1034"/>
    <s v="American Pixels - a Game Music Tribute Album by Mazedude"/>
    <s v="Mazedude presents an arranged album of game music, honoring American composers and featuring several guest performers"/>
    <n v="5000"/>
    <x v="760"/>
    <x v="0"/>
    <x v="0"/>
    <s v="USD"/>
    <n v="1470369540"/>
    <n v="1467604804"/>
    <b v="0"/>
    <n v="166"/>
    <b v="1"/>
    <s v="music/electronic music"/>
    <n v="130"/>
    <n v="39.159999999999997"/>
    <x v="4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61"/>
    <x v="0"/>
    <x v="0"/>
    <s v="USD"/>
    <n v="1423668220"/>
    <n v="1421076220"/>
    <b v="0"/>
    <n v="76"/>
    <b v="1"/>
    <s v="music/electronic music"/>
    <n v="107.65"/>
    <n v="65.16"/>
    <x v="4"/>
    <x v="17"/>
  </r>
  <r>
    <n v="1036"/>
    <s v="Bring Kyrstyn's Album to Life!"/>
    <s v="Help this Soulful &amp; Cinematic Glitch-Pop Songwriter Bring her Music to the World!  (And your Ears:)"/>
    <n v="4500"/>
    <x v="762"/>
    <x v="0"/>
    <x v="0"/>
    <s v="USD"/>
    <n v="1357545600"/>
    <n v="1354790790"/>
    <b v="0"/>
    <n v="211"/>
    <b v="1"/>
    <s v="music/electronic music"/>
    <n v="112.36"/>
    <n v="23.96"/>
    <x v="4"/>
    <x v="17"/>
  </r>
  <r>
    <n v="1037"/>
    <s v="Lemonymous 10th Anniversary Album Re-Release"/>
    <s v="A Special 10th Anniversary Re-Release of Ender Bowen's third album, LEMONYMOUS, with a companion CD of alternate takes and remixes."/>
    <n v="1000"/>
    <x v="763"/>
    <x v="0"/>
    <x v="0"/>
    <s v="USD"/>
    <n v="1431925200"/>
    <n v="1429991062"/>
    <b v="0"/>
    <n v="21"/>
    <b v="1"/>
    <s v="music/electronic music"/>
    <n v="102.1"/>
    <n v="48.62"/>
    <x v="4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x v="764"/>
    <x v="0"/>
    <x v="0"/>
    <s v="USD"/>
    <n v="1458362023"/>
    <n v="1455773623"/>
    <b v="0"/>
    <n v="61"/>
    <b v="1"/>
    <s v="music/electronic music"/>
    <n v="145.33000000000001"/>
    <n v="35.74"/>
    <x v="4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5"/>
    <x v="0"/>
    <x v="0"/>
    <s v="USD"/>
    <n v="1481615940"/>
    <n v="1479436646"/>
    <b v="0"/>
    <n v="30"/>
    <b v="1"/>
    <s v="music/electronic music"/>
    <n v="128.19999999999999"/>
    <n v="21.37"/>
    <x v="4"/>
    <x v="17"/>
  </r>
  <r>
    <n v="1224"/>
    <s v="&quot;I Dreamed Last Night&quot; Album (Canceled)"/>
    <s v="Modern Celtic influenced CD.  Help me finish what I started before the stroke."/>
    <n v="15000"/>
    <x v="766"/>
    <x v="1"/>
    <x v="0"/>
    <s v="USD"/>
    <n v="1402060302"/>
    <n v="1396876302"/>
    <b v="0"/>
    <n v="18"/>
    <b v="0"/>
    <s v="music/world music"/>
    <n v="7.07"/>
    <n v="58.89"/>
    <x v="4"/>
    <x v="18"/>
  </r>
  <r>
    <n v="1225"/>
    <s v="Cesar Chavez's First Music Album (Canceled)"/>
    <s v="My first music album is a collection of 9 songs honoring Mexico's prolific composer, Jose Alfredo Jimenez with my artistic vision."/>
    <n v="3000"/>
    <x v="767"/>
    <x v="1"/>
    <x v="0"/>
    <s v="USD"/>
    <n v="1382478278"/>
    <n v="1377294278"/>
    <b v="0"/>
    <n v="3"/>
    <b v="0"/>
    <s v="music/world music"/>
    <n v="4.4000000000000004"/>
    <n v="44"/>
    <x v="4"/>
    <x v="18"/>
  </r>
  <r>
    <n v="1226"/>
    <s v="Pavlo is Filming  a PBS Concert Special (Canceled)"/>
    <s v="Pavlo will be independently filming his second full length PBS Special and DVD in May with director George Veras"/>
    <n v="50000"/>
    <x v="768"/>
    <x v="1"/>
    <x v="0"/>
    <s v="USD"/>
    <n v="1398042000"/>
    <n v="1395089981"/>
    <b v="0"/>
    <n v="40"/>
    <b v="0"/>
    <s v="music/world music"/>
    <n v="3.87"/>
    <n v="48.43"/>
    <x v="4"/>
    <x v="18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e v="#DIV/0!"/>
    <x v="4"/>
    <x v="18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.3"/>
    <n v="61.04"/>
    <x v="4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0.91"/>
    <n v="25"/>
    <x v="4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e v="#DIV/0!"/>
    <x v="4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e v="#DIV/0!"/>
    <x v="4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0.8"/>
    <n v="40"/>
    <x v="4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769"/>
    <x v="1"/>
    <x v="0"/>
    <s v="USD"/>
    <n v="1329864374"/>
    <n v="1328049974"/>
    <b v="0"/>
    <n v="6"/>
    <b v="0"/>
    <s v="music/world music"/>
    <n v="11.6"/>
    <n v="19.329999999999998"/>
    <x v="4"/>
    <x v="18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e v="#DIV/0!"/>
    <x v="4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x v="476"/>
    <x v="1"/>
    <x v="0"/>
    <s v="USD"/>
    <n v="1387077299"/>
    <n v="1383621299"/>
    <b v="0"/>
    <n v="6"/>
    <b v="0"/>
    <s v="music/world music"/>
    <n v="2.79"/>
    <n v="35"/>
    <x v="4"/>
    <x v="18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e v="#DIV/0!"/>
    <x v="4"/>
    <x v="18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e v="#DIV/0!"/>
    <x v="4"/>
    <x v="18"/>
  </r>
  <r>
    <n v="1238"/>
    <s v="Life Music-Healing through Song (Canceled)"/>
    <s v="The purpose of the album is to pull from many differenet genres but to express life circumstances to reach everyday people through song"/>
    <n v="1000"/>
    <x v="770"/>
    <x v="1"/>
    <x v="0"/>
    <s v="USD"/>
    <n v="1312641536"/>
    <n v="1310049536"/>
    <b v="0"/>
    <n v="3"/>
    <b v="0"/>
    <s v="music/world music"/>
    <n v="17.8"/>
    <n v="59.33"/>
    <x v="4"/>
    <x v="18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e v="#DIV/0!"/>
    <x v="4"/>
    <x v="18"/>
  </r>
  <r>
    <n v="1240"/>
    <s v="Message of Peace, Love &amp; Unity (Canceled)"/>
    <s v="Sharing positive vibes of Peace, Love &amp; Unity with the World through conscious Reggae Music!"/>
    <n v="8000"/>
    <x v="771"/>
    <x v="1"/>
    <x v="0"/>
    <s v="USD"/>
    <n v="1373665860"/>
    <n v="1368579457"/>
    <b v="0"/>
    <n v="8"/>
    <b v="0"/>
    <s v="music/world music"/>
    <n v="3.01"/>
    <n v="30.13"/>
    <x v="4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72"/>
    <x v="1"/>
    <x v="0"/>
    <s v="USD"/>
    <n v="1414994340"/>
    <n v="1413057980"/>
    <b v="0"/>
    <n v="34"/>
    <b v="0"/>
    <s v="music/world music"/>
    <n v="50.74"/>
    <n v="74.62"/>
    <x v="4"/>
    <x v="18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0.55000000000000004"/>
    <n v="5"/>
    <x v="4"/>
    <x v="18"/>
  </r>
  <r>
    <n v="1243"/>
    <s v="Letâ€™s Keep the San Jose Mexican Heritage Festival Alive!"/>
    <s v="California's premier Latino cultural festival - music, theatre, film, workshops, visual arts, cuisine and more!"/>
    <n v="12000"/>
    <x v="773"/>
    <x v="1"/>
    <x v="0"/>
    <s v="USD"/>
    <n v="1310158800"/>
    <n v="1304888771"/>
    <b v="0"/>
    <n v="38"/>
    <b v="0"/>
    <s v="music/world music"/>
    <n v="14.09"/>
    <n v="44.5"/>
    <x v="4"/>
    <x v="18"/>
  </r>
  <r>
    <n v="1244"/>
    <s v="Theatrum Mundi releasing debut album &quot;Eyes of the Realm.&quot;"/>
    <s v="THEATRUM MUNDI releases DEBUT ALBUM! Pre-order &quot;The Eyes of the Realm&quot; and help make it happen!"/>
    <n v="2000"/>
    <x v="774"/>
    <x v="0"/>
    <x v="0"/>
    <s v="USD"/>
    <n v="1366664400"/>
    <n v="1363981723"/>
    <b v="1"/>
    <n v="45"/>
    <b v="1"/>
    <s v="music/rock"/>
    <n v="103.8"/>
    <n v="46.13"/>
    <x v="4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x v="775"/>
    <x v="0"/>
    <x v="0"/>
    <s v="USD"/>
    <n v="1402755834"/>
    <n v="1400163834"/>
    <b v="1"/>
    <n v="17"/>
    <b v="1"/>
    <s v="music/rock"/>
    <n v="120.25"/>
    <n v="141.47"/>
    <x v="4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x v="776"/>
    <x v="0"/>
    <x v="0"/>
    <s v="USD"/>
    <n v="1323136949"/>
    <n v="1319245349"/>
    <b v="1"/>
    <n v="31"/>
    <b v="1"/>
    <s v="music/rock"/>
    <n v="117"/>
    <n v="75.48"/>
    <x v="4"/>
    <x v="13"/>
  </r>
  <r>
    <n v="1247"/>
    <s v="BRAIN DEAD to record debut EP with SLAYER producer!"/>
    <s v="BRAIN DEAD is going to record their debut EP and they need your help, Bozos!"/>
    <n v="3500"/>
    <x v="777"/>
    <x v="0"/>
    <x v="0"/>
    <s v="USD"/>
    <n v="1367823655"/>
    <n v="1365231655"/>
    <b v="1"/>
    <n v="50"/>
    <b v="1"/>
    <s v="music/rock"/>
    <n v="122.14"/>
    <n v="85.5"/>
    <x v="4"/>
    <x v="13"/>
  </r>
  <r>
    <n v="1248"/>
    <s v="The Vandies // Full length album!"/>
    <s v="The Vandies make pop rock in glorious Portland, Oregon. Help us fund our first full length album!"/>
    <n v="2500"/>
    <x v="778"/>
    <x v="0"/>
    <x v="0"/>
    <s v="USD"/>
    <n v="1402642740"/>
    <n v="1399563953"/>
    <b v="1"/>
    <n v="59"/>
    <b v="1"/>
    <s v="music/rock"/>
    <n v="151.63999999999999"/>
    <n v="64.25"/>
    <x v="4"/>
    <x v="13"/>
  </r>
  <r>
    <n v="1249"/>
    <s v="Matt Stansberry &amp; The Romance - Debut EP"/>
    <s v="&quot;Let's Brighten It Up&quot; will be a seven song EP of originals heavily inspired by music from the 50s and 60s"/>
    <n v="5000"/>
    <x v="779"/>
    <x v="0"/>
    <x v="0"/>
    <s v="USD"/>
    <n v="1341683211"/>
    <n v="1339091211"/>
    <b v="1"/>
    <n v="81"/>
    <b v="1"/>
    <s v="music/rock"/>
    <n v="104.44"/>
    <n v="64.47"/>
    <x v="4"/>
    <x v="13"/>
  </r>
  <r>
    <n v="1250"/>
    <s v="Willy Porter - Human Kindness"/>
    <s v="My new disc Human Kindness is some of the strongest &amp; most ambitious music Iâ€™ve made. Join me in giving it a solid push into the world."/>
    <n v="30000"/>
    <x v="780"/>
    <x v="0"/>
    <x v="0"/>
    <s v="USD"/>
    <n v="1410017131"/>
    <n v="1406129131"/>
    <b v="1"/>
    <n v="508"/>
    <b v="1"/>
    <s v="music/rock"/>
    <n v="200.15"/>
    <n v="118.2"/>
    <x v="4"/>
    <x v="13"/>
  </r>
  <r>
    <n v="1251"/>
    <s v="Jack Oblivian Harlan t Bobo Limes european tour"/>
    <s v="A tour of europe with 3 memphis artist, Jack Oblivian, Harlan T Bobo and Shawn Cripps."/>
    <n v="6000"/>
    <x v="781"/>
    <x v="0"/>
    <x v="0"/>
    <s v="USD"/>
    <n v="1316979167"/>
    <n v="1311795167"/>
    <b v="1"/>
    <n v="74"/>
    <b v="1"/>
    <s v="music/rock"/>
    <n v="101.8"/>
    <n v="82.54"/>
    <x v="4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782"/>
    <x v="0"/>
    <x v="0"/>
    <s v="USD"/>
    <n v="1382658169"/>
    <n v="1380238969"/>
    <b v="1"/>
    <n v="141"/>
    <b v="1"/>
    <s v="music/rock"/>
    <n v="137.66"/>
    <n v="34.17"/>
    <x v="4"/>
    <x v="13"/>
  </r>
  <r>
    <n v="1253"/>
    <s v="Suburban Legends: New Album"/>
    <s v="Suburban Legends are working on the most important album EVER, but they are in need of your help and about 10 bucks... probably more!"/>
    <n v="10"/>
    <x v="783"/>
    <x v="0"/>
    <x v="0"/>
    <s v="USD"/>
    <n v="1409770107"/>
    <n v="1407178107"/>
    <b v="1"/>
    <n v="711"/>
    <b v="1"/>
    <s v="music/rock"/>
    <n v="303833.2"/>
    <n v="42.73"/>
    <x v="4"/>
    <x v="13"/>
  </r>
  <r>
    <n v="1254"/>
    <s v="Album4"/>
    <s v="Fresh off the heels of, &quot;Let the Waves Come in Threes,&quot; (#6 National Folk Chart) we're making a new record. Huge thanks for your help!"/>
    <n v="6700"/>
    <x v="784"/>
    <x v="0"/>
    <x v="0"/>
    <s v="USD"/>
    <n v="1293857940"/>
    <n v="1288968886"/>
    <b v="1"/>
    <n v="141"/>
    <b v="1"/>
    <s v="music/rock"/>
    <n v="198.85"/>
    <n v="94.49"/>
    <x v="4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x v="785"/>
    <x v="0"/>
    <x v="0"/>
    <s v="USD"/>
    <n v="1385932652"/>
    <n v="1383337052"/>
    <b v="1"/>
    <n v="109"/>
    <b v="1"/>
    <s v="music/rock"/>
    <n v="202.37"/>
    <n v="55.7"/>
    <x v="4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786"/>
    <x v="0"/>
    <x v="0"/>
    <s v="USD"/>
    <n v="1329084231"/>
    <n v="1326492231"/>
    <b v="1"/>
    <n v="361"/>
    <b v="1"/>
    <s v="music/rock"/>
    <n v="117.96"/>
    <n v="98.03"/>
    <x v="4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787"/>
    <x v="0"/>
    <x v="0"/>
    <s v="USD"/>
    <n v="1301792590"/>
    <n v="1297562590"/>
    <b v="1"/>
    <n v="176"/>
    <b v="1"/>
    <s v="music/rock"/>
    <n v="294.73"/>
    <n v="92.1"/>
    <x v="4"/>
    <x v="13"/>
  </r>
  <r>
    <n v="1258"/>
    <s v="Mustard Plug New Record!"/>
    <s v="Mustard Plug needs help funding their new record.  Please help the Grand Rapids, MI band put out their 7th record!"/>
    <n v="12000"/>
    <x v="788"/>
    <x v="0"/>
    <x v="0"/>
    <s v="USD"/>
    <n v="1377960012"/>
    <n v="1375368012"/>
    <b v="1"/>
    <n v="670"/>
    <b v="1"/>
    <s v="music/rock"/>
    <n v="213.15"/>
    <n v="38.18"/>
    <x v="4"/>
    <x v="13"/>
  </r>
  <r>
    <n v="1259"/>
    <s v="Help Falling From One complete their CD!!!"/>
    <s v="Falling From One is currently in the studio recording their first CD and they need your help!"/>
    <n v="2500"/>
    <x v="789"/>
    <x v="0"/>
    <x v="0"/>
    <s v="USD"/>
    <n v="1402286340"/>
    <n v="1399504664"/>
    <b v="1"/>
    <n v="96"/>
    <b v="1"/>
    <s v="music/rock"/>
    <n v="104.24"/>
    <n v="27.15"/>
    <x v="4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790"/>
    <x v="0"/>
    <x v="0"/>
    <s v="USD"/>
    <n v="1393445620"/>
    <n v="1390853620"/>
    <b v="1"/>
    <n v="74"/>
    <b v="1"/>
    <s v="music/rock"/>
    <n v="113.67"/>
    <n v="50.69"/>
    <x v="4"/>
    <x v="13"/>
  </r>
  <r>
    <n v="1261"/>
    <s v="The Puget EP's Vinyl Release"/>
    <s v="We just recorded a stellar EP and we're trying to put it out on vinyl.  Can you help these punx out?"/>
    <n v="2000"/>
    <x v="791"/>
    <x v="0"/>
    <x v="0"/>
    <s v="USD"/>
    <n v="1390983227"/>
    <n v="1388391227"/>
    <b v="1"/>
    <n v="52"/>
    <b v="1"/>
    <s v="music/rock"/>
    <n v="101.25"/>
    <n v="38.94"/>
    <x v="4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92"/>
    <x v="0"/>
    <x v="5"/>
    <s v="CAD"/>
    <n v="1392574692"/>
    <n v="1389982692"/>
    <b v="1"/>
    <n v="105"/>
    <b v="1"/>
    <s v="music/rock"/>
    <n v="125.42"/>
    <n v="77.64"/>
    <x v="4"/>
    <x v="13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3"/>
  </r>
  <r>
    <n v="1264"/>
    <s v="Bear. is recording their first ep!"/>
    <s v="We are a four piece from Golden, CO, and have our hearts on getting into the studio this fall to get music from our heads to your ears."/>
    <n v="650"/>
    <x v="793"/>
    <x v="0"/>
    <x v="0"/>
    <s v="USD"/>
    <n v="1383062083"/>
    <n v="1380556483"/>
    <b v="1"/>
    <n v="34"/>
    <b v="1"/>
    <s v="music/rock"/>
    <n v="166.46"/>
    <n v="31.82"/>
    <x v="4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794"/>
    <x v="0"/>
    <x v="0"/>
    <s v="USD"/>
    <n v="1291131815"/>
    <n v="1287071015"/>
    <b v="1"/>
    <n v="66"/>
    <b v="1"/>
    <s v="music/rock"/>
    <n v="119.15"/>
    <n v="63.18"/>
    <x v="4"/>
    <x v="13"/>
  </r>
  <r>
    <n v="1266"/>
    <s v="Sensory Station's First EP"/>
    <s v="We are looking to record our first EP produced by Aaron Harris (ISIS/Palms) at Studio West."/>
    <n v="9500"/>
    <x v="795"/>
    <x v="0"/>
    <x v="0"/>
    <s v="USD"/>
    <n v="1389474145"/>
    <n v="1386882145"/>
    <b v="1"/>
    <n v="50"/>
    <b v="1"/>
    <s v="music/rock"/>
    <n v="100.47"/>
    <n v="190.9"/>
    <x v="4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x v="796"/>
    <x v="0"/>
    <x v="0"/>
    <s v="USD"/>
    <n v="1374674558"/>
    <n v="1372082558"/>
    <b v="1"/>
    <n v="159"/>
    <b v="1"/>
    <s v="music/rock"/>
    <n v="101.8"/>
    <n v="140.86000000000001"/>
    <x v="4"/>
    <x v="13"/>
  </r>
  <r>
    <n v="1268"/>
    <s v="Full Devil Jacket 2nd Album Release"/>
    <s v="Full Devil Jacket Is releasing their first record in over 12 yrs and we want you to be a part of it!"/>
    <n v="12000"/>
    <x v="797"/>
    <x v="0"/>
    <x v="0"/>
    <s v="USD"/>
    <n v="1379708247"/>
    <n v="1377116247"/>
    <b v="1"/>
    <n v="182"/>
    <b v="1"/>
    <s v="music/rock"/>
    <n v="116.67"/>
    <n v="76.92"/>
    <x v="4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798"/>
    <x v="0"/>
    <x v="0"/>
    <s v="USD"/>
    <n v="1460764800"/>
    <n v="1458157512"/>
    <b v="1"/>
    <n v="206"/>
    <b v="1"/>
    <s v="music/rock"/>
    <n v="108.65"/>
    <n v="99.16"/>
    <x v="4"/>
    <x v="13"/>
  </r>
  <r>
    <n v="1270"/>
    <s v="Resolution15 records their next album, Svaha"/>
    <s v="We make awake metal using violins in place of guitars and want to record a full length album."/>
    <n v="10000"/>
    <x v="799"/>
    <x v="0"/>
    <x v="0"/>
    <s v="USD"/>
    <n v="1332704042"/>
    <n v="1327523642"/>
    <b v="1"/>
    <n v="169"/>
    <b v="1"/>
    <s v="music/rock"/>
    <n v="114.72"/>
    <n v="67.88"/>
    <x v="4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x v="800"/>
    <x v="0"/>
    <x v="0"/>
    <s v="USD"/>
    <n v="1384363459"/>
    <n v="1381767859"/>
    <b v="1"/>
    <n v="31"/>
    <b v="1"/>
    <s v="music/rock"/>
    <n v="101.8"/>
    <n v="246.29"/>
    <x v="4"/>
    <x v="13"/>
  </r>
  <r>
    <n v="1272"/>
    <s v="N&amp;V MAKE AN ALBUM"/>
    <s v="We're going back into the studio this spring to record a new album.  You've heard some of the new material at recent shows.  Be a part of the process!"/>
    <n v="5000"/>
    <x v="801"/>
    <x v="0"/>
    <x v="0"/>
    <s v="USD"/>
    <n v="1276574400"/>
    <n v="1270576379"/>
    <b v="1"/>
    <n v="28"/>
    <b v="1"/>
    <s v="music/rock"/>
    <n v="106"/>
    <n v="189.29"/>
    <x v="4"/>
    <x v="13"/>
  </r>
  <r>
    <n v="1273"/>
    <s v="Run Coyote &quot;Youth Haunts&quot; - Vinyl LP and CD"/>
    <s v="Run Coyote is raising funds to produce their debut album - &quot;Youth Haunts&quot; - on vinyl LP and CD"/>
    <n v="4000"/>
    <x v="802"/>
    <x v="0"/>
    <x v="5"/>
    <s v="CAD"/>
    <n v="1409506291"/>
    <n v="1406914291"/>
    <b v="1"/>
    <n v="54"/>
    <b v="1"/>
    <s v="music/rock"/>
    <n v="103.5"/>
    <n v="76.67"/>
    <x v="4"/>
    <x v="13"/>
  </r>
  <r>
    <n v="1274"/>
    <s v="Assembly of Dust - &quot;Sun Shot&quot;"/>
    <s v="Sun Shot is the working title of Assembly of Dust's new studio release.  It features 9 brand new songs and 4 never recorded"/>
    <n v="25000"/>
    <x v="803"/>
    <x v="0"/>
    <x v="0"/>
    <s v="USD"/>
    <n v="1346344425"/>
    <n v="1343320425"/>
    <b v="1"/>
    <n v="467"/>
    <b v="1"/>
    <s v="music/rock"/>
    <n v="154.97999999999999"/>
    <n v="82.96"/>
    <x v="4"/>
    <x v="13"/>
  </r>
  <r>
    <n v="1275"/>
    <s v="BLOODGOOD's 1st Studio Album in 22 Years!"/>
    <s v="ONLY A FEW HOURS LEFT TO GET YOUR ADVANCE COPY OF &quot;DANGEROUSLY CLOSE&quot; and to check out our other cool rewards!"/>
    <n v="15000"/>
    <x v="804"/>
    <x v="0"/>
    <x v="0"/>
    <s v="USD"/>
    <n v="1375908587"/>
    <n v="1372884587"/>
    <b v="1"/>
    <n v="389"/>
    <b v="1"/>
    <s v="music/rock"/>
    <n v="162.13999999999999"/>
    <n v="62.52"/>
    <x v="4"/>
    <x v="13"/>
  </r>
  <r>
    <n v="1276"/>
    <s v="MR. DREAM GOES TO JAIL"/>
    <s v="Sponsor this Brooklyn punk band's debut seven-inch, MR. DREAM GOES TO JAIL."/>
    <n v="3000"/>
    <x v="805"/>
    <x v="0"/>
    <x v="0"/>
    <s v="USD"/>
    <n v="1251777600"/>
    <n v="1247504047"/>
    <b v="1"/>
    <n v="68"/>
    <b v="1"/>
    <s v="music/rock"/>
    <n v="104.42"/>
    <n v="46.07"/>
    <x v="4"/>
    <x v="13"/>
  </r>
  <r>
    <n v="1277"/>
    <s v="HELP NATE HENRY MAKE AN ALBUM"/>
    <s v="My name is Nate Henry. I sang in a band called Sherwood for almost 10 years. Now I'm hoping to make another album of brand new music."/>
    <n v="15000"/>
    <x v="806"/>
    <x v="0"/>
    <x v="0"/>
    <s v="USD"/>
    <n v="1346765347"/>
    <n v="1343741347"/>
    <b v="1"/>
    <n v="413"/>
    <b v="1"/>
    <s v="music/rock"/>
    <n v="106.12"/>
    <n v="38.54"/>
    <x v="4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x v="807"/>
    <x v="0"/>
    <x v="0"/>
    <s v="USD"/>
    <n v="1403661600"/>
    <n v="1401196766"/>
    <b v="1"/>
    <n v="190"/>
    <b v="1"/>
    <s v="music/rock"/>
    <n v="154.94"/>
    <n v="53.01"/>
    <x v="4"/>
    <x v="13"/>
  </r>
  <r>
    <n v="1279"/>
    <s v="Making the Next Traveling Suitcase Album"/>
    <s v="The Traveling Suitcase is a 3-piece rock outfit from Oshkosh, WI. We have released 2 albums since 2010 and we are ready to record!"/>
    <n v="12516"/>
    <x v="808"/>
    <x v="0"/>
    <x v="0"/>
    <s v="USD"/>
    <n v="1395624170"/>
    <n v="1392171770"/>
    <b v="1"/>
    <n v="189"/>
    <b v="1"/>
    <s v="music/rock"/>
    <n v="110.77"/>
    <n v="73.36"/>
    <x v="4"/>
    <x v="13"/>
  </r>
  <r>
    <n v="1280"/>
    <s v="Nothing More's New Album"/>
    <s v="Nothing More is recording their forthcoming record and needs to join forces with you to make this album HUGE! "/>
    <n v="15000"/>
    <x v="809"/>
    <x v="0"/>
    <x v="0"/>
    <s v="USD"/>
    <n v="1299003054"/>
    <n v="1291227054"/>
    <b v="1"/>
    <n v="130"/>
    <b v="1"/>
    <s v="music/rock"/>
    <n v="110.91"/>
    <n v="127.98"/>
    <x v="4"/>
    <x v="13"/>
  </r>
  <r>
    <n v="1281"/>
    <s v="&quot;Laser Beretta&quot;"/>
    <s v="Cure for the Common pulls the trigger on their 2nd full-length LP, &quot;Laser Beretta,&quot; printed on high-quality 15 gram polycarbonate CDs"/>
    <n v="7000"/>
    <x v="810"/>
    <x v="0"/>
    <x v="0"/>
    <s v="USD"/>
    <n v="1375033836"/>
    <n v="1373305836"/>
    <b v="1"/>
    <n v="74"/>
    <b v="1"/>
    <s v="music/rock"/>
    <n v="110.71"/>
    <n v="104.73"/>
    <x v="4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x v="811"/>
    <x v="0"/>
    <x v="0"/>
    <s v="USD"/>
    <n v="1386565140"/>
    <n v="1383909855"/>
    <b v="1"/>
    <n v="274"/>
    <b v="1"/>
    <s v="music/rock"/>
    <n v="123.61"/>
    <n v="67.67"/>
    <x v="4"/>
    <x v="13"/>
  </r>
  <r>
    <n v="1283"/>
    <s v="Sketching In Stereo 3rd Album!"/>
    <s v="Our 3rd album is halfway complete, but we need your help to record, mix and master the final product!"/>
    <n v="1000"/>
    <x v="812"/>
    <x v="0"/>
    <x v="0"/>
    <s v="USD"/>
    <n v="1362974400"/>
    <n v="1360948389"/>
    <b v="1"/>
    <n v="22"/>
    <b v="1"/>
    <s v="music/rock"/>
    <n v="211.05"/>
    <n v="95.93"/>
    <x v="4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13"/>
    <x v="0"/>
    <x v="8"/>
    <s v="DKK"/>
    <n v="1420648906"/>
    <n v="1415464906"/>
    <b v="0"/>
    <n v="144"/>
    <b v="1"/>
    <s v="music/rock"/>
    <n v="118.64"/>
    <n v="346.04"/>
    <x v="4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14"/>
    <x v="0"/>
    <x v="0"/>
    <s v="USD"/>
    <n v="1426523752"/>
    <n v="1423935352"/>
    <b v="0"/>
    <n v="92"/>
    <b v="1"/>
    <s v="music/rock"/>
    <n v="100.27"/>
    <n v="81.739999999999995"/>
    <x v="4"/>
    <x v="13"/>
  </r>
  <r>
    <n v="1366"/>
    <s v="Kick It! A Tribute to the A.K.s"/>
    <s v="A musical memorial for Alexi Petersen."/>
    <n v="7500"/>
    <x v="815"/>
    <x v="0"/>
    <x v="0"/>
    <s v="USD"/>
    <n v="1417049663"/>
    <n v="1413158063"/>
    <b v="0"/>
    <n v="147"/>
    <b v="1"/>
    <s v="music/rock"/>
    <n v="126.49"/>
    <n v="64.540000000000006"/>
    <x v="4"/>
    <x v="13"/>
  </r>
  <r>
    <n v="1367"/>
    <s v="House of Rabbits  - &quot;Songs of Charivari&quot;"/>
    <s v="House of Rabbits are recording our full-length, debut album! Support independent music, receive great rewards!"/>
    <n v="5000"/>
    <x v="816"/>
    <x v="0"/>
    <x v="0"/>
    <s v="USD"/>
    <n v="1447463050"/>
    <n v="1444867450"/>
    <b v="0"/>
    <n v="90"/>
    <b v="1"/>
    <s v="music/rock"/>
    <n v="114.26"/>
    <n v="63.48"/>
    <x v="4"/>
    <x v="13"/>
  </r>
  <r>
    <n v="1368"/>
    <s v="Saturate &quot; The Separation Effect &quot; CD"/>
    <s v="We are in the final stages of the creation of our 4th record, The Separation Effect. our most passionate record to date."/>
    <n v="5000"/>
    <x v="577"/>
    <x v="0"/>
    <x v="0"/>
    <s v="USD"/>
    <n v="1434342894"/>
    <n v="1432269294"/>
    <b v="0"/>
    <n v="87"/>
    <b v="1"/>
    <s v="music/rock"/>
    <n v="110.7"/>
    <n v="63.62"/>
    <x v="4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817"/>
    <x v="0"/>
    <x v="0"/>
    <s v="USD"/>
    <n v="1397225746"/>
    <n v="1394633746"/>
    <b v="0"/>
    <n v="406"/>
    <b v="1"/>
    <s v="music/rock"/>
    <n v="105.35"/>
    <n v="83.97"/>
    <x v="4"/>
    <x v="13"/>
  </r>
  <r>
    <n v="1370"/>
    <s v="Food On You presents Baby's First Parental Advisory"/>
    <s v="Songs about the first year of parenthood, often inappropriate for children"/>
    <n v="1500"/>
    <x v="428"/>
    <x v="0"/>
    <x v="0"/>
    <s v="USD"/>
    <n v="1381881890"/>
    <n v="1380585890"/>
    <b v="0"/>
    <n v="20"/>
    <b v="1"/>
    <s v="music/rock"/>
    <n v="103.67"/>
    <n v="77.75"/>
    <x v="4"/>
    <x v="13"/>
  </r>
  <r>
    <n v="1371"/>
    <s v="The Defiant Tour Documentary with LoNero"/>
    <s v="The Defiant Tour Documentary is a never before examination of the finances of a touring band and what it takes to go on the road."/>
    <n v="6999"/>
    <x v="818"/>
    <x v="0"/>
    <x v="0"/>
    <s v="USD"/>
    <n v="1431022342"/>
    <n v="1428430342"/>
    <b v="0"/>
    <n v="70"/>
    <b v="1"/>
    <s v="music/rock"/>
    <n v="107.09"/>
    <n v="107.07"/>
    <x v="4"/>
    <x v="13"/>
  </r>
  <r>
    <n v="1372"/>
    <s v="Ted Lukas &amp; the Misled new CD - &quot;FEED&quot;"/>
    <s v="Please help us raise funds to press our new CD!"/>
    <n v="500"/>
    <x v="819"/>
    <x v="0"/>
    <x v="0"/>
    <s v="USD"/>
    <n v="1342115132"/>
    <n v="1339523132"/>
    <b v="0"/>
    <n v="16"/>
    <b v="1"/>
    <s v="music/rock"/>
    <n v="124"/>
    <n v="38.75"/>
    <x v="4"/>
    <x v="13"/>
  </r>
  <r>
    <n v="1373"/>
    <s v="Broccoli Samurai: Tour Van or Bust!"/>
    <s v="Help Broccoli Samurai raise money to get a new van and continue bringing you the jams!"/>
    <n v="10000"/>
    <x v="820"/>
    <x v="0"/>
    <x v="0"/>
    <s v="USD"/>
    <n v="1483138233"/>
    <n v="1480546233"/>
    <b v="0"/>
    <n v="52"/>
    <b v="1"/>
    <s v="music/rock"/>
    <n v="105.01"/>
    <n v="201.94"/>
    <x v="4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x v="821"/>
    <x v="0"/>
    <x v="0"/>
    <s v="USD"/>
    <n v="1458874388"/>
    <n v="1456285988"/>
    <b v="0"/>
    <n v="66"/>
    <b v="1"/>
    <s v="music/rock"/>
    <n v="189.47"/>
    <n v="43.06"/>
    <x v="4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822"/>
    <x v="0"/>
    <x v="6"/>
    <s v="EUR"/>
    <n v="1484444119"/>
    <n v="1481852119"/>
    <b v="0"/>
    <n v="109"/>
    <b v="1"/>
    <s v="music/rock"/>
    <n v="171.33"/>
    <n v="62.87"/>
    <x v="4"/>
    <x v="13"/>
  </r>
  <r>
    <n v="1376"/>
    <s v="Dead Pirates / HIGHMARE LP 2nd pressing"/>
    <s v="Dead Pirates are planning a second pressing of HIGHMARE LP, who wants one ?"/>
    <n v="3700"/>
    <x v="823"/>
    <x v="0"/>
    <x v="1"/>
    <s v="GBP"/>
    <n v="1480784606"/>
    <n v="1478189006"/>
    <b v="0"/>
    <n v="168"/>
    <b v="1"/>
    <s v="music/rock"/>
    <n v="252.49"/>
    <n v="55.61"/>
    <x v="4"/>
    <x v="13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.15"/>
    <n v="48.71"/>
    <x v="4"/>
    <x v="13"/>
  </r>
  <r>
    <n v="1378"/>
    <s v="SIX BY SEVEN"/>
    <s v="A psychedelic post rock masterpiece!"/>
    <n v="2000"/>
    <x v="824"/>
    <x v="0"/>
    <x v="1"/>
    <s v="GBP"/>
    <n v="1470075210"/>
    <n v="1468779210"/>
    <b v="0"/>
    <n v="133"/>
    <b v="1"/>
    <s v="music/rock"/>
    <n v="203.35"/>
    <n v="30.58"/>
    <x v="4"/>
    <x v="13"/>
  </r>
  <r>
    <n v="1379"/>
    <s v="J. Walter Makes a Record"/>
    <s v="---------The long-awaited debut full-length from Justin Ruddy--------"/>
    <n v="10000"/>
    <x v="825"/>
    <x v="0"/>
    <x v="0"/>
    <s v="USD"/>
    <n v="1433504876"/>
    <n v="1430912876"/>
    <b v="0"/>
    <n v="151"/>
    <b v="1"/>
    <s v="music/rock"/>
    <n v="111.6"/>
    <n v="73.91"/>
    <x v="4"/>
    <x v="13"/>
  </r>
  <r>
    <n v="1380"/>
    <s v="BARNFEST 2015"/>
    <s v="A DIY MUSIC FESTIVAL FROM ST. LOUIS MO! Bands make their own festival, help make it legit!"/>
    <n v="25"/>
    <x v="826"/>
    <x v="0"/>
    <x v="0"/>
    <s v="USD"/>
    <n v="1433815200"/>
    <n v="1431886706"/>
    <b v="0"/>
    <n v="5"/>
    <b v="1"/>
    <s v="music/rock"/>
    <n v="424"/>
    <n v="21.2"/>
    <x v="4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827"/>
    <x v="0"/>
    <x v="0"/>
    <s v="USD"/>
    <n v="1482988125"/>
    <n v="1480396125"/>
    <b v="0"/>
    <n v="73"/>
    <b v="1"/>
    <s v="music/rock"/>
    <n v="107.1"/>
    <n v="73.36"/>
    <x v="4"/>
    <x v="13"/>
  </r>
  <r>
    <n v="1382"/>
    <s v="The Floorwalkers New Album!"/>
    <s v="We're making a new record -- independently! We've got some great new songs we're really excited to bring to you!"/>
    <n v="8000"/>
    <x v="828"/>
    <x v="0"/>
    <x v="0"/>
    <s v="USD"/>
    <n v="1367867536"/>
    <n v="1365275536"/>
    <b v="0"/>
    <n v="148"/>
    <b v="1"/>
    <s v="music/rock"/>
    <n v="104.36"/>
    <n v="56.41"/>
    <x v="4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829"/>
    <x v="0"/>
    <x v="5"/>
    <s v="CAD"/>
    <n v="1482457678"/>
    <n v="1480729678"/>
    <b v="0"/>
    <n v="93"/>
    <b v="1"/>
    <s v="music/rock"/>
    <n v="212.41"/>
    <n v="50.25"/>
    <x v="4"/>
    <x v="13"/>
  </r>
  <r>
    <n v="1384"/>
    <s v="Manny Manriquez' new rock opera journey: Outland Warrior"/>
    <s v="Outland Warrior is my first solo musical project, featuring songs written by me and recorded at my home studio."/>
    <n v="3500"/>
    <x v="830"/>
    <x v="0"/>
    <x v="0"/>
    <s v="USD"/>
    <n v="1436117922"/>
    <n v="1433525922"/>
    <b v="0"/>
    <n v="63"/>
    <b v="1"/>
    <s v="music/rock"/>
    <n v="124.09"/>
    <n v="68.94"/>
    <x v="4"/>
    <x v="13"/>
  </r>
  <r>
    <n v="1385"/>
    <s v="Chi Might Project"/>
    <s v="Musicians, singers &amp; songwriters from all over the world collaborate via YouTube in order to create an amazing album!"/>
    <n v="8000"/>
    <x v="831"/>
    <x v="0"/>
    <x v="12"/>
    <s v="EUR"/>
    <n v="1461931860"/>
    <n v="1457109121"/>
    <b v="0"/>
    <n v="134"/>
    <b v="1"/>
    <s v="music/rock"/>
    <n v="110.41"/>
    <n v="65.91"/>
    <x v="4"/>
    <x v="13"/>
  </r>
  <r>
    <n v="1386"/>
    <s v="MALTESE CROSS: The First Album"/>
    <s v="We are a classic hard rock/heavy metal band just trying to keep rock alive!"/>
    <n v="400"/>
    <x v="832"/>
    <x v="0"/>
    <x v="0"/>
    <s v="USD"/>
    <n v="1438183889"/>
    <n v="1435591889"/>
    <b v="0"/>
    <n v="14"/>
    <b v="1"/>
    <s v="music/rock"/>
    <n v="218.75"/>
    <n v="62.5"/>
    <x v="4"/>
    <x v="13"/>
  </r>
  <r>
    <n v="1387"/>
    <s v="FAMILY BUSINESS KICKSTARTER"/>
    <s v="Less than one week to PLEDGE YOUR SUPPORT for THE FAMILY BUSINESS as the band raises funds for the next full length rock album."/>
    <n v="4000"/>
    <x v="833"/>
    <x v="0"/>
    <x v="0"/>
    <s v="USD"/>
    <n v="1433305800"/>
    <n v="1430604395"/>
    <b v="0"/>
    <n v="78"/>
    <b v="1"/>
    <s v="music/rock"/>
    <n v="136.63"/>
    <n v="70.06"/>
    <x v="4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x v="834"/>
    <x v="0"/>
    <x v="0"/>
    <s v="USD"/>
    <n v="1476720840"/>
    <n v="1474469117"/>
    <b v="0"/>
    <n v="112"/>
    <b v="1"/>
    <s v="music/rock"/>
    <n v="134.81"/>
    <n v="60.18"/>
    <x v="4"/>
    <x v="13"/>
  </r>
  <r>
    <n v="1389"/>
    <s v="Pre-order DANCEHALL's first record!!!"/>
    <s v="Help fund the pressing of DANCEHALL's first record by pre-ordering it in advance!!!"/>
    <n v="500"/>
    <x v="835"/>
    <x v="0"/>
    <x v="1"/>
    <s v="GBP"/>
    <n v="1471087957"/>
    <n v="1468495957"/>
    <b v="0"/>
    <n v="34"/>
    <b v="1"/>
    <s v="music/rock"/>
    <n v="145.4"/>
    <n v="21.38"/>
    <x v="4"/>
    <x v="13"/>
  </r>
  <r>
    <n v="1390"/>
    <s v="New Music Video/Artist Development"/>
    <s v="Breakout Artist Management will be working with us on a brand new music video and we need your help!"/>
    <n v="2800"/>
    <x v="836"/>
    <x v="0"/>
    <x v="0"/>
    <s v="USD"/>
    <n v="1430154720"/>
    <n v="1427224606"/>
    <b v="0"/>
    <n v="19"/>
    <b v="1"/>
    <s v="music/rock"/>
    <n v="109.11"/>
    <n v="160.79"/>
    <x v="4"/>
    <x v="13"/>
  </r>
  <r>
    <n v="1391"/>
    <s v="Rules and Regulations"/>
    <s v="With the money donated through this project we intend on investing in sound equipment for live shows"/>
    <n v="500"/>
    <x v="837"/>
    <x v="0"/>
    <x v="0"/>
    <s v="USD"/>
    <n v="1440219540"/>
    <n v="1436369818"/>
    <b v="0"/>
    <n v="13"/>
    <b v="1"/>
    <s v="music/rock"/>
    <n v="110.2"/>
    <n v="42.38"/>
    <x v="4"/>
    <x v="13"/>
  </r>
  <r>
    <n v="1392"/>
    <s v="Telesomniac's Debut Album"/>
    <s v="Telesomniac is a rock band from Provo, UT releasing their debut album Thirty-One Flashes in the Dark."/>
    <n v="2500"/>
    <x v="838"/>
    <x v="0"/>
    <x v="0"/>
    <s v="USD"/>
    <n v="1456976586"/>
    <n v="1454298186"/>
    <b v="0"/>
    <n v="104"/>
    <b v="1"/>
    <s v="music/rock"/>
    <n v="113.64"/>
    <n v="27.32"/>
    <x v="4"/>
    <x v="13"/>
  </r>
  <r>
    <n v="1393"/>
    <s v="WolfHunt | Social Commentary Rock Project"/>
    <s v="Rock n' Roll tales of our times"/>
    <n v="10000"/>
    <x v="839"/>
    <x v="0"/>
    <x v="0"/>
    <s v="USD"/>
    <n v="1470068523"/>
    <n v="1467476523"/>
    <b v="0"/>
    <n v="52"/>
    <b v="1"/>
    <s v="music/rock"/>
    <n v="102.35"/>
    <n v="196.83"/>
    <x v="4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840"/>
    <x v="0"/>
    <x v="0"/>
    <s v="USD"/>
    <n v="1488337200"/>
    <n v="1484623726"/>
    <b v="0"/>
    <n v="17"/>
    <b v="1"/>
    <s v="music/rock"/>
    <n v="122.13"/>
    <n v="53.88"/>
    <x v="4"/>
    <x v="13"/>
  </r>
  <r>
    <n v="1395"/>
    <s v="Quiet Oaks Full Length Album"/>
    <s v="Help Quiet Oaks record their debut album!!!"/>
    <n v="3500"/>
    <x v="841"/>
    <x v="0"/>
    <x v="0"/>
    <s v="USD"/>
    <n v="1484430481"/>
    <n v="1481838481"/>
    <b v="0"/>
    <n v="82"/>
    <b v="1"/>
    <s v="music/rock"/>
    <n v="111.89"/>
    <n v="47.76"/>
    <x v="4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842"/>
    <x v="0"/>
    <x v="0"/>
    <s v="USD"/>
    <n v="1423871882"/>
    <n v="1421279882"/>
    <b v="0"/>
    <n v="73"/>
    <b v="1"/>
    <s v="music/rock"/>
    <n v="107.3"/>
    <n v="88.19"/>
    <x v="4"/>
    <x v="13"/>
  </r>
  <r>
    <n v="1397"/>
    <s v="Halls of the Machine - All Tribal Dignitaries"/>
    <s v="HALLS OF THE MACHINE needs your support for the final production and release of their latest work titled, ALL TRIBAL DIGNITARIES."/>
    <n v="10000"/>
    <x v="843"/>
    <x v="0"/>
    <x v="0"/>
    <s v="USD"/>
    <n v="1477603140"/>
    <n v="1475013710"/>
    <b v="0"/>
    <n v="158"/>
    <b v="1"/>
    <s v="music/rock"/>
    <n v="113.85"/>
    <n v="72.06"/>
    <x v="4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844"/>
    <x v="0"/>
    <x v="0"/>
    <s v="USD"/>
    <n v="1467752334"/>
    <n v="1465160334"/>
    <b v="0"/>
    <n v="65"/>
    <b v="1"/>
    <s v="music/rock"/>
    <n v="109.68"/>
    <n v="74.25"/>
    <x v="4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845"/>
    <x v="0"/>
    <x v="0"/>
    <s v="USD"/>
    <n v="1412640373"/>
    <n v="1410048373"/>
    <b v="0"/>
    <n v="184"/>
    <b v="1"/>
    <s v="music/rock"/>
    <n v="126.14"/>
    <n v="61.7"/>
    <x v="4"/>
    <x v="13"/>
  </r>
  <r>
    <n v="1400"/>
    <s v="Stone Kings: From Creation To Devastation"/>
    <s v="We're looking to our fans to help partially fund the new album. It's 12 tracks in length &amp; will be a musical trip like no other!"/>
    <n v="350"/>
    <x v="846"/>
    <x v="0"/>
    <x v="1"/>
    <s v="GBP"/>
    <n v="1465709400"/>
    <n v="1462695073"/>
    <b v="0"/>
    <n v="34"/>
    <b v="1"/>
    <s v="music/rock"/>
    <n v="167.43"/>
    <n v="17.239999999999998"/>
    <x v="4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847"/>
    <x v="0"/>
    <x v="0"/>
    <s v="USD"/>
    <n v="1369612474"/>
    <n v="1367798074"/>
    <b v="0"/>
    <n v="240"/>
    <b v="1"/>
    <s v="music/rock"/>
    <n v="496.52"/>
    <n v="51.72"/>
    <x v="4"/>
    <x v="13"/>
  </r>
  <r>
    <n v="1402"/>
    <s v="Nineteen Fifty Eight - Untitled EP"/>
    <s v="Help us fund our latest project - a 5 track EP: fast-paced, hard-hitting, female-fronted rock with catchy choruses and lyrics to match!"/>
    <n v="2500"/>
    <x v="848"/>
    <x v="0"/>
    <x v="1"/>
    <s v="GBP"/>
    <n v="1430439411"/>
    <n v="1425259011"/>
    <b v="0"/>
    <n v="113"/>
    <b v="1"/>
    <s v="music/rock"/>
    <n v="109.16"/>
    <n v="24.15"/>
    <x v="4"/>
    <x v="13"/>
  </r>
  <r>
    <n v="1403"/>
    <s v="Gregorian Rock"/>
    <s v="Gregorian Rock merges Gregorian chant with modern music. It is serene, yet pummeling. It's not for everyone, but it might be for you."/>
    <n v="4000"/>
    <x v="849"/>
    <x v="0"/>
    <x v="0"/>
    <s v="USD"/>
    <n v="1374802235"/>
    <n v="1372210235"/>
    <b v="0"/>
    <n v="66"/>
    <b v="1"/>
    <s v="music/rock"/>
    <n v="102.58"/>
    <n v="62.17"/>
    <x v="4"/>
    <x v="13"/>
  </r>
  <r>
    <n v="1601"/>
    <s v="Release Soundzero's Debut Album!"/>
    <s v="We're so close to releasing our long-awaited debut album! A little help will go a long way... let's do this!"/>
    <n v="2500"/>
    <x v="850"/>
    <x v="0"/>
    <x v="0"/>
    <s v="USD"/>
    <n v="1304561633"/>
    <n v="1301969633"/>
    <b v="0"/>
    <n v="56"/>
    <b v="1"/>
    <s v="music/rock"/>
    <n v="108.25"/>
    <n v="48.33"/>
    <x v="4"/>
    <x v="13"/>
  </r>
  <r>
    <n v="1602"/>
    <s v="The Material - Let You Down music video"/>
    <s v="We need the help of fans of both music and film alike to help us create our collective vision for this song."/>
    <n v="1500"/>
    <x v="851"/>
    <x v="0"/>
    <x v="0"/>
    <s v="USD"/>
    <n v="1318633200"/>
    <n v="1314947317"/>
    <b v="0"/>
    <n v="32"/>
    <b v="1"/>
    <s v="music/rock"/>
    <n v="100.17"/>
    <n v="46.95"/>
    <x v="4"/>
    <x v="13"/>
  </r>
  <r>
    <n v="1603"/>
    <s v="Max's First Solo Album!"/>
    <s v="An exercise in the wild and dangerous world of solo musicianship by Maxwell D Feinstein."/>
    <n v="2000"/>
    <x v="852"/>
    <x v="0"/>
    <x v="0"/>
    <s v="USD"/>
    <n v="1327723459"/>
    <n v="1322539459"/>
    <b v="0"/>
    <n v="30"/>
    <b v="1"/>
    <s v="music/rock"/>
    <n v="100.03"/>
    <n v="66.69"/>
    <x v="4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853"/>
    <x v="0"/>
    <x v="0"/>
    <s v="USD"/>
    <n v="1332011835"/>
    <n v="1328559435"/>
    <b v="0"/>
    <n v="70"/>
    <b v="1"/>
    <s v="music/rock"/>
    <n v="122.11"/>
    <n v="48.84"/>
    <x v="4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x v="854"/>
    <x v="0"/>
    <x v="0"/>
    <s v="USD"/>
    <n v="1312182000"/>
    <n v="1311380313"/>
    <b v="0"/>
    <n v="44"/>
    <b v="1"/>
    <s v="music/rock"/>
    <n v="100.69"/>
    <n v="137.31"/>
    <x v="4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55"/>
    <x v="0"/>
    <x v="0"/>
    <s v="USD"/>
    <n v="1300930838"/>
    <n v="1293158438"/>
    <b v="0"/>
    <n v="92"/>
    <b v="1"/>
    <s v="music/rock"/>
    <n v="101"/>
    <n v="87.83"/>
    <x v="4"/>
    <x v="13"/>
  </r>
  <r>
    <n v="1607"/>
    <s v="New Tour Bus for The Slants"/>
    <s v="The world's only all-Asian American dance rock band, The Slants, needs a bus to tour cons, shows, and festivals."/>
    <n v="10000"/>
    <x v="856"/>
    <x v="0"/>
    <x v="0"/>
    <s v="USD"/>
    <n v="1339701851"/>
    <n v="1337887451"/>
    <b v="0"/>
    <n v="205"/>
    <b v="1"/>
    <s v="music/rock"/>
    <n v="145.11000000000001"/>
    <n v="70.790000000000006"/>
    <x v="4"/>
    <x v="13"/>
  </r>
  <r>
    <n v="1608"/>
    <s v="The Devil &amp; Me Debut Album, &quot;...It's Not A Dream&quot;"/>
    <s v="The Devil &amp; Me's Debut album, &quot;...It's Not A Dream&quot;, featuring 9 original, Hard Rock songs."/>
    <n v="1200"/>
    <x v="857"/>
    <x v="0"/>
    <x v="0"/>
    <s v="USD"/>
    <n v="1388553960"/>
    <n v="1385754986"/>
    <b v="0"/>
    <n v="23"/>
    <b v="1"/>
    <s v="music/rock"/>
    <n v="101.25"/>
    <n v="52.83"/>
    <x v="4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x v="858"/>
    <x v="0"/>
    <x v="0"/>
    <s v="USD"/>
    <n v="1320220800"/>
    <n v="1315612909"/>
    <b v="0"/>
    <n v="4"/>
    <b v="1"/>
    <s v="music/rock"/>
    <n v="118.33"/>
    <n v="443.75"/>
    <x v="4"/>
    <x v="13"/>
  </r>
  <r>
    <n v="1610"/>
    <s v="So The Story Goes: The New Album by &quot;Just Joe&quot; Altier"/>
    <s v="So The Story Goes is the upcoming album from &quot;Just Joe&quot; Altier."/>
    <n v="2000"/>
    <x v="859"/>
    <x v="0"/>
    <x v="0"/>
    <s v="USD"/>
    <n v="1355609510"/>
    <n v="1353017510"/>
    <b v="0"/>
    <n v="112"/>
    <b v="1"/>
    <s v="music/rock"/>
    <n v="271.85000000000002"/>
    <n v="48.54"/>
    <x v="4"/>
    <x v="13"/>
  </r>
  <r>
    <n v="1611"/>
    <s v="Skelton-Luns CD/7&quot;             No Big Deal."/>
    <s v="Skelton-Luns CD/7&quot; No Big Deal."/>
    <n v="800"/>
    <x v="860"/>
    <x v="0"/>
    <x v="0"/>
    <s v="USD"/>
    <n v="1370390432"/>
    <n v="1368576032"/>
    <b v="0"/>
    <n v="27"/>
    <b v="1"/>
    <s v="music/rock"/>
    <n v="125.13"/>
    <n v="37.07"/>
    <x v="4"/>
    <x v="13"/>
  </r>
  <r>
    <n v="1612"/>
    <s v="Join AT THE WAYSIDE For The &quot;Ready...Set...Snow Tour!&quot;"/>
    <s v="Help us achieve our goal to get our van repaired, gassed up, and road-ready for our winter tour!"/>
    <n v="500"/>
    <x v="861"/>
    <x v="0"/>
    <x v="0"/>
    <s v="USD"/>
    <n v="1357160384"/>
    <n v="1354568384"/>
    <b v="0"/>
    <n v="11"/>
    <b v="1"/>
    <s v="music/rock"/>
    <n v="110"/>
    <n v="50"/>
    <x v="4"/>
    <x v="13"/>
  </r>
  <r>
    <n v="1613"/>
    <s v="New  E.P. mastering and recording"/>
    <s v="Ghosts and Paper Hearts are getting ready to release their new EP and we want it to be sent everywhere. Help us out PLEASE!!!!!"/>
    <n v="1000"/>
    <x v="862"/>
    <x v="0"/>
    <x v="0"/>
    <s v="USD"/>
    <n v="1342921202"/>
    <n v="1340329202"/>
    <b v="0"/>
    <n v="26"/>
    <b v="1"/>
    <s v="music/rock"/>
    <n v="101.5"/>
    <n v="39.04"/>
    <x v="4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863"/>
    <x v="0"/>
    <x v="0"/>
    <s v="USD"/>
    <n v="1407085200"/>
    <n v="1401924769"/>
    <b v="0"/>
    <n v="77"/>
    <b v="1"/>
    <s v="music/rock"/>
    <n v="102.7"/>
    <n v="66.69"/>
    <x v="4"/>
    <x v="13"/>
  </r>
  <r>
    <n v="1615"/>
    <s v="PRE ORDER Reno Divorce Digital CD &quot;Stuck On You&quot; $15 or more"/>
    <s v="We are Reno Divorce!! Here is a taste of our upcoming release and we invite you to be a part of it."/>
    <n v="8000"/>
    <x v="864"/>
    <x v="0"/>
    <x v="0"/>
    <s v="USD"/>
    <n v="1323742396"/>
    <n v="1319850796"/>
    <b v="0"/>
    <n v="136"/>
    <b v="1"/>
    <s v="music/rock"/>
    <n v="114.13"/>
    <n v="67.13"/>
    <x v="4"/>
    <x v="13"/>
  </r>
  <r>
    <n v="1616"/>
    <s v="Aly Jados: the New EP rOckNrOLLa"/>
    <s v="HELP! We don't have much time.....Join Aly Jados in making her new EP a reality before the world ends!!!!"/>
    <n v="10000"/>
    <x v="865"/>
    <x v="0"/>
    <x v="0"/>
    <s v="USD"/>
    <n v="1353621600"/>
    <n v="1350061821"/>
    <b v="0"/>
    <n v="157"/>
    <b v="1"/>
    <s v="music/rock"/>
    <n v="104.2"/>
    <n v="66.37"/>
    <x v="4"/>
    <x v="13"/>
  </r>
  <r>
    <n v="1617"/>
    <s v="The Coffis Brothers 2nd Album!"/>
    <s v="The Coffis Brothers &amp;The Mountain Men are recording a brand new full length record."/>
    <n v="7000"/>
    <x v="866"/>
    <x v="0"/>
    <x v="0"/>
    <s v="USD"/>
    <n v="1383332400"/>
    <n v="1380470188"/>
    <b v="0"/>
    <n v="158"/>
    <b v="1"/>
    <s v="music/rock"/>
    <n v="145.86000000000001"/>
    <n v="64.62"/>
    <x v="4"/>
    <x v="13"/>
  </r>
  <r>
    <n v="1618"/>
    <s v="Janus Word Album"/>
    <s v="Janus Word combines hard rock with melodic acoustic music for a unique and awesome sound."/>
    <n v="1500"/>
    <x v="867"/>
    <x v="0"/>
    <x v="0"/>
    <s v="USD"/>
    <n v="1362757335"/>
    <n v="1359301335"/>
    <b v="0"/>
    <n v="27"/>
    <b v="1"/>
    <s v="music/rock"/>
    <n v="105.07"/>
    <n v="58.37"/>
    <x v="4"/>
    <x v="13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.33000000000001"/>
    <n v="86.96"/>
    <x v="4"/>
    <x v="13"/>
  </r>
  <r>
    <n v="1620"/>
    <s v="Kickstart my music career with 300 CDs"/>
    <s v="Kickstarting my music career with 300 hard copy CDs of my first release."/>
    <n v="1000"/>
    <x v="868"/>
    <x v="0"/>
    <x v="0"/>
    <s v="USD"/>
    <n v="1361606940"/>
    <n v="1361002140"/>
    <b v="0"/>
    <n v="17"/>
    <b v="1"/>
    <s v="music/rock"/>
    <n v="113"/>
    <n v="66.47"/>
    <x v="4"/>
    <x v="13"/>
  </r>
  <r>
    <n v="1621"/>
    <s v="The First Full Length Fifth Freedom Album"/>
    <s v="Its long over due! Help us fund our debut album! We need all our friends and fans support on this! Lets make it happen!"/>
    <n v="5000"/>
    <x v="869"/>
    <x v="0"/>
    <x v="0"/>
    <s v="USD"/>
    <n v="1338177540"/>
    <n v="1333550015"/>
    <b v="0"/>
    <n v="37"/>
    <b v="1"/>
    <s v="music/rock"/>
    <n v="121.2"/>
    <n v="163.78"/>
    <x v="4"/>
    <x v="13"/>
  </r>
  <r>
    <n v="1622"/>
    <s v="PrincessFrank's MASTERSLAVE Album, EP &amp; Tour"/>
    <s v="Join in PrincessFrank's conquest of the Rock&amp;Roll kingdom! Pledge your support and help him claim the throne of Rock!"/>
    <n v="6900"/>
    <x v="870"/>
    <x v="0"/>
    <x v="0"/>
    <s v="USD"/>
    <n v="1418803140"/>
    <n v="1415343874"/>
    <b v="0"/>
    <n v="65"/>
    <b v="1"/>
    <s v="music/rock"/>
    <n v="101.72"/>
    <n v="107.98"/>
    <x v="4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871"/>
    <x v="0"/>
    <x v="1"/>
    <s v="GBP"/>
    <n v="1377621089"/>
    <n v="1372437089"/>
    <b v="0"/>
    <n v="18"/>
    <b v="1"/>
    <s v="music/rock"/>
    <n v="101.07"/>
    <n v="42.11"/>
    <x v="4"/>
    <x v="13"/>
  </r>
  <r>
    <n v="1624"/>
    <s v="Joey De Noble needs YOUR help!"/>
    <s v="Joey De Noble is raising money to help record his latest music, and he wants YOU to be a part of it!"/>
    <n v="1000"/>
    <x v="872"/>
    <x v="0"/>
    <x v="0"/>
    <s v="USD"/>
    <n v="1357721335"/>
    <n v="1354265335"/>
    <b v="0"/>
    <n v="25"/>
    <b v="1"/>
    <s v="music/rock"/>
    <n v="118"/>
    <n v="47.2"/>
    <x v="4"/>
    <x v="13"/>
  </r>
  <r>
    <n v="1625"/>
    <s v="Redemption's New DVD!"/>
    <s v="Progressive metal band Redemption is preparing to film its second live DVD at the Progpower festival in Atlanta, GA in September, 2012."/>
    <n v="7500"/>
    <x v="873"/>
    <x v="0"/>
    <x v="0"/>
    <s v="USD"/>
    <n v="1347382053"/>
    <n v="1344962853"/>
    <b v="0"/>
    <n v="104"/>
    <b v="1"/>
    <s v="music/rock"/>
    <n v="155.33000000000001"/>
    <n v="112.02"/>
    <x v="4"/>
    <x v="13"/>
  </r>
  <r>
    <n v="1626"/>
    <s v="The Protest's Next Album"/>
    <s v="Help Christian Rock Band &quot;The Protest&quot; fund their new album and further their mission of positively impacting lives."/>
    <n v="8000"/>
    <x v="874"/>
    <x v="0"/>
    <x v="0"/>
    <s v="USD"/>
    <n v="1385932867"/>
    <n v="1383337267"/>
    <b v="0"/>
    <n v="108"/>
    <b v="1"/>
    <s v="music/rock"/>
    <n v="101.19"/>
    <n v="74.95"/>
    <x v="4"/>
    <x v="13"/>
  </r>
  <r>
    <n v="1627"/>
    <s v="River Of Thorns - First CD Release"/>
    <s v="River of Thorns is a recording duo based in southeast Michigan.  We're releasing a great sounding cd recorded in a tiny home studio!"/>
    <n v="2000"/>
    <x v="776"/>
    <x v="0"/>
    <x v="0"/>
    <s v="USD"/>
    <n v="1353905940"/>
    <n v="1351011489"/>
    <b v="0"/>
    <n v="38"/>
    <b v="1"/>
    <s v="music/rock"/>
    <n v="117"/>
    <n v="61.58"/>
    <x v="4"/>
    <x v="13"/>
  </r>
  <r>
    <n v="1628"/>
    <s v="&quot;Songs for Tsippora&quot; Byronâ€™s DEBUT EP"/>
    <s v="Original Jewish rock music on human relationships and identity"/>
    <n v="4000"/>
    <x v="875"/>
    <x v="0"/>
    <x v="0"/>
    <s v="USD"/>
    <n v="1403026882"/>
    <n v="1400175682"/>
    <b v="0"/>
    <n v="88"/>
    <b v="1"/>
    <s v="music/rock"/>
    <n v="100.93"/>
    <n v="45.88"/>
    <x v="4"/>
    <x v="13"/>
  </r>
  <r>
    <n v="1629"/>
    <s v="Off The Turnpike | A Loud New Way to Release Loud New Music"/>
    <s v="Help Off The Turnpike release new music, and set fire to everything!"/>
    <n v="6000"/>
    <x v="876"/>
    <x v="0"/>
    <x v="0"/>
    <s v="USD"/>
    <n v="1392929333"/>
    <n v="1389041333"/>
    <b v="0"/>
    <n v="82"/>
    <b v="1"/>
    <s v="music/rock"/>
    <n v="103.67"/>
    <n v="75.849999999999994"/>
    <x v="4"/>
    <x v="13"/>
  </r>
  <r>
    <n v="1630"/>
    <s v="Golden Grenade Records Their Debut EP"/>
    <s v="Inspired by the legacy of Tex Tucker, Golden Grenade is setting out to record their first CD with heavy hearts and intense purpose."/>
    <n v="4000"/>
    <x v="877"/>
    <x v="0"/>
    <x v="0"/>
    <s v="USD"/>
    <n v="1330671540"/>
    <n v="1328040375"/>
    <b v="0"/>
    <n v="126"/>
    <b v="1"/>
    <s v="music/rock"/>
    <n v="265.25"/>
    <n v="84.21"/>
    <x v="4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x v="878"/>
    <x v="0"/>
    <x v="0"/>
    <s v="USD"/>
    <n v="1350074261"/>
    <n v="1347482261"/>
    <b v="0"/>
    <n v="133"/>
    <b v="1"/>
    <s v="music/rock"/>
    <n v="155.91"/>
    <n v="117.23"/>
    <x v="4"/>
    <x v="13"/>
  </r>
  <r>
    <n v="1632"/>
    <s v="Culprit needs a van!"/>
    <s v="Hey everyone! If you don't already know, we're Culprit, a 4-piece rock band from Los Angeles &amp; we are in dire need of a new tour van!"/>
    <n v="4000"/>
    <x v="879"/>
    <x v="0"/>
    <x v="0"/>
    <s v="USD"/>
    <n v="1316851854"/>
    <n v="1311667854"/>
    <b v="0"/>
    <n v="47"/>
    <b v="1"/>
    <s v="music/rock"/>
    <n v="101.63"/>
    <n v="86.49"/>
    <x v="4"/>
    <x v="13"/>
  </r>
  <r>
    <n v="1633"/>
    <s v="ELIZABETH REX"/>
    <s v="We are a four piece rock band that has played shows in and around NYC including Mercury Lounge.  Two of our members are now in LA."/>
    <n v="10000"/>
    <x v="880"/>
    <x v="0"/>
    <x v="0"/>
    <s v="USD"/>
    <n v="1326690000"/>
    <n v="1324329156"/>
    <b v="0"/>
    <n v="58"/>
    <b v="1"/>
    <s v="music/rock"/>
    <n v="100"/>
    <n v="172.41"/>
    <x v="4"/>
    <x v="13"/>
  </r>
  <r>
    <n v="1634"/>
    <s v="RUBEDO: Debut Full Length Album"/>
    <s v="Recording Debut  Album w/ Producer Ikey Owens from Free Moral Agents/ The Mars Volta"/>
    <n v="2000"/>
    <x v="881"/>
    <x v="0"/>
    <x v="0"/>
    <s v="USD"/>
    <n v="1306994340"/>
    <n v="1303706001"/>
    <b v="0"/>
    <n v="32"/>
    <b v="1"/>
    <s v="music/rock"/>
    <n v="100.5"/>
    <n v="62.81"/>
    <x v="4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x v="882"/>
    <x v="0"/>
    <x v="0"/>
    <s v="USD"/>
    <n v="1468270261"/>
    <n v="1463086261"/>
    <b v="0"/>
    <n v="37"/>
    <b v="1"/>
    <s v="music/rock"/>
    <n v="125.3"/>
    <n v="67.73"/>
    <x v="4"/>
    <x v="13"/>
  </r>
  <r>
    <n v="1636"/>
    <s v="Butch County Rocks San Francisco Pride"/>
    <s v="Butch County is a hard rockin bunch of girls and boy-girls from Austin.  Help us show San Francisco  Pride how we do it in Texas!"/>
    <n v="4500"/>
    <x v="883"/>
    <x v="0"/>
    <x v="0"/>
    <s v="USD"/>
    <n v="1307851200"/>
    <n v="1304129088"/>
    <b v="0"/>
    <n v="87"/>
    <b v="1"/>
    <s v="music/rock"/>
    <n v="103.56"/>
    <n v="53.56"/>
    <x v="4"/>
    <x v="13"/>
  </r>
  <r>
    <n v="1637"/>
    <s v="We Fly to Philly / Release new album / Tour west coast"/>
    <s v="We (the band Sunset) has been invited to play in Philadelphia.   Help us get there and you will receive special prizes."/>
    <n v="500"/>
    <x v="884"/>
    <x v="0"/>
    <x v="0"/>
    <s v="USD"/>
    <n v="1262302740"/>
    <n v="1257444140"/>
    <b v="0"/>
    <n v="15"/>
    <b v="1"/>
    <s v="music/rock"/>
    <n v="103.8"/>
    <n v="34.6"/>
    <x v="4"/>
    <x v="13"/>
  </r>
  <r>
    <n v="1638"/>
    <s v="Avenues EP 2013"/>
    <s v="Avenues will be going in to the studio to record a new EP with Matt Allison!"/>
    <n v="1000"/>
    <x v="885"/>
    <x v="0"/>
    <x v="0"/>
    <s v="USD"/>
    <n v="1362086700"/>
    <n v="1358180968"/>
    <b v="0"/>
    <n v="27"/>
    <b v="1"/>
    <s v="music/rock"/>
    <n v="105"/>
    <n v="38.89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x v="886"/>
    <x v="0"/>
    <x v="0"/>
    <s v="USD"/>
    <n v="1330789165"/>
    <n v="1328197165"/>
    <b v="0"/>
    <n v="19"/>
    <b v="1"/>
    <s v="music/rock"/>
    <n v="100"/>
    <n v="94.74"/>
    <x v="4"/>
    <x v="13"/>
  </r>
  <r>
    <n v="1640"/>
    <s v="Lovers and Poets- music video"/>
    <s v="We are a friendly neighborhood electronic pop duo from Los Angeles. We want to shoot a music video for a song from our debut album."/>
    <n v="400"/>
    <x v="887"/>
    <x v="0"/>
    <x v="0"/>
    <s v="USD"/>
    <n v="1280800740"/>
    <n v="1279603955"/>
    <b v="0"/>
    <n v="17"/>
    <b v="1"/>
    <s v="music/rock"/>
    <n v="169.86"/>
    <n v="39.97"/>
    <x v="4"/>
    <x v="13"/>
  </r>
  <r>
    <n v="1641"/>
    <s v="Tanya Dartson- Run for Your Life music video"/>
    <s v="Music Video For Upbeat and Inspiring Song - Run For Your Life"/>
    <n v="2500"/>
    <x v="888"/>
    <x v="0"/>
    <x v="0"/>
    <s v="USD"/>
    <n v="1418998744"/>
    <n v="14164067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x v="712"/>
    <x v="0"/>
    <x v="0"/>
    <s v="USD"/>
    <n v="1308011727"/>
    <n v="1306283727"/>
    <b v="0"/>
    <n v="28"/>
    <b v="1"/>
    <s v="music/pop"/>
    <n v="100"/>
    <n v="42.86"/>
    <x v="4"/>
    <x v="19"/>
  </r>
  <r>
    <n v="1643"/>
    <s v="This Is All Now's Brand New Album!!"/>
    <s v="This Is All Now is putting out a brand new record, and we need YOUR help to do it!"/>
    <n v="5000"/>
    <x v="889"/>
    <x v="0"/>
    <x v="0"/>
    <s v="USD"/>
    <n v="1348516012"/>
    <n v="1345924012"/>
    <b v="0"/>
    <n v="37"/>
    <b v="1"/>
    <s v="music/pop"/>
    <n v="124.7"/>
    <n v="168.51"/>
    <x v="4"/>
    <x v="19"/>
  </r>
  <r>
    <n v="1644"/>
    <s v="Kevin Wood - Out Among The Wolves"/>
    <s v="Be a part of helping Singer/Songwriter Kevin Wood bring his 3rd Album &quot;Out Among The Wolves&quot; from the studio to you!"/>
    <n v="10000"/>
    <x v="890"/>
    <x v="0"/>
    <x v="0"/>
    <s v="USD"/>
    <n v="1353551160"/>
    <n v="1348363560"/>
    <b v="0"/>
    <n v="128"/>
    <b v="1"/>
    <s v="music/pop"/>
    <n v="109.5"/>
    <n v="85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891"/>
    <x v="0"/>
    <x v="0"/>
    <s v="USD"/>
    <n v="1379515740"/>
    <n v="1378306140"/>
    <b v="0"/>
    <n v="10"/>
    <b v="1"/>
    <s v="music/pop"/>
    <n v="110.8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x v="892"/>
    <x v="0"/>
    <x v="1"/>
    <s v="GBP"/>
    <n v="1408039860"/>
    <n v="1405248503"/>
    <b v="0"/>
    <n v="83"/>
    <b v="1"/>
    <s v="music/pop"/>
    <n v="110.2"/>
    <n v="26.55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x v="893"/>
    <x v="0"/>
    <x v="0"/>
    <s v="USD"/>
    <n v="1339235377"/>
    <n v="1336643377"/>
    <b v="0"/>
    <n v="46"/>
    <b v="1"/>
    <s v="music/pop"/>
    <n v="104.72"/>
    <n v="113.83"/>
    <x v="4"/>
    <x v="19"/>
  </r>
  <r>
    <n v="1648"/>
    <s v="Arches - Wide Awake on Vinyl "/>
    <s v="We've finished recording our debut LP &quot;Wide Awake&quot; and would love to have it pressed on vinyl, but we need your help"/>
    <n v="2300"/>
    <x v="894"/>
    <x v="0"/>
    <x v="0"/>
    <s v="USD"/>
    <n v="1300636482"/>
    <n v="1298048082"/>
    <b v="0"/>
    <n v="90"/>
    <b v="1"/>
    <s v="music/pop"/>
    <n v="125.26"/>
    <n v="32.01"/>
    <x v="4"/>
    <x v="19"/>
  </r>
  <r>
    <n v="1649"/>
    <s v="Sam Lyons New Album - 2014"/>
    <s v="This is it! The new Sam Lyons album #3. Help me make it happen by pledging today - pre-order the CD and other cool stuff right here."/>
    <n v="3800"/>
    <x v="895"/>
    <x v="0"/>
    <x v="0"/>
    <s v="USD"/>
    <n v="1400862355"/>
    <n v="1396974355"/>
    <b v="0"/>
    <n v="81"/>
    <b v="1"/>
    <s v="music/pop"/>
    <n v="100.59"/>
    <n v="47.19"/>
    <x v="4"/>
    <x v="19"/>
  </r>
  <r>
    <n v="1650"/>
    <s v="The Psalm Praise Project, Vol. 2"/>
    <s v="Help me record a CD that uses pop styling to give a fresh sound to ancient wisdom from scripture!"/>
    <n v="2000"/>
    <x v="896"/>
    <x v="0"/>
    <x v="0"/>
    <s v="USD"/>
    <n v="1381314437"/>
    <n v="1378722437"/>
    <b v="0"/>
    <n v="32"/>
    <b v="1"/>
    <s v="music/pop"/>
    <n v="141.55000000000001"/>
    <n v="88.47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897"/>
    <x v="0"/>
    <x v="0"/>
    <s v="USD"/>
    <n v="1303801140"/>
    <n v="1300916220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898"/>
    <x v="0"/>
    <x v="0"/>
    <s v="USD"/>
    <n v="1385297393"/>
    <n v="1382701793"/>
    <b v="0"/>
    <n v="70"/>
    <b v="1"/>
    <s v="music/pop"/>
    <n v="100.67"/>
    <n v="64.709999999999994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x v="899"/>
    <x v="0"/>
    <x v="0"/>
    <s v="USD"/>
    <n v="1303675296"/>
    <n v="1300996896"/>
    <b v="0"/>
    <n v="168"/>
    <b v="1"/>
    <s v="music/pop"/>
    <n v="174.23"/>
    <n v="51.8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900"/>
    <x v="0"/>
    <x v="0"/>
    <s v="USD"/>
    <n v="1334784160"/>
    <n v="1332192160"/>
    <b v="0"/>
    <n v="34"/>
    <b v="1"/>
    <s v="music/pop"/>
    <n v="119.91"/>
    <n v="38.79"/>
    <x v="4"/>
    <x v="19"/>
  </r>
  <r>
    <n v="1655"/>
    <s v="Meg Porter Debut EP!"/>
    <s v="Berklee College of Music student, Meg Porter needs YOUR help to fund her very first EP!"/>
    <n v="1500"/>
    <x v="901"/>
    <x v="0"/>
    <x v="0"/>
    <s v="USD"/>
    <n v="1333648820"/>
    <n v="1331060420"/>
    <b v="0"/>
    <n v="48"/>
    <b v="1"/>
    <s v="music/pop"/>
    <n v="142.87"/>
    <n v="44.65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x v="902"/>
    <x v="0"/>
    <x v="0"/>
    <s v="USD"/>
    <n v="1355437052"/>
    <n v="1352845052"/>
    <b v="0"/>
    <n v="48"/>
    <b v="1"/>
    <s v="music/pop"/>
    <n v="100.33"/>
    <n v="156.77000000000001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x v="903"/>
    <x v="0"/>
    <x v="0"/>
    <s v="USD"/>
    <n v="1337885168"/>
    <n v="1335293168"/>
    <b v="0"/>
    <n v="221"/>
    <b v="1"/>
    <s v="music/pop"/>
    <n v="104.93"/>
    <n v="118.7"/>
    <x v="4"/>
    <x v="19"/>
  </r>
  <r>
    <n v="1658"/>
    <s v="New Amy Rivard album!!!"/>
    <s v="I've had numerous song ideas spinning around in my head for years now, please help me get them out- into a studio and into your homes!"/>
    <n v="6000"/>
    <x v="904"/>
    <x v="0"/>
    <x v="0"/>
    <s v="USD"/>
    <n v="1355840400"/>
    <n v="1352524767"/>
    <b v="0"/>
    <n v="107"/>
    <b v="1"/>
    <s v="music/pop"/>
    <n v="132.22999999999999"/>
    <n v="74.150000000000006"/>
    <x v="4"/>
    <x v="19"/>
  </r>
  <r>
    <n v="1659"/>
    <s v="The Penny Arcade Quartet's Christmas EP"/>
    <s v="The long awaited Christmas EP is in session! We need your help to get it professionally mixed, produced and manufactured."/>
    <n v="500"/>
    <x v="905"/>
    <x v="0"/>
    <x v="1"/>
    <s v="GBP"/>
    <n v="1387281600"/>
    <n v="1384811721"/>
    <b v="0"/>
    <n v="45"/>
    <b v="1"/>
    <s v="music/pop"/>
    <n v="112.8"/>
    <n v="12.53"/>
    <x v="4"/>
    <x v="19"/>
  </r>
  <r>
    <n v="1660"/>
    <s v="Risotto fragole e champagne"/>
    <s v="Vogliamo realizzare un risotto fragole e champagne e condividerlo con i nostri fan. Faremo il risotto durante un concerto casalingo."/>
    <n v="80"/>
    <x v="906"/>
    <x v="0"/>
    <x v="18"/>
    <s v="EUR"/>
    <n v="1462053540"/>
    <n v="1459355950"/>
    <b v="0"/>
    <n v="36"/>
    <b v="1"/>
    <s v="music/pop"/>
    <n v="1253.75"/>
    <n v="27.86"/>
    <x v="4"/>
    <x v="19"/>
  </r>
  <r>
    <n v="1661"/>
    <s v="Kyana"/>
    <s v="I am excited to present my debut pop project Kyana!_x000a_Piano and vocal sounds embedded in sophisticated, bold arrangements &amp; brisk beats"/>
    <n v="7900"/>
    <x v="907"/>
    <x v="0"/>
    <x v="13"/>
    <s v="EUR"/>
    <n v="1453064400"/>
    <n v="1449359831"/>
    <b v="0"/>
    <n v="101"/>
    <b v="1"/>
    <s v="music/pop"/>
    <n v="102.51"/>
    <n v="80.180000000000007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908"/>
    <x v="0"/>
    <x v="0"/>
    <s v="USD"/>
    <n v="1325310336"/>
    <n v="1320122736"/>
    <b v="0"/>
    <n v="62"/>
    <b v="1"/>
    <s v="music/pop"/>
    <n v="102.64"/>
    <n v="132.44"/>
    <x v="4"/>
    <x v="19"/>
  </r>
  <r>
    <n v="1663"/>
    <s v="ghost -- a music video"/>
    <s v="music is as important to the eyes as it is to the ears. help bring ghost to life in front of your eyes."/>
    <n v="1000"/>
    <x v="909"/>
    <x v="0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x v="910"/>
    <x v="0"/>
    <x v="0"/>
    <s v="USD"/>
    <n v="1331870340"/>
    <n v="1328033818"/>
    <b v="0"/>
    <n v="89"/>
    <b v="1"/>
    <s v="music/pop"/>
    <n v="122.41"/>
    <n v="34.380000000000003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x v="911"/>
    <x v="0"/>
    <x v="0"/>
    <s v="USD"/>
    <n v="1298343600"/>
    <n v="1295624113"/>
    <b v="0"/>
    <n v="93"/>
    <b v="1"/>
    <s v="music/pop"/>
    <n v="119.46"/>
    <n v="44.96"/>
    <x v="4"/>
    <x v="19"/>
  </r>
  <r>
    <n v="1666"/>
    <s v="Venus On Fire + Extraordinary Producer = Legendary New EP"/>
    <s v="Play a KEY role in Venus On Fire's success - Working with a World Class Producer to make a memorable EP."/>
    <n v="2500"/>
    <x v="912"/>
    <x v="0"/>
    <x v="0"/>
    <s v="USD"/>
    <n v="1364447073"/>
    <n v="1361858673"/>
    <b v="0"/>
    <n v="98"/>
    <b v="1"/>
    <s v="music/pop"/>
    <n v="160.88"/>
    <n v="41.04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913"/>
    <x v="0"/>
    <x v="0"/>
    <s v="USD"/>
    <n v="1394521140"/>
    <n v="1392169298"/>
    <b v="0"/>
    <n v="82"/>
    <b v="1"/>
    <s v="music/pop"/>
    <n v="126.85"/>
    <n v="52.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x v="908"/>
    <x v="0"/>
    <x v="0"/>
    <s v="USD"/>
    <n v="1322454939"/>
    <n v="1319859339"/>
    <b v="0"/>
    <n v="116"/>
    <b v="1"/>
    <s v="music/pop"/>
    <n v="102.64"/>
    <n v="70.78"/>
    <x v="4"/>
    <x v="19"/>
  </r>
  <r>
    <n v="1669"/>
    <s v="Summer Gill 'Stormy Weather' EP"/>
    <s v="Hi guys! I'll be recording a 6-7 song EP this summer and I need your help to make it happen! _x000a_Any support is appreciated!"/>
    <n v="2000"/>
    <x v="914"/>
    <x v="0"/>
    <x v="0"/>
    <s v="USD"/>
    <n v="1464729276"/>
    <n v="1459545276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509"/>
    <x v="0"/>
    <x v="0"/>
    <s v="USD"/>
    <n v="1278302400"/>
    <n v="1273961999"/>
    <b v="0"/>
    <n v="23"/>
    <b v="1"/>
    <s v="music/pop"/>
    <n v="102.6"/>
    <n v="44.61"/>
    <x v="4"/>
    <x v="19"/>
  </r>
  <r>
    <n v="1671"/>
    <s v="Luke O'Brien's Kickstarter"/>
    <s v="I am seeking funding in order to help take my music from a hobby to a career."/>
    <n v="2000"/>
    <x v="915"/>
    <x v="0"/>
    <x v="0"/>
    <s v="USD"/>
    <n v="1470056614"/>
    <n v="1467464614"/>
    <b v="0"/>
    <n v="77"/>
    <b v="1"/>
    <s v="music/pop"/>
    <n v="100.67"/>
    <n v="26.15"/>
    <x v="4"/>
    <x v="19"/>
  </r>
  <r>
    <n v="1672"/>
    <s v="High Altotude Debut Album"/>
    <s v="Sweet, sweet harmonies from Portland Oregon's premiere high school women's a cappella group."/>
    <n v="1700"/>
    <x v="916"/>
    <x v="0"/>
    <x v="0"/>
    <s v="USD"/>
    <n v="1338824730"/>
    <n v="1336232730"/>
    <b v="0"/>
    <n v="49"/>
    <b v="1"/>
    <s v="music/pop"/>
    <n v="112.94"/>
    <n v="39.18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x v="917"/>
    <x v="0"/>
    <x v="0"/>
    <s v="USD"/>
    <n v="1425675892"/>
    <n v="1423083892"/>
    <b v="0"/>
    <n v="59"/>
    <b v="1"/>
    <s v="music/pop"/>
    <n v="128.1"/>
    <n v="45.59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x v="918"/>
    <x v="0"/>
    <x v="0"/>
    <s v="USD"/>
    <n v="1471503540"/>
    <n v="1468852306"/>
    <b v="0"/>
    <n v="113"/>
    <b v="1"/>
    <s v="music/pop"/>
    <n v="201.7"/>
    <n v="89.25"/>
    <x v="4"/>
    <x v="19"/>
  </r>
  <r>
    <n v="1675"/>
    <s v="The Great Party's Debut Album!"/>
    <s v="The Great Party is releasing their debut album. Here's your chance to be a part of it!"/>
    <n v="1000"/>
    <x v="919"/>
    <x v="0"/>
    <x v="0"/>
    <s v="USD"/>
    <n v="1318802580"/>
    <n v="1316194540"/>
    <b v="0"/>
    <n v="34"/>
    <b v="1"/>
    <s v="music/pop"/>
    <n v="137.41999999999999"/>
    <n v="40.42"/>
    <x v="4"/>
    <x v="19"/>
  </r>
  <r>
    <n v="1676"/>
    <s v="Bridge 19 CD Release Tour"/>
    <s v="Help fund Bridge 19's tour in support of their first duo record, to be released in May 2012."/>
    <n v="3000"/>
    <x v="920"/>
    <x v="0"/>
    <x v="0"/>
    <s v="USD"/>
    <n v="1334980740"/>
    <n v="1330968347"/>
    <b v="0"/>
    <n v="42"/>
    <b v="1"/>
    <s v="music/pop"/>
    <n v="115.33"/>
    <n v="82.38"/>
    <x v="4"/>
    <x v="19"/>
  </r>
  <r>
    <n v="1677"/>
    <s v="Andrius Pojavis new album &quot;Seven&quot;"/>
    <s v="It's time to record my new album. Studio, musicians and arranger are ready, are you coming on this journey with me?"/>
    <n v="6000"/>
    <x v="921"/>
    <x v="0"/>
    <x v="3"/>
    <s v="EUR"/>
    <n v="1460786340"/>
    <n v="1455615976"/>
    <b v="0"/>
    <n v="42"/>
    <b v="1"/>
    <s v="music/pop"/>
    <n v="111.67"/>
    <n v="159.52000000000001"/>
    <x v="4"/>
    <x v="19"/>
  </r>
  <r>
    <n v="1678"/>
    <s v="Cassandra Violet &quot;Beyond the Fray&quot; Music Video"/>
    <s v="Help me make an amazing music video so that I can take my music to the next level and get a manager!"/>
    <n v="1500"/>
    <x v="922"/>
    <x v="0"/>
    <x v="0"/>
    <s v="USD"/>
    <n v="1391718671"/>
    <n v="1390509071"/>
    <b v="0"/>
    <n v="49"/>
    <b v="1"/>
    <s v="music/pop"/>
    <n v="118.4"/>
    <n v="36.2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x v="923"/>
    <x v="0"/>
    <x v="0"/>
    <s v="USD"/>
    <n v="1405188667"/>
    <n v="1402596667"/>
    <b v="0"/>
    <n v="25"/>
    <b v="1"/>
    <s v="music/pop"/>
    <n v="117.5"/>
    <n v="47"/>
    <x v="4"/>
    <x v="1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924"/>
    <x v="3"/>
    <x v="0"/>
    <s v="USD"/>
    <n v="1490752800"/>
    <n v="1486522484"/>
    <b v="0"/>
    <n v="884"/>
    <b v="0"/>
    <s v="music/faith"/>
    <n v="101.42"/>
    <n v="74.58"/>
    <x v="4"/>
    <x v="2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e v="#DIV/0!"/>
    <x v="4"/>
    <x v="20"/>
  </r>
  <r>
    <n v="1683"/>
    <s v="Manman doudou tÃ©moignage d'une mÃ¨re Album"/>
    <s v="Rendre tÃ©moignage de ce que Dieu fait chaque jour pour moi et venir en  aide  aux autres, c'est  mon but."/>
    <n v="3500"/>
    <x v="925"/>
    <x v="3"/>
    <x v="6"/>
    <s v="EUR"/>
    <n v="1491590738"/>
    <n v="1489517138"/>
    <b v="0"/>
    <n v="10"/>
    <b v="0"/>
    <s v="music/faith"/>
    <n v="21.71"/>
    <n v="76"/>
    <x v="4"/>
    <x v="20"/>
  </r>
  <r>
    <n v="1684"/>
    <s v="Goodness &amp; Mercy EP - Marty Mikles"/>
    <s v="New Music from Marty Mikles!  A new EP all about God's Goodness &amp; Mercy."/>
    <n v="8000"/>
    <x v="926"/>
    <x v="3"/>
    <x v="0"/>
    <s v="USD"/>
    <n v="1489775641"/>
    <n v="1487360041"/>
    <b v="0"/>
    <n v="101"/>
    <b v="0"/>
    <s v="music/faith"/>
    <n v="109.13"/>
    <n v="86.44"/>
    <x v="4"/>
    <x v="20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2.86"/>
    <n v="24"/>
    <x v="4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927"/>
    <x v="3"/>
    <x v="5"/>
    <s v="CAD"/>
    <n v="1493320519"/>
    <n v="1488140119"/>
    <b v="0"/>
    <n v="1"/>
    <b v="0"/>
    <s v="music/faith"/>
    <n v="0.36"/>
    <n v="18"/>
    <x v="4"/>
    <x v="20"/>
  </r>
  <r>
    <n v="1687"/>
    <s v="Fike // You Say Speak We Say Move"/>
    <s v="Be a part of bringing &quot;YOU SAY SPEAK WE SAY MOVE&quot; into existence with FIKE. This is our first album since moving back to Baton Rouge!"/>
    <n v="10000"/>
    <x v="928"/>
    <x v="3"/>
    <x v="0"/>
    <s v="USD"/>
    <n v="1491855300"/>
    <n v="1488935245"/>
    <b v="0"/>
    <n v="39"/>
    <b v="0"/>
    <s v="music/faith"/>
    <n v="31.25"/>
    <n v="80.13"/>
    <x v="4"/>
    <x v="20"/>
  </r>
  <r>
    <n v="1688"/>
    <s v="Christofer Scott: Dive In EP"/>
    <s v="Professionally recording a worship and contemporary Christian music album that connects to people and connects their heart to God."/>
    <n v="4000"/>
    <x v="929"/>
    <x v="3"/>
    <x v="0"/>
    <s v="USD"/>
    <n v="1491738594"/>
    <n v="1489150194"/>
    <b v="0"/>
    <n v="7"/>
    <b v="0"/>
    <s v="music/faith"/>
    <n v="44.3"/>
    <n v="253.14"/>
    <x v="4"/>
    <x v="20"/>
  </r>
  <r>
    <n v="1689"/>
    <s v="Fly Away"/>
    <s v="Praising the Living God in the second half of life."/>
    <n v="2400"/>
    <x v="930"/>
    <x v="3"/>
    <x v="0"/>
    <s v="USD"/>
    <n v="1489700230"/>
    <n v="1487111830"/>
    <b v="0"/>
    <n v="14"/>
    <b v="0"/>
    <s v="music/faith"/>
    <n v="100"/>
    <n v="171.43"/>
    <x v="4"/>
    <x v="20"/>
  </r>
  <r>
    <n v="1690"/>
    <s v="NewKings Album &quot;Rise Up&quot;"/>
    <s v="Our newest project! We are hard at it trying to bring music that uplifts the spirit, and tells a story of life-changing love."/>
    <n v="2500"/>
    <x v="931"/>
    <x v="3"/>
    <x v="0"/>
    <s v="USD"/>
    <n v="1491470442"/>
    <n v="1488882042"/>
    <b v="0"/>
    <n v="11"/>
    <b v="0"/>
    <s v="music/faith"/>
    <n v="25.4"/>
    <n v="57.73"/>
    <x v="4"/>
    <x v="20"/>
  </r>
  <r>
    <n v="1691"/>
    <s v="Sing Like You Were Meant To!"/>
    <s v="TUV Online is making highly effective vocal training available &amp; affordable to churches, worship leaders and singers around the world!"/>
    <n v="30000"/>
    <x v="932"/>
    <x v="3"/>
    <x v="0"/>
    <s v="USD"/>
    <n v="1491181200"/>
    <n v="1488387008"/>
    <b v="0"/>
    <n v="38"/>
    <b v="0"/>
    <s v="music/faith"/>
    <n v="33.47"/>
    <n v="264.26"/>
    <x v="4"/>
    <x v="20"/>
  </r>
  <r>
    <n v="1692"/>
    <s v="Get Your Hopes Up"/>
    <s v="After 3 years.....It's time for some new music! Album #2 is in motion and I can't wait to share it with all of you!"/>
    <n v="5000"/>
    <x v="933"/>
    <x v="3"/>
    <x v="0"/>
    <s v="USD"/>
    <n v="1490572740"/>
    <n v="1487734667"/>
    <b v="0"/>
    <n v="15"/>
    <b v="0"/>
    <s v="music/faith"/>
    <n v="47.8"/>
    <n v="159.33000000000001"/>
    <x v="4"/>
    <x v="20"/>
  </r>
  <r>
    <n v="1693"/>
    <s v="Debut Studio EP // Sam Hibbard"/>
    <s v="Creating and playing music is what i love. I long to produce &amp; release fresh, raw and relevant songs that come straight from the heart."/>
    <n v="3000"/>
    <x v="733"/>
    <x v="3"/>
    <x v="1"/>
    <s v="GBP"/>
    <n v="1491768000"/>
    <n v="1489097112"/>
    <b v="0"/>
    <n v="8"/>
    <b v="0"/>
    <s v="music/faith"/>
    <n v="9.33"/>
    <n v="35"/>
    <x v="4"/>
    <x v="2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.05"/>
    <n v="5"/>
    <x v="4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934"/>
    <x v="3"/>
    <x v="0"/>
    <s v="USD"/>
    <n v="1491786000"/>
    <n v="1488847514"/>
    <b v="0"/>
    <n v="23"/>
    <b v="0"/>
    <s v="music/faith"/>
    <n v="11.71"/>
    <n v="61.09"/>
    <x v="4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e v="#DIV/0!"/>
    <x v="4"/>
    <x v="20"/>
  </r>
  <r>
    <n v="1697"/>
    <s v="Undivided Heart - a worship album by John Gabriel Arends"/>
    <s v="You can help create an awesome new worship album and in return get exclusive rewards ONLY for backers of this project."/>
    <n v="12500"/>
    <x v="935"/>
    <x v="3"/>
    <x v="0"/>
    <s v="USD"/>
    <n v="1491781648"/>
    <n v="1489193248"/>
    <b v="0"/>
    <n v="22"/>
    <b v="0"/>
    <s v="music/faith"/>
    <n v="20.21"/>
    <n v="114.82"/>
    <x v="4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e v="#DIV/0!"/>
    <x v="4"/>
    <x v="20"/>
  </r>
  <r>
    <n v="1699"/>
    <s v="THE WORSHIP ALBUM!"/>
    <s v="Friends! Will you help me create a new worship album??! I want this album to give God the worship he deserves and draw people to Him."/>
    <n v="5105"/>
    <x v="936"/>
    <x v="3"/>
    <x v="0"/>
    <s v="USD"/>
    <n v="1491943445"/>
    <n v="1489351445"/>
    <b v="0"/>
    <n v="4"/>
    <b v="0"/>
    <s v="music/faith"/>
    <n v="4.2300000000000004"/>
    <n v="54"/>
    <x v="4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937"/>
    <x v="3"/>
    <x v="0"/>
    <s v="USD"/>
    <n v="1491019200"/>
    <n v="1488418990"/>
    <b v="0"/>
    <n v="79"/>
    <b v="0"/>
    <s v="music/faith"/>
    <n v="26.06"/>
    <n v="65.97"/>
    <x v="4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.2"/>
    <n v="5"/>
    <x v="4"/>
    <x v="20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.01"/>
    <n v="1"/>
    <x v="4"/>
    <x v="2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.02"/>
    <n v="25.5"/>
    <x v="4"/>
    <x v="20"/>
  </r>
  <r>
    <n v="1704"/>
    <s v="Jericho Down Worship Album"/>
    <s v="We want to record an album of popular praise &amp; worship songs with our own influence and style."/>
    <n v="2000"/>
    <x v="938"/>
    <x v="2"/>
    <x v="0"/>
    <s v="USD"/>
    <n v="1424056873"/>
    <n v="1421464873"/>
    <b v="0"/>
    <n v="11"/>
    <b v="0"/>
    <s v="music/faith"/>
    <n v="65.099999999999994"/>
    <n v="118.36"/>
    <x v="4"/>
    <x v="20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e v="#DIV/0!"/>
    <x v="4"/>
    <x v="2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e v="#DIV/0!"/>
    <x v="4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x v="939"/>
    <x v="2"/>
    <x v="0"/>
    <s v="USD"/>
    <n v="1459181895"/>
    <n v="1456593495"/>
    <b v="0"/>
    <n v="9"/>
    <b v="0"/>
    <s v="music/faith"/>
    <n v="9.74"/>
    <n v="54.11"/>
    <x v="4"/>
    <x v="20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e v="#DIV/0!"/>
    <x v="4"/>
    <x v="20"/>
  </r>
  <r>
    <n v="1709"/>
    <s v="Psalms"/>
    <s v="A project to set psalms to music. The psalms are taken from the English Standard Version (ESV) of the Bible."/>
    <n v="1750"/>
    <x v="426"/>
    <x v="2"/>
    <x v="0"/>
    <s v="USD"/>
    <n v="1409513940"/>
    <n v="1405949514"/>
    <b v="0"/>
    <n v="4"/>
    <b v="0"/>
    <s v="music/faith"/>
    <n v="4.8600000000000003"/>
    <n v="21.25"/>
    <x v="4"/>
    <x v="20"/>
  </r>
  <r>
    <n v="1710"/>
    <s v="Producing a live album of our upcoming Europe tour"/>
    <s v="We want to create a gospel live album which has never been produced before."/>
    <n v="5000"/>
    <x v="559"/>
    <x v="2"/>
    <x v="12"/>
    <s v="EUR"/>
    <n v="1453122000"/>
    <n v="1449151888"/>
    <b v="0"/>
    <n v="1"/>
    <b v="0"/>
    <s v="music/faith"/>
    <n v="0.68"/>
    <n v="34"/>
    <x v="4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x v="885"/>
    <x v="2"/>
    <x v="0"/>
    <s v="USD"/>
    <n v="1409585434"/>
    <n v="1406907034"/>
    <b v="0"/>
    <n v="2"/>
    <b v="0"/>
    <s v="music/faith"/>
    <n v="10.5"/>
    <n v="525"/>
    <x v="4"/>
    <x v="2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e v="#DIV/0!"/>
    <x v="4"/>
    <x v="2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1.67"/>
    <n v="50"/>
    <x v="4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x v="940"/>
    <x v="2"/>
    <x v="0"/>
    <s v="USD"/>
    <n v="1430517761"/>
    <n v="1427925761"/>
    <b v="0"/>
    <n v="17"/>
    <b v="0"/>
    <s v="music/faith"/>
    <n v="7.87"/>
    <n v="115.71"/>
    <x v="4"/>
    <x v="20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.22"/>
    <n v="5.5"/>
    <x v="4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7.5"/>
    <n v="50"/>
    <x v="4"/>
    <x v="20"/>
  </r>
  <r>
    <n v="1717"/>
    <s v="Shift Records A New EP!"/>
    <s v="Our first record created to reach, inspire, and ultimately express the love of Jesus to our generation."/>
    <n v="3265"/>
    <x v="941"/>
    <x v="2"/>
    <x v="0"/>
    <s v="USD"/>
    <n v="1461211200"/>
    <n v="1459467238"/>
    <b v="0"/>
    <n v="41"/>
    <b v="0"/>
    <s v="music/faith"/>
    <n v="42.73"/>
    <n v="34.020000000000003"/>
    <x v="4"/>
    <x v="20"/>
  </r>
  <r>
    <n v="1718"/>
    <s v="The Prodigal Son"/>
    <s v="A melody for the galaxy."/>
    <n v="35000"/>
    <x v="409"/>
    <x v="2"/>
    <x v="0"/>
    <s v="USD"/>
    <n v="1463201940"/>
    <n v="1459435149"/>
    <b v="0"/>
    <n v="2"/>
    <b v="0"/>
    <s v="music/faith"/>
    <n v="0.21"/>
    <n v="37.5"/>
    <x v="4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x v="413"/>
    <x v="2"/>
    <x v="0"/>
    <s v="USD"/>
    <n v="1410958191"/>
    <n v="1408366191"/>
    <b v="0"/>
    <n v="3"/>
    <b v="0"/>
    <s v="music/faith"/>
    <n v="0.88"/>
    <n v="11.67"/>
    <x v="4"/>
    <x v="20"/>
  </r>
  <r>
    <n v="1720"/>
    <s v="Justin &amp; Elly Heckel DEBUT ALBUM!"/>
    <s v="Justin and Elly Heckel just finished recording their Debut Album and need your help to release it to the rest of the World!"/>
    <n v="4000"/>
    <x v="553"/>
    <x v="2"/>
    <x v="0"/>
    <s v="USD"/>
    <n v="1415562471"/>
    <n v="1412966871"/>
    <b v="0"/>
    <n v="8"/>
    <b v="0"/>
    <s v="music/faith"/>
    <n v="5.63"/>
    <n v="28.13"/>
    <x v="4"/>
    <x v="20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e v="#DIV/0!"/>
    <x v="4"/>
    <x v="2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.03"/>
    <n v="1"/>
    <x v="4"/>
    <x v="20"/>
  </r>
  <r>
    <n v="1723"/>
    <s v="Straighter Road Album Fundraiser"/>
    <s v="We are a vocal group from the Northwest looking to create a gospel, jazz, a cappella ablum and would love the support of music lovers."/>
    <n v="10000"/>
    <x v="942"/>
    <x v="2"/>
    <x v="0"/>
    <s v="USD"/>
    <n v="1435730400"/>
    <n v="1430855315"/>
    <b v="0"/>
    <n v="3"/>
    <b v="0"/>
    <s v="music/faith"/>
    <n v="6.5"/>
    <n v="216.67"/>
    <x v="4"/>
    <x v="20"/>
  </r>
  <r>
    <n v="1724"/>
    <s v="Die Another Day 1st CD (Christian Rock)"/>
    <s v="We are just some guys who Love the Lord and want to share our personal experiences of what GOD has done for us through our music."/>
    <n v="6000"/>
    <x v="413"/>
    <x v="2"/>
    <x v="0"/>
    <s v="USD"/>
    <n v="1414707762"/>
    <n v="1412115762"/>
    <b v="0"/>
    <n v="4"/>
    <b v="0"/>
    <s v="music/faith"/>
    <n v="0.57999999999999996"/>
    <n v="8.75"/>
    <x v="4"/>
    <x v="20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.18"/>
    <n v="62.22"/>
    <x v="4"/>
    <x v="20"/>
  </r>
  <r>
    <n v="1726"/>
    <s v="&quot;Every Day&quot; CD by Amanda Joy Hall"/>
    <s v="Amanda Joy Hall's sophomore album, &quot;Every Day&quot;. Release expected July 2014"/>
    <n v="6500"/>
    <x v="943"/>
    <x v="2"/>
    <x v="0"/>
    <s v="USD"/>
    <n v="1403906664"/>
    <n v="1401401064"/>
    <b v="0"/>
    <n v="16"/>
    <b v="0"/>
    <s v="music/faith"/>
    <n v="33.78"/>
    <n v="137.25"/>
    <x v="4"/>
    <x v="20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.03"/>
    <n v="1"/>
    <x v="4"/>
    <x v="20"/>
  </r>
  <r>
    <n v="1728"/>
    <s v="With His Presence"/>
    <s v="Be in God's presence through instrumental covers of hymns. Help me build a home studio to freely distribute this album."/>
    <n v="1250"/>
    <x v="944"/>
    <x v="2"/>
    <x v="0"/>
    <s v="USD"/>
    <n v="1445439674"/>
    <n v="1442847674"/>
    <b v="0"/>
    <n v="7"/>
    <b v="0"/>
    <s v="music/faith"/>
    <n v="68.400000000000006"/>
    <n v="122.14"/>
    <x v="4"/>
    <x v="2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e v="#DIV/0!"/>
    <x v="4"/>
    <x v="2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e v="#DIV/0!"/>
    <x v="4"/>
    <x v="20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e v="#DIV/0!"/>
    <x v="4"/>
    <x v="2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e v="#DIV/0!"/>
    <x v="4"/>
    <x v="2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e v="#DIV/0!"/>
    <x v="4"/>
    <x v="2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.02"/>
    <n v="1"/>
    <x v="4"/>
    <x v="20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0"/>
  </r>
  <r>
    <n v="1736"/>
    <s v="In His Presence"/>
    <s v="A unique meditative album reflecting on the life of Christ, inviting Him into your presence"/>
    <n v="3000"/>
    <x v="945"/>
    <x v="2"/>
    <x v="0"/>
    <s v="USD"/>
    <n v="1447018833"/>
    <n v="1444423233"/>
    <b v="0"/>
    <n v="1"/>
    <b v="0"/>
    <s v="music/faith"/>
    <n v="0.73"/>
    <n v="22"/>
    <x v="4"/>
    <x v="20"/>
  </r>
  <r>
    <n v="1737"/>
    <s v="Healing"/>
    <s v="An instrumental project in which all songs are incorporated around the healing power of our God. Used for times of prayer &amp; devotion"/>
    <n v="4000"/>
    <x v="501"/>
    <x v="2"/>
    <x v="0"/>
    <s v="USD"/>
    <n v="1437432392"/>
    <n v="1434840392"/>
    <b v="0"/>
    <n v="15"/>
    <b v="0"/>
    <s v="music/faith"/>
    <n v="21.25"/>
    <n v="56.67"/>
    <x v="4"/>
    <x v="20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.4"/>
    <n v="20"/>
    <x v="4"/>
    <x v="2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.1"/>
    <n v="1"/>
    <x v="4"/>
    <x v="20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e v="#DIV/0!"/>
    <x v="4"/>
    <x v="20"/>
  </r>
  <r>
    <n v="1821"/>
    <s v="Glass Cloud on the road!"/>
    <s v="Glass Cloud tour dates are already beginning to pile up. They are turning to YOU to help get them from town to town."/>
    <n v="2500"/>
    <x v="946"/>
    <x v="0"/>
    <x v="0"/>
    <s v="USD"/>
    <n v="1330760367"/>
    <n v="1326872367"/>
    <b v="0"/>
    <n v="57"/>
    <b v="1"/>
    <s v="music/rock"/>
    <n v="134.88999999999999"/>
    <n v="59.16"/>
    <x v="4"/>
    <x v="13"/>
  </r>
  <r>
    <n v="1822"/>
    <s v="Wood Butcher's new music video- I Don't Wanna Party"/>
    <s v="Wood Butcher needs your help to make this happen. Buy a CD, support local music!"/>
    <n v="300"/>
    <x v="705"/>
    <x v="0"/>
    <x v="5"/>
    <s v="CAD"/>
    <n v="1391194860"/>
    <n v="1388084862"/>
    <b v="0"/>
    <n v="11"/>
    <b v="1"/>
    <s v="music/rock"/>
    <n v="100"/>
    <n v="27.27"/>
    <x v="4"/>
    <x v="13"/>
  </r>
  <r>
    <n v="1823"/>
    <s v="Our Band Van Needs Serious Repairs!!!"/>
    <s v="Just as we are getting prepared to tour we find out our van has serious damage and can't run. We unfortunately don't have enough."/>
    <n v="700"/>
    <x v="947"/>
    <x v="0"/>
    <x v="0"/>
    <s v="USD"/>
    <n v="1351095976"/>
    <n v="1348503976"/>
    <b v="0"/>
    <n v="33"/>
    <b v="1"/>
    <s v="music/rock"/>
    <n v="115.86"/>
    <n v="24.58"/>
    <x v="4"/>
    <x v="13"/>
  </r>
  <r>
    <n v="1824"/>
    <s v="Tin Man's Broken Wisdom Fund"/>
    <s v="cd fund raiser"/>
    <n v="3000"/>
    <x v="948"/>
    <x v="0"/>
    <x v="0"/>
    <s v="USD"/>
    <n v="1389146880"/>
    <n v="1387403967"/>
    <b v="0"/>
    <n v="40"/>
    <b v="1"/>
    <s v="music/rock"/>
    <n v="100.07"/>
    <n v="75.05"/>
    <x v="4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x v="949"/>
    <x v="0"/>
    <x v="0"/>
    <s v="USD"/>
    <n v="1373572903"/>
    <n v="1371585703"/>
    <b v="0"/>
    <n v="50"/>
    <b v="1"/>
    <s v="music/rock"/>
    <n v="105.05"/>
    <n v="42.02"/>
    <x v="4"/>
    <x v="13"/>
  </r>
  <r>
    <n v="1826"/>
    <s v="BEAR GHOST! Professional Recording! Yay!"/>
    <s v="Hear your favorite Bear Ghost in eargasmic quality!"/>
    <n v="2000"/>
    <x v="950"/>
    <x v="0"/>
    <x v="0"/>
    <s v="USD"/>
    <n v="1392675017"/>
    <n v="1390083017"/>
    <b v="0"/>
    <n v="38"/>
    <b v="1"/>
    <s v="music/rock"/>
    <n v="101"/>
    <n v="53.16"/>
    <x v="4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51"/>
    <x v="0"/>
    <x v="0"/>
    <s v="USD"/>
    <n v="1299138561"/>
    <n v="1294818561"/>
    <b v="0"/>
    <n v="96"/>
    <b v="1"/>
    <s v="music/rock"/>
    <n v="100.66"/>
    <n v="83.89"/>
    <x v="4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952"/>
    <x v="0"/>
    <x v="0"/>
    <s v="USD"/>
    <n v="1399672800"/>
    <n v="1396906530"/>
    <b v="0"/>
    <n v="48"/>
    <b v="1"/>
    <s v="music/rock"/>
    <n v="100.16"/>
    <n v="417.33"/>
    <x v="4"/>
    <x v="13"/>
  </r>
  <r>
    <n v="1829"/>
    <s v="Help JUICE (Boston) Record Their First Album"/>
    <s v="Everything is set to record are EP except for our finances. Please donate if you can! Any amount is appreciated. "/>
    <n v="1500"/>
    <x v="953"/>
    <x v="0"/>
    <x v="0"/>
    <s v="USD"/>
    <n v="1295647200"/>
    <n v="1291428371"/>
    <b v="0"/>
    <n v="33"/>
    <b v="1"/>
    <s v="music/rock"/>
    <n v="166.68"/>
    <n v="75.77"/>
    <x v="4"/>
    <x v="13"/>
  </r>
  <r>
    <n v="1830"/>
    <s v="Help Vintage Blue Complete and Promote Our Record!"/>
    <s v="We have come a long way on our new record, but now we need your help.  Help us, and together we can make magic!"/>
    <n v="15000"/>
    <x v="954"/>
    <x v="0"/>
    <x v="0"/>
    <s v="USD"/>
    <n v="1393259107"/>
    <n v="1390667107"/>
    <b v="0"/>
    <n v="226"/>
    <b v="1"/>
    <s v="music/rock"/>
    <n v="101.53"/>
    <n v="67.39"/>
    <x v="4"/>
    <x v="13"/>
  </r>
  <r>
    <n v="1831"/>
    <s v="Darling Waste Trailer Bail Out!"/>
    <s v="After a 2 year Odyssey, Darling Waste's trailer is still not home! We need $3,500 to get it through U.S. Customs!"/>
    <n v="1000"/>
    <x v="955"/>
    <x v="0"/>
    <x v="0"/>
    <s v="USD"/>
    <n v="1336866863"/>
    <n v="1335570863"/>
    <b v="0"/>
    <n v="14"/>
    <b v="1"/>
    <s v="music/rock"/>
    <n v="103"/>
    <n v="73.569999999999993"/>
    <x v="4"/>
    <x v="1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2.86000000000001"/>
    <n v="25"/>
    <x v="4"/>
    <x v="13"/>
  </r>
  <r>
    <n v="1833"/>
    <s v="HAIRcyclopedia Vol. 2 - The Vault"/>
    <s v="I am writing the second volume in a series of hair band encyclopedias, however I lack the means to afford the costs of the photos."/>
    <n v="400"/>
    <x v="885"/>
    <x v="0"/>
    <x v="0"/>
    <s v="USD"/>
    <n v="1362211140"/>
    <n v="1359421403"/>
    <b v="0"/>
    <n v="25"/>
    <b v="1"/>
    <s v="music/rock"/>
    <n v="262.5"/>
    <n v="42"/>
    <x v="4"/>
    <x v="13"/>
  </r>
  <r>
    <n v="1834"/>
    <s v="TDJ - All Part of the Plan EP/Tour"/>
    <s v="Help us fund our first tour and promote our new EP!"/>
    <n v="10000"/>
    <x v="956"/>
    <x v="0"/>
    <x v="0"/>
    <s v="USD"/>
    <n v="1422140895"/>
    <n v="1418684895"/>
    <b v="0"/>
    <n v="90"/>
    <b v="1"/>
    <s v="music/rock"/>
    <n v="118.05"/>
    <n v="131.16999999999999"/>
    <x v="4"/>
    <x v="13"/>
  </r>
  <r>
    <n v="1835"/>
    <s v="DIRTY LITTLE REBEL EP"/>
    <s v="WE ARE A HARD ROCK/PUNK BAND SEEKING FUNDS TO RECORD A NEW EP. _x000a__x000a_https://www.reverbnation.com/dirtylittlerebel"/>
    <n v="500"/>
    <x v="688"/>
    <x v="0"/>
    <x v="1"/>
    <s v="GBP"/>
    <n v="1459439471"/>
    <n v="1456851071"/>
    <b v="0"/>
    <n v="11"/>
    <b v="1"/>
    <s v="music/rock"/>
    <n v="104"/>
    <n v="47.27"/>
    <x v="4"/>
    <x v="13"/>
  </r>
  <r>
    <n v="1836"/>
    <s v="KICKSTART OUR &lt;+3"/>
    <s v="Help fund our 2013 Sound &amp; Lighting Touring rig!"/>
    <n v="5000"/>
    <x v="957"/>
    <x v="0"/>
    <x v="0"/>
    <s v="USD"/>
    <n v="1361129129"/>
    <n v="1359660329"/>
    <b v="0"/>
    <n v="55"/>
    <b v="1"/>
    <s v="music/rock"/>
    <n v="200.34"/>
    <n v="182.13"/>
    <x v="4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958"/>
    <x v="0"/>
    <x v="0"/>
    <s v="USD"/>
    <n v="1332029335"/>
    <n v="1326848935"/>
    <b v="0"/>
    <n v="30"/>
    <b v="1"/>
    <s v="music/rock"/>
    <n v="306.83"/>
    <n v="61.37"/>
    <x v="4"/>
    <x v="13"/>
  </r>
  <r>
    <n v="1838"/>
    <s v="Closure - A Paul Haasch Music Video"/>
    <s v="Paul Haasch is producing his first music video! With awesome people involved and a great vision, it is sure to be an amazing piece."/>
    <n v="1000"/>
    <x v="959"/>
    <x v="0"/>
    <x v="0"/>
    <s v="USD"/>
    <n v="1317438000"/>
    <n v="1314989557"/>
    <b v="0"/>
    <n v="28"/>
    <b v="1"/>
    <s v="music/rock"/>
    <n v="100.15"/>
    <n v="35.770000000000003"/>
    <x v="4"/>
    <x v="13"/>
  </r>
  <r>
    <n v="1839"/>
    <s v="Help The King of Mars Record Their First EP!"/>
    <s v="The King of Mars, a Chicago rock band, needs your help funding their first EP! Visit us at thekingofmars.com for more."/>
    <n v="1000"/>
    <x v="960"/>
    <x v="0"/>
    <x v="0"/>
    <s v="USD"/>
    <n v="1475342382"/>
    <n v="1472750382"/>
    <b v="0"/>
    <n v="45"/>
    <b v="1"/>
    <s v="music/rock"/>
    <n v="205.3"/>
    <n v="45.62"/>
    <x v="4"/>
    <x v="13"/>
  </r>
  <r>
    <n v="1840"/>
    <s v="City of the Weak on Tour!"/>
    <s v="St. Paul five-piece band City of the Weak hits the road May 9th, heading for Ft. Lauderdale to attend the Driven Music Conference!"/>
    <n v="900"/>
    <x v="961"/>
    <x v="0"/>
    <x v="0"/>
    <s v="USD"/>
    <n v="1367902740"/>
    <n v="1366251510"/>
    <b v="0"/>
    <n v="13"/>
    <b v="1"/>
    <s v="music/rock"/>
    <n v="108.89"/>
    <n v="75.38"/>
    <x v="4"/>
    <x v="13"/>
  </r>
  <r>
    <n v="1841"/>
    <s v="Hydra Effect Debut EP"/>
    <s v="Hard Rock with a Positive Message. Help us fund, release and promote our debut EP!"/>
    <n v="2000"/>
    <x v="962"/>
    <x v="0"/>
    <x v="0"/>
    <s v="USD"/>
    <n v="1400561940"/>
    <n v="1397679445"/>
    <b v="0"/>
    <n v="40"/>
    <b v="1"/>
    <s v="music/rock"/>
    <n v="101.75"/>
    <n v="50.88"/>
    <x v="4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x v="963"/>
    <x v="0"/>
    <x v="0"/>
    <s v="USD"/>
    <n v="1425275940"/>
    <n v="1422371381"/>
    <b v="0"/>
    <n v="21"/>
    <b v="1"/>
    <s v="music/rock"/>
    <n v="125.25"/>
    <n v="119.29"/>
    <x v="4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964"/>
    <x v="0"/>
    <x v="0"/>
    <s v="USD"/>
    <n v="1298245954"/>
    <n v="1295653954"/>
    <b v="0"/>
    <n v="134"/>
    <b v="1"/>
    <s v="music/rock"/>
    <n v="124.01"/>
    <n v="92.54"/>
    <x v="4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965"/>
    <x v="0"/>
    <x v="0"/>
    <s v="USD"/>
    <n v="1307761200"/>
    <n v="1304464914"/>
    <b v="0"/>
    <n v="20"/>
    <b v="1"/>
    <s v="music/rock"/>
    <n v="101.4"/>
    <n v="76.05"/>
    <x v="4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966"/>
    <x v="0"/>
    <x v="0"/>
    <s v="USD"/>
    <n v="1355585777"/>
    <n v="1352993777"/>
    <b v="0"/>
    <n v="209"/>
    <b v="1"/>
    <s v="music/rock"/>
    <n v="137.93"/>
    <n v="98.99"/>
    <x v="4"/>
    <x v="13"/>
  </r>
  <r>
    <n v="1847"/>
    <s v="Deathtrap America Spring 2015 Tour"/>
    <s v="Deathtrap America is touring the country this spring.  Your pledge will help us across the country with Faster Pussycat and QueensrÃ¿che"/>
    <n v="2500"/>
    <x v="967"/>
    <x v="0"/>
    <x v="0"/>
    <s v="USD"/>
    <n v="1429594832"/>
    <n v="1427780432"/>
    <b v="0"/>
    <n v="38"/>
    <b v="1"/>
    <s v="music/rock"/>
    <n v="120.88"/>
    <n v="79.53"/>
    <x v="4"/>
    <x v="13"/>
  </r>
  <r>
    <n v="1848"/>
    <s v="Hopeless Jack First National Tour"/>
    <s v="Hopeless Jack &amp; the Handsome Devil's first American tour. Help us bring our dirty brand of &quot;Roots &amp; Roll&quot; across the country!"/>
    <n v="3000"/>
    <x v="968"/>
    <x v="0"/>
    <x v="0"/>
    <s v="USD"/>
    <n v="1312095540"/>
    <n v="1306608888"/>
    <b v="0"/>
    <n v="24"/>
    <b v="1"/>
    <s v="music/rock"/>
    <n v="107.37"/>
    <n v="134.21"/>
    <x v="4"/>
    <x v="13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.33"/>
    <n v="37.630000000000003"/>
    <x v="4"/>
    <x v="13"/>
  </r>
  <r>
    <n v="1850"/>
    <s v="WILKES EP"/>
    <s v="WILKES is the solo venture of HighFlightSociety singer / Disciple bassist, Jason Wilkes. This project is to fund the debut 6 song EP."/>
    <n v="9000"/>
    <x v="969"/>
    <x v="0"/>
    <x v="0"/>
    <s v="USD"/>
    <n v="1405033300"/>
    <n v="1402441300"/>
    <b v="0"/>
    <n v="179"/>
    <b v="1"/>
    <s v="music/rock"/>
    <n v="101.52"/>
    <n v="51.04"/>
    <x v="4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x v="970"/>
    <x v="0"/>
    <x v="0"/>
    <s v="USD"/>
    <n v="1406509200"/>
    <n v="1404769538"/>
    <b v="0"/>
    <n v="26"/>
    <b v="1"/>
    <s v="music/rock"/>
    <n v="100.08"/>
    <n v="50.04"/>
    <x v="4"/>
    <x v="13"/>
  </r>
  <r>
    <n v="1852"/>
    <s v="Radiolucent - Electric City."/>
    <s v="Athens, GA-based rock &amp; roll/soul band Radiolucent is kickstarting funds to mix, master, &amp; release their 2nd record, Electric City."/>
    <n v="15000"/>
    <x v="971"/>
    <x v="0"/>
    <x v="0"/>
    <s v="USD"/>
    <n v="1429920000"/>
    <n v="1426703452"/>
    <b v="0"/>
    <n v="131"/>
    <b v="1"/>
    <s v="music/rock"/>
    <n v="116.97"/>
    <n v="133.93"/>
    <x v="4"/>
    <x v="13"/>
  </r>
  <r>
    <n v="1853"/>
    <s v="Beyond the Victory recording their debut EP"/>
    <s v="The money will go towards our debut EP being Recorded mixed by Andrew Baylis and mastered by Drew Fulk of Think Sound Studios."/>
    <n v="800"/>
    <x v="972"/>
    <x v="0"/>
    <x v="0"/>
    <s v="USD"/>
    <n v="1352860017"/>
    <n v="1348536417"/>
    <b v="0"/>
    <n v="14"/>
    <b v="1"/>
    <s v="music/rock"/>
    <n v="101.88"/>
    <n v="58.21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x v="973"/>
    <x v="0"/>
    <x v="0"/>
    <s v="USD"/>
    <n v="1369355437"/>
    <n v="1366763437"/>
    <b v="0"/>
    <n v="174"/>
    <b v="1"/>
    <s v="music/rock"/>
    <n v="102.12"/>
    <n v="88.04"/>
    <x v="4"/>
    <x v="13"/>
  </r>
  <r>
    <n v="1855"/>
    <s v="Motion Device Debut EP"/>
    <s v="11 year old Sara &amp; Motion Device want rock &amp; metal fans all over the world to unite and join the ROCK REVOLUTION!!!"/>
    <n v="8750"/>
    <x v="974"/>
    <x v="0"/>
    <x v="5"/>
    <s v="CAD"/>
    <n v="1389012940"/>
    <n v="1385124940"/>
    <b v="0"/>
    <n v="191"/>
    <b v="1"/>
    <s v="music/rock"/>
    <n v="154.06"/>
    <n v="70.58"/>
    <x v="4"/>
    <x v="13"/>
  </r>
  <r>
    <n v="1856"/>
    <s v="Lazy Sunday"/>
    <s v="We are an independent band who needs your help for the production of our new album, so we can share our music with you lovely people :)"/>
    <n v="2000"/>
    <x v="791"/>
    <x v="0"/>
    <x v="0"/>
    <s v="USD"/>
    <n v="1405715472"/>
    <n v="1403901072"/>
    <b v="0"/>
    <n v="38"/>
    <b v="1"/>
    <s v="music/rock"/>
    <n v="101.25"/>
    <n v="53.29"/>
    <x v="4"/>
    <x v="13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x v="975"/>
    <x v="0"/>
    <x v="0"/>
    <s v="USD"/>
    <n v="1324014521"/>
    <n v="1318826921"/>
    <b v="0"/>
    <n v="149"/>
    <b v="1"/>
    <s v="music/rock"/>
    <n v="108.75"/>
    <n v="40.549999999999997"/>
    <x v="4"/>
    <x v="13"/>
  </r>
  <r>
    <n v="1859"/>
    <s v="Queen Kwong Tour to London and Paris"/>
    <s v="Queen Kwong is going ON TOUR to London and Paris!"/>
    <n v="3000"/>
    <x v="976"/>
    <x v="0"/>
    <x v="0"/>
    <s v="USD"/>
    <n v="1316716129"/>
    <n v="1314124129"/>
    <b v="0"/>
    <n v="56"/>
    <b v="1"/>
    <s v="music/rock"/>
    <n v="131.83000000000001"/>
    <n v="70.63"/>
    <x v="4"/>
    <x v="13"/>
  </r>
  <r>
    <n v="1860"/>
    <s v="A Simple Complex's 2013 CD Release Party DVD"/>
    <s v="ASC had a one-of-a-kind CD release party in 2013, and we want to share it with the world - in DVD format!"/>
    <n v="750"/>
    <x v="860"/>
    <x v="0"/>
    <x v="0"/>
    <s v="USD"/>
    <n v="1391706084"/>
    <n v="1389891684"/>
    <b v="0"/>
    <n v="19"/>
    <b v="1"/>
    <s v="music/rock"/>
    <n v="133.47"/>
    <n v="52.68"/>
    <x v="4"/>
    <x v="13"/>
  </r>
  <r>
    <n v="1881"/>
    <s v="Story Rock by The Jolly Llamas -- Our First Album!"/>
    <s v="We're now raising money to produce a music video. Those who donate get a vote in deciding which song!"/>
    <n v="2000"/>
    <x v="977"/>
    <x v="0"/>
    <x v="0"/>
    <s v="USD"/>
    <n v="1425955189"/>
    <n v="1423366789"/>
    <b v="0"/>
    <n v="70"/>
    <b v="1"/>
    <s v="music/indie rock"/>
    <n v="172.68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x v="978"/>
    <x v="0"/>
    <x v="0"/>
    <s v="USD"/>
    <n v="1341964080"/>
    <n v="1339109212"/>
    <b v="0"/>
    <n v="81"/>
    <b v="1"/>
    <s v="music/indie rock"/>
    <n v="100.9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x v="979"/>
    <x v="0"/>
    <x v="0"/>
    <s v="USD"/>
    <n v="1333921508"/>
    <n v="1331333108"/>
    <b v="0"/>
    <n v="32"/>
    <b v="1"/>
    <s v="music/indie rock"/>
    <n v="104.8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.1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x v="980"/>
    <x v="0"/>
    <x v="0"/>
    <s v="USD"/>
    <n v="1344636000"/>
    <n v="1341800110"/>
    <b v="0"/>
    <n v="105"/>
    <b v="1"/>
    <s v="music/indie rock"/>
    <n v="116.33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981"/>
    <x v="0"/>
    <x v="0"/>
    <s v="USD"/>
    <n v="1415832338"/>
    <n v="1413236738"/>
    <b v="0"/>
    <n v="29"/>
    <b v="1"/>
    <s v="music/indie rock"/>
    <n v="102.08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x v="982"/>
    <x v="0"/>
    <x v="3"/>
    <s v="EUR"/>
    <n v="1449178200"/>
    <n v="1447614732"/>
    <b v="0"/>
    <n v="8"/>
    <b v="1"/>
    <s v="music/indie rock"/>
    <n v="111.17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983"/>
    <x v="0"/>
    <x v="0"/>
    <s v="USD"/>
    <n v="1275368340"/>
    <n v="1272692732"/>
    <b v="0"/>
    <n v="89"/>
    <b v="1"/>
    <s v="music/indie rock"/>
    <n v="166.08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6.6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x v="984"/>
    <x v="0"/>
    <x v="0"/>
    <s v="USD"/>
    <n v="1355597528"/>
    <n v="1353005528"/>
    <b v="0"/>
    <n v="246"/>
    <b v="1"/>
    <s v="music/indie rock"/>
    <n v="144.58000000000001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985"/>
    <x v="0"/>
    <x v="0"/>
    <s v="USD"/>
    <n v="1279778400"/>
    <n v="1275851354"/>
    <b v="0"/>
    <n v="120"/>
    <b v="1"/>
    <s v="music/indie rock"/>
    <n v="105.55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x v="986"/>
    <x v="0"/>
    <x v="0"/>
    <s v="USD"/>
    <n v="1307459881"/>
    <n v="1304867881"/>
    <b v="0"/>
    <n v="26"/>
    <b v="1"/>
    <s v="music/indie rock"/>
    <n v="136.6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x v="987"/>
    <x v="0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x v="988"/>
    <x v="0"/>
    <x v="0"/>
    <s v="USD"/>
    <n v="1329082983"/>
    <n v="1326404583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1.72"/>
    <n v="196.34"/>
    <x v="4"/>
    <x v="16"/>
  </r>
  <r>
    <n v="1896"/>
    <s v="the bridge"/>
    <s v="My barely anticipated second album of self produced songs is ready to go.  Just need a little help to cover mastering, artwork etc."/>
    <n v="451"/>
    <x v="989"/>
    <x v="0"/>
    <x v="0"/>
    <s v="USD"/>
    <n v="1334250165"/>
    <n v="1331658165"/>
    <b v="0"/>
    <n v="13"/>
    <b v="1"/>
    <s v="music/indie rock"/>
    <n v="123.95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x v="990"/>
    <x v="0"/>
    <x v="0"/>
    <s v="USD"/>
    <n v="1393966800"/>
    <n v="1392040806"/>
    <b v="0"/>
    <n v="183"/>
    <b v="1"/>
    <s v="music/indie rock"/>
    <n v="102.46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x v="991"/>
    <x v="0"/>
    <x v="0"/>
    <s v="USD"/>
    <n v="1454349600"/>
    <n v="1451277473"/>
    <b v="0"/>
    <n v="21"/>
    <b v="1"/>
    <s v="music/indie rock"/>
    <n v="144.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x v="712"/>
    <x v="0"/>
    <x v="0"/>
    <s v="USD"/>
    <n v="1427319366"/>
    <n v="1424730966"/>
    <b v="0"/>
    <n v="42"/>
    <b v="1"/>
    <s v="music/indie rock"/>
    <n v="133.33000000000001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x v="992"/>
    <x v="0"/>
    <x v="0"/>
    <s v="USD"/>
    <n v="1349517540"/>
    <n v="1347137731"/>
    <b v="0"/>
    <n v="54"/>
    <b v="1"/>
    <s v="music/indie rock"/>
    <n v="109.36"/>
    <n v="50.63"/>
    <x v="4"/>
    <x v="16"/>
  </r>
  <r>
    <n v="1921"/>
    <s v="The Fine Spirits are making an album!"/>
    <s v="The Fine Spirits are making an album, but we need your help!"/>
    <n v="1500"/>
    <x v="993"/>
    <x v="0"/>
    <x v="0"/>
    <s v="USD"/>
    <n v="1342243143"/>
    <n v="1339651143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x v="994"/>
    <x v="0"/>
    <x v="0"/>
    <s v="USD"/>
    <n v="1386828507"/>
    <n v="1384236507"/>
    <b v="0"/>
    <n v="64"/>
    <b v="1"/>
    <s v="music/indie rock"/>
    <n v="115.55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0.8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x v="995"/>
    <x v="0"/>
    <x v="0"/>
    <s v="USD"/>
    <n v="1389814380"/>
    <n v="1387390555"/>
    <b v="0"/>
    <n v="33"/>
    <b v="1"/>
    <s v="music/indie rock"/>
    <n v="114.4"/>
    <n v="104"/>
    <x v="4"/>
    <x v="16"/>
  </r>
  <r>
    <n v="1925"/>
    <s v="The Freakniks Debut Album: Infinite Love"/>
    <s v="The Freakniks are making their psychedelic freak-folk debut studio album and they need your help."/>
    <n v="1500"/>
    <x v="996"/>
    <x v="0"/>
    <x v="0"/>
    <s v="USD"/>
    <n v="1381449600"/>
    <n v="1379540288"/>
    <b v="0"/>
    <n v="52"/>
    <b v="1"/>
    <s v="music/indie rock"/>
    <n v="110.33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997"/>
    <x v="0"/>
    <x v="0"/>
    <s v="USD"/>
    <n v="1288657560"/>
    <n v="1286319256"/>
    <b v="0"/>
    <n v="107"/>
    <b v="1"/>
    <s v="music/indie rock"/>
    <n v="195.38"/>
    <n v="27.39"/>
    <x v="4"/>
    <x v="16"/>
  </r>
  <r>
    <n v="1927"/>
    <s v="GBS Detroit Presents Hampshire"/>
    <s v="Hampshire is headed to GBS Detroit."/>
    <n v="600"/>
    <x v="819"/>
    <x v="0"/>
    <x v="0"/>
    <s v="USD"/>
    <n v="1331182740"/>
    <n v="1329856839"/>
    <b v="0"/>
    <n v="11"/>
    <b v="1"/>
    <s v="music/indie rock"/>
    <n v="103.33"/>
    <n v="56.36"/>
    <x v="4"/>
    <x v="16"/>
  </r>
  <r>
    <n v="1928"/>
    <s v="Jollyheads Circus Debut Album &quot;The Kaleidoscope Dawn&quot;"/>
    <s v="Help us master and release our debut album &quot;The Kaleidoscope Dawn&quot;"/>
    <n v="2550"/>
    <x v="998"/>
    <x v="0"/>
    <x v="0"/>
    <s v="USD"/>
    <n v="1367940794"/>
    <n v="1365348794"/>
    <b v="0"/>
    <n v="34"/>
    <b v="1"/>
    <s v="music/indie rock"/>
    <n v="103.14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x v="999"/>
    <x v="0"/>
    <x v="0"/>
    <s v="USD"/>
    <n v="1309825866"/>
    <n v="1306197066"/>
    <b v="0"/>
    <n v="75"/>
    <b v="1"/>
    <s v="music/indie rock"/>
    <n v="100.31"/>
    <n v="42.8"/>
    <x v="4"/>
    <x v="16"/>
  </r>
  <r>
    <n v="1930"/>
    <s v="Magnetic Flowers Presents: Old, Cold. Losing It."/>
    <s v="We're nearly done recording, but we're out of money! Help us release the record!!!"/>
    <n v="1000"/>
    <x v="1000"/>
    <x v="0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x v="1001"/>
    <x v="0"/>
    <x v="0"/>
    <s v="USD"/>
    <n v="1337657400"/>
    <n v="1336512309"/>
    <b v="0"/>
    <n v="50"/>
    <b v="1"/>
    <s v="music/indie rock"/>
    <n v="120.6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02"/>
    <x v="0"/>
    <x v="0"/>
    <s v="USD"/>
    <n v="1327433173"/>
    <n v="1325618773"/>
    <b v="0"/>
    <n v="80"/>
    <b v="1"/>
    <s v="music/indie rock"/>
    <n v="106.99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003"/>
    <x v="0"/>
    <x v="0"/>
    <s v="USD"/>
    <n v="1411787307"/>
    <n v="1409195307"/>
    <b v="0"/>
    <n v="110"/>
    <b v="1"/>
    <s v="music/indie rock"/>
    <n v="172.43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x v="1004"/>
    <x v="0"/>
    <x v="0"/>
    <s v="USD"/>
    <n v="1324789200"/>
    <n v="1321649321"/>
    <b v="0"/>
    <n v="77"/>
    <b v="1"/>
    <s v="music/indie rock"/>
    <n v="123.62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x v="1005"/>
    <x v="0"/>
    <x v="0"/>
    <s v="USD"/>
    <n v="1403326740"/>
    <n v="1400106171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x v="1006"/>
    <x v="0"/>
    <x v="0"/>
    <s v="USD"/>
    <n v="1323151140"/>
    <n v="1320528070"/>
    <b v="0"/>
    <n v="145"/>
    <b v="1"/>
    <s v="music/indie rock"/>
    <n v="116.52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x v="1007"/>
    <x v="0"/>
    <x v="0"/>
    <s v="USD"/>
    <n v="1339732740"/>
    <n v="1338346281"/>
    <b v="0"/>
    <n v="29"/>
    <b v="1"/>
    <s v="music/indie rock"/>
    <n v="187.25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x v="1008"/>
    <x v="0"/>
    <x v="0"/>
    <s v="USD"/>
    <n v="1372741200"/>
    <n v="1370067231"/>
    <b v="0"/>
    <n v="114"/>
    <b v="1"/>
    <s v="music/indie rock"/>
    <n v="115.93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1009"/>
    <x v="0"/>
    <x v="0"/>
    <s v="USD"/>
    <n v="1362955108"/>
    <n v="1360366708"/>
    <b v="0"/>
    <n v="96"/>
    <b v="1"/>
    <s v="music/indie rock"/>
    <n v="110.7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x v="1010"/>
    <x v="0"/>
    <x v="0"/>
    <s v="USD"/>
    <n v="1308110340"/>
    <n v="1304770233"/>
    <b v="0"/>
    <n v="31"/>
    <b v="1"/>
    <s v="music/indie rock"/>
    <n v="170.92"/>
    <n v="35.840000000000003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x v="1011"/>
    <x v="0"/>
    <x v="0"/>
    <s v="USD"/>
    <n v="1337144340"/>
    <n v="1333597555"/>
    <b v="0"/>
    <n v="55"/>
    <b v="1"/>
    <s v="music/indie rock"/>
    <n v="114.57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x v="1012"/>
    <x v="0"/>
    <x v="0"/>
    <s v="USD"/>
    <n v="1322106796"/>
    <n v="1316919196"/>
    <b v="0"/>
    <n v="38"/>
    <b v="1"/>
    <s v="music/indie rock"/>
    <n v="110.73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x v="501"/>
    <x v="0"/>
    <x v="0"/>
    <s v="USD"/>
    <n v="1338830395"/>
    <n v="1336238395"/>
    <b v="0"/>
    <n v="25"/>
    <b v="1"/>
    <s v="music/indie rock"/>
    <n v="113.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x v="1013"/>
    <x v="0"/>
    <x v="0"/>
    <s v="USD"/>
    <n v="1399186740"/>
    <n v="1396468782"/>
    <b v="0"/>
    <n v="46"/>
    <b v="1"/>
    <s v="music/indie rock"/>
    <n v="108.33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x v="1014"/>
    <x v="0"/>
    <x v="0"/>
    <s v="USD"/>
    <n v="1342382587"/>
    <n v="1339790587"/>
    <b v="0"/>
    <n v="83"/>
    <b v="1"/>
    <s v="music/indie rock"/>
    <n v="123.53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x v="1015"/>
    <x v="0"/>
    <x v="0"/>
    <s v="USD"/>
    <n v="1323838740"/>
    <n v="1321200332"/>
    <b v="0"/>
    <n v="35"/>
    <b v="1"/>
    <s v="music/indie rock"/>
    <n v="100.7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016"/>
    <x v="0"/>
    <x v="0"/>
    <s v="USD"/>
    <n v="1315457658"/>
    <n v="1312865658"/>
    <b v="0"/>
    <n v="25"/>
    <b v="1"/>
    <s v="music/indie rock"/>
    <n v="103.53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x v="1017"/>
    <x v="0"/>
    <x v="0"/>
    <s v="USD"/>
    <n v="1284177540"/>
    <n v="1281028152"/>
    <b v="0"/>
    <n v="75"/>
    <b v="1"/>
    <s v="music/indie rock"/>
    <n v="115.51"/>
    <n v="46.2"/>
    <x v="4"/>
    <x v="16"/>
  </r>
  <r>
    <n v="2089"/>
    <s v="Little Moses EP"/>
    <s v="Little Moses is trying to record their first EP, and we can't do it without your help!"/>
    <n v="2500"/>
    <x v="1018"/>
    <x v="0"/>
    <x v="0"/>
    <s v="USD"/>
    <n v="1375408194"/>
    <n v="1372384194"/>
    <b v="0"/>
    <n v="62"/>
    <b v="1"/>
    <s v="music/indie rock"/>
    <n v="120.4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x v="1019"/>
    <x v="0"/>
    <x v="0"/>
    <s v="USD"/>
    <n v="1361696955"/>
    <n v="1359104955"/>
    <b v="0"/>
    <n v="160"/>
    <b v="1"/>
    <s v="music/indie rock"/>
    <n v="115.04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x v="1020"/>
    <x v="0"/>
    <x v="0"/>
    <s v="USD"/>
    <n v="1299009600"/>
    <n v="1294818278"/>
    <b v="0"/>
    <n v="246"/>
    <b v="1"/>
    <s v="music/indie rock"/>
    <n v="120.47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x v="1021"/>
    <x v="0"/>
    <x v="0"/>
    <s v="USD"/>
    <n v="1318006732"/>
    <n v="1312822732"/>
    <b v="0"/>
    <n v="55"/>
    <b v="1"/>
    <s v="music/indie rock"/>
    <n v="101.28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x v="1022"/>
    <x v="0"/>
    <x v="0"/>
    <s v="USD"/>
    <n v="1356211832"/>
    <n v="1351024232"/>
    <b v="0"/>
    <n v="23"/>
    <b v="1"/>
    <s v="music/indie rock"/>
    <n v="102.47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x v="1023"/>
    <x v="0"/>
    <x v="0"/>
    <s v="USD"/>
    <n v="1330916400"/>
    <n v="1327969730"/>
    <b v="0"/>
    <n v="72"/>
    <b v="1"/>
    <s v="music/indie rock"/>
    <n v="120.54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x v="1024"/>
    <x v="0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x v="1025"/>
    <x v="0"/>
    <x v="0"/>
    <s v="USD"/>
    <n v="1351223940"/>
    <n v="1349892735"/>
    <b v="0"/>
    <n v="14"/>
    <b v="1"/>
    <s v="music/indie rock"/>
    <n v="101.67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x v="1026"/>
    <x v="0"/>
    <x v="0"/>
    <s v="USD"/>
    <n v="1331174635"/>
    <n v="1328582635"/>
    <b v="0"/>
    <n v="32"/>
    <b v="1"/>
    <s v="music/indie rock"/>
    <n v="100.33"/>
    <n v="188.13"/>
    <x v="4"/>
    <x v="16"/>
  </r>
  <r>
    <n v="2099"/>
    <s v="Roosevelt Died."/>
    <s v="Our tour van died, we need help!"/>
    <n v="3000"/>
    <x v="1027"/>
    <x v="0"/>
    <x v="0"/>
    <s v="USD"/>
    <n v="1435808400"/>
    <n v="1434650084"/>
    <b v="0"/>
    <n v="63"/>
    <b v="1"/>
    <s v="music/indie rock"/>
    <n v="132.37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x v="1028"/>
    <x v="0"/>
    <x v="0"/>
    <s v="USD"/>
    <n v="1341028740"/>
    <n v="1339704141"/>
    <b v="0"/>
    <n v="27"/>
    <b v="1"/>
    <s v="music/indie rock"/>
    <n v="136.66999999999999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29"/>
    <x v="0"/>
    <x v="0"/>
    <s v="USD"/>
    <n v="1329104114"/>
    <n v="1323920114"/>
    <b v="0"/>
    <n v="44"/>
    <b v="1"/>
    <s v="music/indie rock"/>
    <n v="113.25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x v="1030"/>
    <x v="0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x v="1031"/>
    <x v="0"/>
    <x v="0"/>
    <s v="USD"/>
    <n v="1352488027"/>
    <n v="1349892427"/>
    <b v="0"/>
    <n v="115"/>
    <b v="1"/>
    <s v="music/indie rock"/>
    <n v="146.12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x v="1032"/>
    <x v="0"/>
    <x v="0"/>
    <s v="USD"/>
    <n v="1369958400"/>
    <n v="1367286434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x v="1033"/>
    <x v="0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034"/>
    <x v="0"/>
    <x v="0"/>
    <s v="USD"/>
    <n v="1359176974"/>
    <n v="1356584974"/>
    <b v="0"/>
    <n v="44"/>
    <b v="1"/>
    <s v="music/indie rock"/>
    <n v="107.05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x v="1035"/>
    <x v="0"/>
    <x v="0"/>
    <s v="USD"/>
    <n v="1415815393"/>
    <n v="1413997393"/>
    <b v="0"/>
    <n v="58"/>
    <b v="1"/>
    <s v="music/indie rock"/>
    <n v="107.73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x v="1036"/>
    <x v="0"/>
    <x v="0"/>
    <s v="USD"/>
    <n v="1347249300"/>
    <n v="1344917580"/>
    <b v="0"/>
    <n v="191"/>
    <b v="1"/>
    <s v="music/indie rock"/>
    <n v="107.31"/>
    <n v="89.9"/>
    <x v="4"/>
    <x v="16"/>
  </r>
  <r>
    <n v="2109"/>
    <s v="Skyline Sounds - First Studio Album (and Merch!)"/>
    <s v="We are ready to make our first full-length album, and with your help, we can make it happen!"/>
    <n v="4000"/>
    <x v="1037"/>
    <x v="0"/>
    <x v="0"/>
    <s v="USD"/>
    <n v="1436115617"/>
    <n v="1433523617"/>
    <b v="0"/>
    <n v="40"/>
    <b v="1"/>
    <s v="music/indie rock"/>
    <n v="106.53"/>
    <n v="106.53"/>
    <x v="4"/>
    <x v="16"/>
  </r>
  <r>
    <n v="2110"/>
    <s v="&quot;Vision&quot; - New Album - Brent Brown"/>
    <s v="Brent Brown's breakout new album! Requires help from the record label... You!"/>
    <n v="2000"/>
    <x v="1038"/>
    <x v="0"/>
    <x v="0"/>
    <s v="USD"/>
    <n v="1401253140"/>
    <n v="1398873969"/>
    <b v="0"/>
    <n v="38"/>
    <b v="1"/>
    <s v="music/indie rock"/>
    <n v="100.35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6.5"/>
    <n v="54.62"/>
    <x v="4"/>
    <x v="16"/>
  </r>
  <r>
    <n v="2112"/>
    <s v="BBB Kickstarter Two"/>
    <s v="BBB is going back into the studio to record and release &quot;Felix From Canada&quot; by popular demand.  We need your help!"/>
    <n v="300"/>
    <x v="705"/>
    <x v="0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x v="1039"/>
    <x v="0"/>
    <x v="0"/>
    <s v="USD"/>
    <n v="1411505176"/>
    <n v="1408481176"/>
    <b v="0"/>
    <n v="107"/>
    <b v="1"/>
    <s v="music/indie rock"/>
    <n v="104.86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40"/>
    <x v="0"/>
    <x v="0"/>
    <s v="USD"/>
    <n v="1291870740"/>
    <n v="1286480070"/>
    <b v="0"/>
    <n v="147"/>
    <b v="1"/>
    <s v="music/indie rock"/>
    <n v="104.7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x v="1041"/>
    <x v="0"/>
    <x v="0"/>
    <s v="USD"/>
    <n v="1298167001"/>
    <n v="1295575001"/>
    <b v="0"/>
    <n v="36"/>
    <b v="1"/>
    <s v="music/indie rock"/>
    <n v="225.67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x v="1042"/>
    <x v="0"/>
    <x v="0"/>
    <s v="USD"/>
    <n v="1349203203"/>
    <n v="1345056003"/>
    <b v="0"/>
    <n v="92"/>
    <b v="1"/>
    <s v="music/indie rock"/>
    <n v="100.9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x v="1043"/>
    <x v="0"/>
    <x v="0"/>
    <s v="USD"/>
    <n v="1445921940"/>
    <n v="1444699549"/>
    <b v="0"/>
    <n v="35"/>
    <b v="1"/>
    <s v="music/indie rock"/>
    <n v="147.75"/>
    <n v="50.66"/>
    <x v="4"/>
    <x v="16"/>
  </r>
  <r>
    <n v="2118"/>
    <s v="PORCHES. vs. THE U.S.A."/>
    <s v="PORCHES.  and Documentarians tour from New York to San Francisco and back."/>
    <n v="1000"/>
    <x v="1044"/>
    <x v="0"/>
    <x v="0"/>
    <s v="USD"/>
    <n v="1311538136"/>
    <n v="1308946136"/>
    <b v="0"/>
    <n v="17"/>
    <b v="1"/>
    <s v="music/indie rock"/>
    <n v="134.61000000000001"/>
    <n v="79.180000000000007"/>
    <x v="4"/>
    <x v="16"/>
  </r>
  <r>
    <n v="2119"/>
    <s v="Big Long Now's Debut Album"/>
    <s v="big long now is recording our debut album and we are looking for help mastering and pressing it to vinyl"/>
    <n v="2000"/>
    <x v="897"/>
    <x v="0"/>
    <x v="0"/>
    <s v="USD"/>
    <n v="1345086445"/>
    <n v="1342494445"/>
    <b v="0"/>
    <n v="22"/>
    <b v="1"/>
    <s v="music/indie rock"/>
    <n v="100.75"/>
    <n v="91.59"/>
    <x v="4"/>
    <x v="16"/>
  </r>
  <r>
    <n v="2120"/>
    <s v="Hearty Har Full Length Album"/>
    <s v="&lt;3_x000a_Coming in from outer space. Help Hearty Har record their 1st album!!"/>
    <n v="8000"/>
    <x v="1045"/>
    <x v="0"/>
    <x v="0"/>
    <s v="USD"/>
    <n v="1388617736"/>
    <n v="1384384136"/>
    <b v="0"/>
    <n v="69"/>
    <b v="1"/>
    <s v="music/indie rock"/>
    <n v="100.88"/>
    <n v="116.96"/>
    <x v="4"/>
    <x v="16"/>
  </r>
  <r>
    <n v="2161"/>
    <s v="CallMeGhost DEBUT ALBUM preorder!"/>
    <s v="We're trying to fund hard copies of our debut album!"/>
    <n v="400"/>
    <x v="1046"/>
    <x v="0"/>
    <x v="0"/>
    <s v="USD"/>
    <n v="1443040059"/>
    <n v="1440448059"/>
    <b v="0"/>
    <n v="13"/>
    <b v="1"/>
    <s v="music/rock"/>
    <n v="115.75"/>
    <n v="35.619999999999997"/>
    <x v="4"/>
    <x v="13"/>
  </r>
  <r>
    <n v="2162"/>
    <s v="&quot;Then &amp; Now&quot;"/>
    <s v="Then &amp; Now is the 1st Solo album from me Ian Stewart. To learn more about me, my music, and my life visit www.ianstewartlive.com"/>
    <n v="4500"/>
    <x v="1047"/>
    <x v="0"/>
    <x v="0"/>
    <s v="USD"/>
    <n v="1406226191"/>
    <n v="1403547791"/>
    <b v="0"/>
    <n v="58"/>
    <b v="1"/>
    <s v="music/rock"/>
    <n v="112.27"/>
    <n v="87.1"/>
    <x v="4"/>
    <x v="13"/>
  </r>
  <r>
    <n v="2163"/>
    <s v="Help MONGREL record our new cd !"/>
    <s v="Mongrel is looking to hit the studio once again in June so we can bring you a new cd later this year and we need your help!"/>
    <n v="2500"/>
    <x v="1048"/>
    <x v="0"/>
    <x v="0"/>
    <s v="USD"/>
    <n v="1433735400"/>
    <n v="1429306520"/>
    <b v="0"/>
    <n v="44"/>
    <b v="1"/>
    <s v="music/rock"/>
    <n v="132.19999999999999"/>
    <n v="75.11"/>
    <x v="4"/>
    <x v="13"/>
  </r>
  <r>
    <n v="2164"/>
    <s v="Rosaline debut record"/>
    <s v="South Florida roots country/rock outfit's long awaited debut record"/>
    <n v="5500"/>
    <x v="1049"/>
    <x v="0"/>
    <x v="0"/>
    <s v="USD"/>
    <n v="1466827140"/>
    <n v="1464196414"/>
    <b v="0"/>
    <n v="83"/>
    <b v="1"/>
    <s v="music/rock"/>
    <n v="102.64"/>
    <n v="68.010000000000005"/>
    <x v="4"/>
    <x v="13"/>
  </r>
  <r>
    <n v="2165"/>
    <s v="Le Temps Nous Est ComtÃ©"/>
    <s v="Vous aimez le rock fort ? Aidez les Beat Cheese Ã  produire leur premier album ! Do you like cheese? Help us produce our first album!"/>
    <n v="2500"/>
    <x v="489"/>
    <x v="0"/>
    <x v="6"/>
    <s v="EUR"/>
    <n v="1460127635"/>
    <n v="1457539235"/>
    <b v="0"/>
    <n v="117"/>
    <b v="1"/>
    <s v="music/rock"/>
    <n v="138.63999999999999"/>
    <n v="29.62"/>
    <x v="4"/>
    <x v="13"/>
  </r>
  <r>
    <n v="2166"/>
    <s v="Johnny Rock &amp; Friends: For The Record"/>
    <s v="Drummer John Roccesano (Johnny Rock) produces an album written and performed by friends, recorded and mixed on tape, pressed on vinyl."/>
    <n v="2000"/>
    <x v="1050"/>
    <x v="0"/>
    <x v="0"/>
    <s v="USD"/>
    <n v="1417813618"/>
    <n v="1413922018"/>
    <b v="0"/>
    <n v="32"/>
    <b v="1"/>
    <s v="music/rock"/>
    <n v="146.6"/>
    <n v="91.63"/>
    <x v="4"/>
    <x v="1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3"/>
  </r>
  <r>
    <n v="2168"/>
    <s v="PIZAZZ: Pigeons Playing Ping Pong's New Album"/>
    <s v="We're hitting the studio to record our next album, &quot;Pizazz&quot;!! Help us put the FUN in FUNK!!"/>
    <n v="18000"/>
    <x v="1051"/>
    <x v="0"/>
    <x v="0"/>
    <s v="USD"/>
    <n v="1486702800"/>
    <n v="1484058261"/>
    <b v="0"/>
    <n v="340"/>
    <b v="1"/>
    <s v="music/rock"/>
    <n v="121.58"/>
    <n v="64.37"/>
    <x v="4"/>
    <x v="13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3"/>
  </r>
  <r>
    <n v="2170"/>
    <s v="STETSON'S NEW EP"/>
    <s v="We are a hard rock band from Northern California trying to raise $350 for our next EP. Be a part of our journey!"/>
    <n v="350"/>
    <x v="1052"/>
    <x v="0"/>
    <x v="0"/>
    <s v="USD"/>
    <n v="1440266422"/>
    <n v="1436810422"/>
    <b v="0"/>
    <n v="19"/>
    <b v="1"/>
    <s v="music/rock"/>
    <n v="180.86"/>
    <n v="33.32"/>
    <x v="4"/>
    <x v="13"/>
  </r>
  <r>
    <n v="2171"/>
    <s v="Brainspoonâ€™s New Record"/>
    <s v="Like records? We do, too! Help this Los Angeles based rock 'n' roll band get their new album out on vinyl!"/>
    <n v="4000"/>
    <x v="1053"/>
    <x v="0"/>
    <x v="0"/>
    <s v="USD"/>
    <n v="1434949200"/>
    <n v="1431903495"/>
    <b v="0"/>
    <n v="47"/>
    <b v="1"/>
    <s v="music/rock"/>
    <n v="106.08"/>
    <n v="90.28"/>
    <x v="4"/>
    <x v="13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x v="1054"/>
    <x v="0"/>
    <x v="0"/>
    <s v="USD"/>
    <n v="1378785540"/>
    <n v="1376066243"/>
    <b v="0"/>
    <n v="90"/>
    <b v="1"/>
    <s v="music/rock"/>
    <n v="126.93"/>
    <n v="59.23"/>
    <x v="4"/>
    <x v="13"/>
  </r>
  <r>
    <n v="2174"/>
    <s v="Chivo Funge and the Extensions"/>
    <s v="Chivo and his band of miscreants present their debut album _x000a_'Blind Energy' ...we think you are going to like it."/>
    <n v="4000"/>
    <x v="1055"/>
    <x v="0"/>
    <x v="1"/>
    <s v="GBP"/>
    <n v="1462453307"/>
    <n v="1459861307"/>
    <b v="0"/>
    <n v="63"/>
    <b v="1"/>
    <s v="music/rock"/>
    <n v="102.98"/>
    <n v="65.38"/>
    <x v="4"/>
    <x v="13"/>
  </r>
  <r>
    <n v="2175"/>
    <s v="Repulsur's First Record"/>
    <s v="Trying to get the last bit of money together to finish recording the first full length Repulsur album, &quot;The After School Special&quot;."/>
    <n v="700"/>
    <x v="1056"/>
    <x v="0"/>
    <x v="0"/>
    <s v="USD"/>
    <n v="1469059986"/>
    <n v="1468455186"/>
    <b v="0"/>
    <n v="26"/>
    <b v="1"/>
    <s v="music/rock"/>
    <n v="250"/>
    <n v="67.31"/>
    <x v="4"/>
    <x v="13"/>
  </r>
  <r>
    <n v="2176"/>
    <s v="Mike Farley Band - New Album!"/>
    <s v="The Mike Farley Band has re-assembled its original line up and needs your help to make a new full-length album!"/>
    <n v="5000"/>
    <x v="1057"/>
    <x v="0"/>
    <x v="0"/>
    <s v="USD"/>
    <n v="1430579509"/>
    <n v="1427987509"/>
    <b v="0"/>
    <n v="71"/>
    <b v="1"/>
    <s v="music/rock"/>
    <n v="126.02"/>
    <n v="88.75"/>
    <x v="4"/>
    <x v="13"/>
  </r>
  <r>
    <n v="2177"/>
    <s v="Nobody Rides For Free ~ Stone Horse"/>
    <s v="Stone Horse ~ _x000a_Doing what they do best, laying down honest and _x000a_proper Rock-n-Roll guaranteed to soothe your soul!"/>
    <n v="2500"/>
    <x v="608"/>
    <x v="0"/>
    <x v="0"/>
    <s v="USD"/>
    <n v="1465192867"/>
    <n v="1463032867"/>
    <b v="0"/>
    <n v="38"/>
    <b v="1"/>
    <s v="music/rock"/>
    <n v="100.12"/>
    <n v="65.87"/>
    <x v="4"/>
    <x v="13"/>
  </r>
  <r>
    <n v="2178"/>
    <s v="The Letter Black - New Record"/>
    <s v="We are making our third studio album and no longer have a label telling us what we can/can't do. This record is for the fans."/>
    <n v="25000"/>
    <x v="1058"/>
    <x v="0"/>
    <x v="0"/>
    <s v="USD"/>
    <n v="1484752597"/>
    <n v="1482160597"/>
    <b v="0"/>
    <n v="859"/>
    <b v="1"/>
    <s v="music/rock"/>
    <n v="138.63999999999999"/>
    <n v="40.35"/>
    <x v="4"/>
    <x v="13"/>
  </r>
  <r>
    <n v="2179"/>
    <s v="Woodhouse EP"/>
    <s v="Woodhouse is making an EP!  If you are a fan of whiskey and loud guitars, contribute to the cause!"/>
    <n v="1000"/>
    <x v="1059"/>
    <x v="0"/>
    <x v="0"/>
    <s v="USD"/>
    <n v="1428725192"/>
    <n v="1426133192"/>
    <b v="0"/>
    <n v="21"/>
    <b v="1"/>
    <s v="music/rock"/>
    <n v="161.4"/>
    <n v="76.86"/>
    <x v="4"/>
    <x v="13"/>
  </r>
  <r>
    <n v="2180"/>
    <s v="FOUR STAR MARY &quot;PIECES&quot;"/>
    <s v="Help fund the new record by independent alternative rockers FOUR STAR MARY &quot;PIECES&quot;"/>
    <n v="5000"/>
    <x v="1060"/>
    <x v="0"/>
    <x v="0"/>
    <s v="USD"/>
    <n v="1447434268"/>
    <n v="1443801868"/>
    <b v="0"/>
    <n v="78"/>
    <b v="1"/>
    <s v="music/rock"/>
    <n v="107.18"/>
    <n v="68.709999999999994"/>
    <x v="4"/>
    <x v="13"/>
  </r>
  <r>
    <n v="2201"/>
    <s v="Superpowerless - Princess - Music Video"/>
    <s v="Oh Hello! I make 8bit / Pop Punk under the name of Superpowerless and with your help, I'm looking to fund a new music video! :)"/>
    <n v="110"/>
    <x v="1061"/>
    <x v="0"/>
    <x v="1"/>
    <s v="GBP"/>
    <n v="1358367565"/>
    <n v="1357157965"/>
    <b v="0"/>
    <n v="28"/>
    <b v="1"/>
    <s v="music/electronic music"/>
    <n v="382.72"/>
    <n v="15.04"/>
    <x v="4"/>
    <x v="17"/>
  </r>
  <r>
    <n v="2202"/>
    <s v="zircon - &quot;Identity Sequence&quot;: A cyberpunk-inspired journey"/>
    <s v="An electro-organic album of evolved dance music inspired by seminal cyberpunk works."/>
    <n v="4000"/>
    <x v="1062"/>
    <x v="0"/>
    <x v="0"/>
    <s v="USD"/>
    <n v="1351801368"/>
    <n v="1349209368"/>
    <b v="0"/>
    <n v="721"/>
    <b v="1"/>
    <s v="music/electronic music"/>
    <n v="704.18"/>
    <n v="39.07"/>
    <x v="4"/>
    <x v="17"/>
  </r>
  <r>
    <n v="2203"/>
    <s v="Andy's iLL - The Invisible City"/>
    <s v="The Invisible City is a project built &amp; powered by my fans. A full video and audio experience that I hope to merge into a live show."/>
    <n v="2000"/>
    <x v="1063"/>
    <x v="0"/>
    <x v="5"/>
    <s v="CAD"/>
    <n v="1443127082"/>
    <n v="1440535082"/>
    <b v="0"/>
    <n v="50"/>
    <b v="1"/>
    <s v="music/electronic music"/>
    <n v="109.55"/>
    <n v="43.82"/>
    <x v="4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x v="1064"/>
    <x v="0"/>
    <x v="0"/>
    <s v="USD"/>
    <n v="1362814119"/>
    <n v="1360222119"/>
    <b v="0"/>
    <n v="73"/>
    <b v="1"/>
    <s v="music/electronic music"/>
    <n v="132.87"/>
    <n v="27.3"/>
    <x v="4"/>
    <x v="17"/>
  </r>
  <r>
    <n v="2205"/>
    <s v="Lestat - Midnight Toll Video"/>
    <s v="Lestat is filming their first video, and they need your help! From their release, Arisen, &quot;Midnight Toll&quot;. Hear it at lestatmusic.com."/>
    <n v="750"/>
    <x v="1065"/>
    <x v="0"/>
    <x v="0"/>
    <s v="USD"/>
    <n v="1338579789"/>
    <n v="1335987789"/>
    <b v="0"/>
    <n v="27"/>
    <b v="1"/>
    <s v="music/electronic music"/>
    <n v="152"/>
    <n v="42.22"/>
    <x v="4"/>
    <x v="17"/>
  </r>
  <r>
    <n v="2206"/>
    <s v="Arbor Oasis's First Album!"/>
    <s v="We really think we might have what it takes to make it someday! But we really need help to take the first step and release this album!"/>
    <n v="1100"/>
    <x v="868"/>
    <x v="0"/>
    <x v="0"/>
    <s v="USD"/>
    <n v="1334556624"/>
    <n v="1333001424"/>
    <b v="0"/>
    <n v="34"/>
    <b v="1"/>
    <s v="music/electronic music"/>
    <n v="102.73"/>
    <n v="33.24"/>
    <x v="4"/>
    <x v="17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x v="1066"/>
    <x v="0"/>
    <x v="0"/>
    <s v="USD"/>
    <n v="1333771200"/>
    <n v="1328649026"/>
    <b v="0"/>
    <n v="24"/>
    <b v="1"/>
    <s v="music/electronic music"/>
    <n v="101.6"/>
    <n v="42.33"/>
    <x v="4"/>
    <x v="17"/>
  </r>
  <r>
    <n v="2209"/>
    <s v="NYPC's North American (+ Colombia!) Tour May 2014 - Part 2"/>
    <s v="Support us and pledge for rewards on our new bigger Tour of the US, Canada and Colombia!"/>
    <n v="500"/>
    <x v="1067"/>
    <x v="0"/>
    <x v="1"/>
    <s v="GBP"/>
    <n v="1397516400"/>
    <n v="1396524644"/>
    <b v="0"/>
    <n v="15"/>
    <b v="1"/>
    <s v="music/electronic music"/>
    <n v="150.80000000000001"/>
    <n v="50.27"/>
    <x v="4"/>
    <x v="17"/>
  </r>
  <r>
    <n v="2210"/>
    <s v="The Seshen's Debut Album Release"/>
    <s v="Influenced by Little Dragon, J. Dilla, Erykah Badu &amp; Beach House, this genre-defying record fuses hip-hop, soul, pop and electronica."/>
    <n v="4000"/>
    <x v="1068"/>
    <x v="0"/>
    <x v="0"/>
    <s v="USD"/>
    <n v="1334424960"/>
    <n v="1329442510"/>
    <b v="0"/>
    <n v="72"/>
    <b v="1"/>
    <s v="music/electronic music"/>
    <n v="111.43"/>
    <n v="61.9"/>
    <x v="4"/>
    <x v="17"/>
  </r>
  <r>
    <n v="2211"/>
    <s v="Kickstart the Future (of Telefuture)"/>
    <s v="Telefuture, a record label sharing 80's inspired electronic music, wants to release some incredible albums on various physical mediums!"/>
    <n v="2500"/>
    <x v="1069"/>
    <x v="0"/>
    <x v="0"/>
    <s v="USD"/>
    <n v="1397113140"/>
    <n v="1395168625"/>
    <b v="0"/>
    <n v="120"/>
    <b v="1"/>
    <s v="music/electronic music"/>
    <n v="195.6"/>
    <n v="40.75"/>
    <x v="4"/>
    <x v="17"/>
  </r>
  <r>
    <n v="2212"/>
    <s v="Dragon's Eye Recordings: Label Relaunch"/>
    <s v="Help Dragon's Eye relaunch with 4 new releases by Yann Novak, Pinkcourtesyphone, Steve Roden &amp; Lawrence English + Stephen Vitiello"/>
    <n v="6000"/>
    <x v="1070"/>
    <x v="0"/>
    <x v="0"/>
    <s v="USD"/>
    <n v="1383526800"/>
    <n v="1380650177"/>
    <b v="0"/>
    <n v="123"/>
    <b v="1"/>
    <s v="music/electronic music"/>
    <n v="114.38"/>
    <n v="55.8"/>
    <x v="4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7"/>
  </r>
  <r>
    <n v="2214"/>
    <s v="Spiff is ready to join the digital age!"/>
    <s v="Join this Kickstarter project today to assist Spiff in converting his analog recordings from the 80's to digital!"/>
    <n v="600"/>
    <x v="1071"/>
    <x v="0"/>
    <x v="0"/>
    <s v="USD"/>
    <n v="1391713248"/>
    <n v="1389121248"/>
    <b v="0"/>
    <n v="24"/>
    <b v="1"/>
    <s v="music/electronic music"/>
    <n v="292.5"/>
    <n v="73.13"/>
    <x v="4"/>
    <x v="17"/>
  </r>
  <r>
    <n v="2215"/>
    <s v="&quot;Something to See, Not to Say&quot; - Anemometer's First EP Album"/>
    <s v="Ambient Electro Grind-fest!"/>
    <n v="550"/>
    <x v="1072"/>
    <x v="0"/>
    <x v="0"/>
    <s v="USD"/>
    <n v="1331621940"/>
    <n v="1329671572"/>
    <b v="0"/>
    <n v="33"/>
    <b v="1"/>
    <s v="music/electronic music"/>
    <n v="156.36000000000001"/>
    <n v="26.06"/>
    <x v="4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x v="1073"/>
    <x v="0"/>
    <x v="0"/>
    <s v="USD"/>
    <n v="1437674545"/>
    <n v="1436464945"/>
    <b v="0"/>
    <n v="14"/>
    <b v="1"/>
    <s v="music/electronic music"/>
    <n v="105.67"/>
    <n v="22.64"/>
    <x v="4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.19"/>
    <n v="47.22"/>
    <x v="4"/>
    <x v="17"/>
  </r>
  <r>
    <n v="2218"/>
    <s v="Idiot Stare &quot;Unknown to Millions&quot; CD"/>
    <s v="Help Idiot Stare press their next album to CD. Over 40 minutes of intense industrial rock that you're going to want to own!"/>
    <n v="2000"/>
    <x v="1074"/>
    <x v="0"/>
    <x v="0"/>
    <s v="USD"/>
    <n v="1346198400"/>
    <n v="1344281383"/>
    <b v="0"/>
    <n v="76"/>
    <b v="1"/>
    <s v="music/electronic music"/>
    <n v="122.83"/>
    <n v="32.32"/>
    <x v="4"/>
    <x v="17"/>
  </r>
  <r>
    <n v="2219"/>
    <s v="Moments by eBurner"/>
    <s v="An album that illustrates events in our lives, whether trivial or significant, through the tones of electronic music."/>
    <n v="1000"/>
    <x v="862"/>
    <x v="0"/>
    <x v="0"/>
    <s v="USD"/>
    <n v="1440004512"/>
    <n v="1437412512"/>
    <b v="0"/>
    <n v="19"/>
    <b v="1"/>
    <s v="music/electronic music"/>
    <n v="101.5"/>
    <n v="53.42"/>
    <x v="4"/>
    <x v="17"/>
  </r>
  <r>
    <n v="2220"/>
    <s v="Be Part of Darkpine's Debut EP"/>
    <s v="Darkpine is recording and releasing a 5-track EP within the coming months this summer and hopes for your support."/>
    <n v="3500"/>
    <x v="1075"/>
    <x v="0"/>
    <x v="0"/>
    <s v="USD"/>
    <n v="1374888436"/>
    <n v="1372296436"/>
    <b v="0"/>
    <n v="69"/>
    <b v="1"/>
    <s v="music/electronic music"/>
    <n v="101.14"/>
    <n v="51.3"/>
    <x v="4"/>
    <x v="17"/>
  </r>
  <r>
    <n v="2281"/>
    <s v="Lewis Robertson Band EP!"/>
    <s v="I am trying to get a new band off the ground, and in order to be taken seriously and get gigs, we need some killer recordings!"/>
    <n v="300"/>
    <x v="1076"/>
    <x v="0"/>
    <x v="0"/>
    <s v="USD"/>
    <n v="1311576600"/>
    <n v="1306219897"/>
    <b v="0"/>
    <n v="11"/>
    <b v="1"/>
    <s v="music/rock"/>
    <n v="185"/>
    <n v="50.45"/>
    <x v="4"/>
    <x v="13"/>
  </r>
  <r>
    <n v="2282"/>
    <s v="Sage King's Debut Album"/>
    <s v="Sage King is recording his debut album and wants YOU to be a part of the creation process"/>
    <n v="750"/>
    <x v="1077"/>
    <x v="0"/>
    <x v="0"/>
    <s v="USD"/>
    <n v="1452744686"/>
    <n v="1447560686"/>
    <b v="0"/>
    <n v="12"/>
    <b v="1"/>
    <s v="music/rock"/>
    <n v="185.33"/>
    <n v="115.83"/>
    <x v="4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078"/>
    <x v="0"/>
    <x v="0"/>
    <s v="USD"/>
    <n v="1336528804"/>
    <n v="1331348404"/>
    <b v="0"/>
    <n v="48"/>
    <b v="1"/>
    <s v="music/rock"/>
    <n v="100.86"/>
    <n v="63.03"/>
    <x v="4"/>
    <x v="13"/>
  </r>
  <r>
    <n v="2284"/>
    <s v="Make a record, write a song, take the Vinyl Skyway. "/>
    <s v="The Vinyl Skyway reunite to make a third album. "/>
    <n v="6000"/>
    <x v="1079"/>
    <x v="0"/>
    <x v="0"/>
    <s v="USD"/>
    <n v="1299902400"/>
    <n v="1297451245"/>
    <b v="0"/>
    <n v="59"/>
    <b v="1"/>
    <s v="music/rock"/>
    <n v="106.22"/>
    <n v="108.02"/>
    <x v="4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x v="1080"/>
    <x v="0"/>
    <x v="0"/>
    <s v="USD"/>
    <n v="1340944043"/>
    <n v="1338352043"/>
    <b v="0"/>
    <n v="79"/>
    <b v="1"/>
    <s v="music/rock"/>
    <n v="121.37"/>
    <n v="46.09"/>
    <x v="4"/>
    <x v="13"/>
  </r>
  <r>
    <n v="2286"/>
    <s v="Arson In The Suburbs"/>
    <s v="Arson In The Suburbs is ready to release its FIRST three song E.P. and looking to raise funds to get back in the studio! RnFnR!"/>
    <n v="1500"/>
    <x v="1081"/>
    <x v="0"/>
    <x v="0"/>
    <s v="USD"/>
    <n v="1378439940"/>
    <n v="1376003254"/>
    <b v="0"/>
    <n v="14"/>
    <b v="1"/>
    <s v="music/rock"/>
    <n v="100.07"/>
    <n v="107.21"/>
    <x v="4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x v="1082"/>
    <x v="0"/>
    <x v="0"/>
    <s v="USD"/>
    <n v="1403539260"/>
    <n v="1401724860"/>
    <b v="0"/>
    <n v="106"/>
    <b v="1"/>
    <s v="music/rock"/>
    <n v="119.98"/>
    <n v="50.93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x v="860"/>
    <x v="0"/>
    <x v="0"/>
    <s v="USD"/>
    <n v="1340733600"/>
    <n v="1339098689"/>
    <b v="0"/>
    <n v="25"/>
    <b v="1"/>
    <s v="music/rock"/>
    <n v="100.1"/>
    <n v="40.04"/>
    <x v="4"/>
    <x v="13"/>
  </r>
  <r>
    <n v="2289"/>
    <s v="Blind Man Deaf Boy Tour!"/>
    <s v="Blind Man Deaf Boy is a Folk Punk band from Denver, we need money to get ourselves a van and take it on tour around the west coast."/>
    <n v="1500"/>
    <x v="1083"/>
    <x v="0"/>
    <x v="0"/>
    <s v="USD"/>
    <n v="1386372120"/>
    <n v="1382659060"/>
    <b v="0"/>
    <n v="25"/>
    <b v="1"/>
    <s v="music/rock"/>
    <n v="107.4"/>
    <n v="64.44"/>
    <x v="4"/>
    <x v="13"/>
  </r>
  <r>
    <n v="2290"/>
    <s v="American Standard Needs to Release Their Debut EP"/>
    <s v="American Standard needs your help pressing their debut EP. Be involved in the artistic process and receive swag in return!"/>
    <n v="1500"/>
    <x v="1084"/>
    <x v="0"/>
    <x v="0"/>
    <s v="USD"/>
    <n v="1259686800"/>
    <n v="1252908330"/>
    <b v="0"/>
    <n v="29"/>
    <b v="1"/>
    <s v="music/rock"/>
    <n v="104.07"/>
    <n v="53.83"/>
    <x v="4"/>
    <x v="13"/>
  </r>
  <r>
    <n v="2291"/>
    <s v="Create thatwasthen's new album with them!"/>
    <s v="So we've recorded a 5-song EP with a 2-time Grammy winner, but we need to raise the  $$$ to mix, master and press it to CD and vinyl!"/>
    <n v="2500"/>
    <x v="1085"/>
    <x v="0"/>
    <x v="0"/>
    <s v="USD"/>
    <n v="1335153600"/>
    <n v="1332199618"/>
    <b v="0"/>
    <n v="43"/>
    <b v="1"/>
    <s v="music/rock"/>
    <n v="172.8"/>
    <n v="100.47"/>
    <x v="4"/>
    <x v="13"/>
  </r>
  <r>
    <n v="2292"/>
    <s v="BE A PART OF HISTORY!"/>
    <s v="Aiding Contra in the telling of the &quot;Blue Planet Chronicles&quot;, a concept about the history of our beautiful home; Planet Earth!"/>
    <n v="2000"/>
    <x v="1086"/>
    <x v="0"/>
    <x v="0"/>
    <s v="USD"/>
    <n v="1334767476"/>
    <n v="1332175476"/>
    <b v="0"/>
    <n v="46"/>
    <b v="1"/>
    <s v="music/rock"/>
    <n v="107.25"/>
    <n v="46.63"/>
    <x v="4"/>
    <x v="13"/>
  </r>
  <r>
    <n v="2293"/>
    <s v="&quot;Hurt N' Wrong&quot; New Album Fundraiser!"/>
    <s v="Donate here to be a part of the upcoming album. Every little bit helps!"/>
    <n v="850"/>
    <x v="1087"/>
    <x v="0"/>
    <x v="0"/>
    <s v="USD"/>
    <n v="1348545540"/>
    <n v="1346345999"/>
    <b v="0"/>
    <n v="27"/>
    <b v="1"/>
    <s v="music/rock"/>
    <n v="108.24"/>
    <n v="34.07"/>
    <x v="4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088"/>
    <x v="0"/>
    <x v="0"/>
    <s v="USD"/>
    <n v="1358702480"/>
    <n v="1356110480"/>
    <b v="0"/>
    <n v="112"/>
    <b v="1"/>
    <s v="music/rock"/>
    <n v="146.08000000000001"/>
    <n v="65.209999999999994"/>
    <x v="4"/>
    <x v="13"/>
  </r>
  <r>
    <n v="2295"/>
    <s v="SHADOWRAPTR: The Second Coming. (Sophomore LP)"/>
    <s v="The second full length album by SHADOWRAPTR is nearly complete. We just need a little boost to get us there. Think of the children."/>
    <n v="1200"/>
    <x v="1089"/>
    <x v="0"/>
    <x v="0"/>
    <s v="USD"/>
    <n v="1359240856"/>
    <n v="1356648856"/>
    <b v="0"/>
    <n v="34"/>
    <b v="1"/>
    <s v="music/rock"/>
    <n v="125.25"/>
    <n v="44.21"/>
    <x v="4"/>
    <x v="13"/>
  </r>
  <r>
    <n v="2296"/>
    <s v="HAMELL ON TRIAL IS RECORDING AN ALBUM"/>
    <s v="Ed Hamell AKA Hamell on Trial is recording an album titled The Happiest Man in the World. He needs your help."/>
    <n v="7000"/>
    <x v="1090"/>
    <x v="0"/>
    <x v="0"/>
    <s v="USD"/>
    <n v="1330018426"/>
    <n v="1326994426"/>
    <b v="0"/>
    <n v="145"/>
    <b v="1"/>
    <s v="music/rock"/>
    <n v="149.07"/>
    <n v="71.97"/>
    <x v="4"/>
    <x v="13"/>
  </r>
  <r>
    <n v="2297"/>
    <s v="Company Company: Debut EP"/>
    <s v="New Jersey Alternative Rock band COCO needs YOUR help self-releasing debut EP!"/>
    <n v="1000"/>
    <x v="1091"/>
    <x v="0"/>
    <x v="0"/>
    <s v="USD"/>
    <n v="1331697540"/>
    <n v="1328749249"/>
    <b v="0"/>
    <n v="19"/>
    <b v="1"/>
    <s v="music/rock"/>
    <n v="100.6"/>
    <n v="52.95"/>
    <x v="4"/>
    <x v="13"/>
  </r>
  <r>
    <n v="2298"/>
    <s v="Jonny Gray: First Full Length Album"/>
    <s v="My name is Jonny Gray, and my friends and I are working together to raise funds for my debut album"/>
    <n v="30000"/>
    <x v="1092"/>
    <x v="0"/>
    <x v="0"/>
    <s v="USD"/>
    <n v="1395861033"/>
    <n v="1393272633"/>
    <b v="0"/>
    <n v="288"/>
    <b v="1"/>
    <s v="music/rock"/>
    <n v="105.07"/>
    <n v="109.45"/>
    <x v="4"/>
    <x v="13"/>
  </r>
  <r>
    <n v="2299"/>
    <s v="HELP FLY RADIO FINISH THEIR FULL LENGTH ALBUM!"/>
    <s v="Fly Radio has finished tracking their album now all that is left is the mixing/mastering and duplication!"/>
    <n v="300"/>
    <x v="1093"/>
    <x v="0"/>
    <x v="0"/>
    <s v="USD"/>
    <n v="1296953209"/>
    <n v="1295657209"/>
    <b v="0"/>
    <n v="14"/>
    <b v="1"/>
    <s v="music/rock"/>
    <n v="350.17"/>
    <n v="75.040000000000006"/>
    <x v="4"/>
    <x v="13"/>
  </r>
  <r>
    <n v="2300"/>
    <s v="Keep The Prison Van Rolling"/>
    <s v="Big Fiction leaves for tour on 6/27 but the Prison Van needs some work!  New brakes, transmission repair, tires... it needs a bit."/>
    <n v="800"/>
    <x v="1094"/>
    <x v="0"/>
    <x v="0"/>
    <s v="USD"/>
    <n v="1340904416"/>
    <n v="1339694816"/>
    <b v="0"/>
    <n v="7"/>
    <b v="1"/>
    <s v="music/rock"/>
    <n v="101.25"/>
    <n v="115.71"/>
    <x v="4"/>
    <x v="13"/>
  </r>
  <r>
    <n v="2301"/>
    <s v="Time Crash"/>
    <s v="We are America's first trock band, and we're ready to bring you our first album!"/>
    <n v="5000"/>
    <x v="1095"/>
    <x v="0"/>
    <x v="0"/>
    <s v="USD"/>
    <n v="1371785496"/>
    <n v="1369193496"/>
    <b v="1"/>
    <n v="211"/>
    <b v="1"/>
    <s v="music/indie rock"/>
    <n v="133.6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x v="1096"/>
    <x v="0"/>
    <x v="0"/>
    <s v="USD"/>
    <n v="1388473200"/>
    <n v="1385585434"/>
    <b v="1"/>
    <n v="85"/>
    <b v="1"/>
    <s v="music/indie rock"/>
    <n v="170.65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x v="1097"/>
    <x v="0"/>
    <x v="0"/>
    <s v="USD"/>
    <n v="1323747596"/>
    <n v="1320287996"/>
    <b v="1"/>
    <n v="103"/>
    <b v="1"/>
    <s v="music/indie rock"/>
    <n v="109.36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x v="1098"/>
    <x v="0"/>
    <x v="0"/>
    <s v="USD"/>
    <n v="1293857940"/>
    <n v="1290281691"/>
    <b v="1"/>
    <n v="113"/>
    <b v="1"/>
    <s v="music/indie rock"/>
    <n v="100.7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x v="1099"/>
    <x v="0"/>
    <x v="0"/>
    <s v="USD"/>
    <n v="1407520800"/>
    <n v="1405356072"/>
    <b v="1"/>
    <n v="167"/>
    <b v="1"/>
    <s v="music/indie rock"/>
    <n v="101.23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x v="1100"/>
    <x v="0"/>
    <x v="0"/>
    <s v="USD"/>
    <n v="1331352129"/>
    <n v="1328760129"/>
    <b v="1"/>
    <n v="73"/>
    <b v="1"/>
    <s v="music/indie rock"/>
    <n v="106.76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x v="1101"/>
    <x v="0"/>
    <x v="0"/>
    <s v="USD"/>
    <n v="1336245328"/>
    <n v="1333653333"/>
    <b v="1"/>
    <n v="75"/>
    <b v="1"/>
    <s v="music/indie rock"/>
    <n v="106.66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x v="1102"/>
    <x v="0"/>
    <x v="0"/>
    <s v="USD"/>
    <n v="1409274000"/>
    <n v="1406847996"/>
    <b v="1"/>
    <n v="614"/>
    <b v="1"/>
    <s v="music/indie rock"/>
    <n v="101.3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x v="1103"/>
    <x v="0"/>
    <x v="0"/>
    <s v="USD"/>
    <n v="1362872537"/>
    <n v="1359848537"/>
    <b v="1"/>
    <n v="107"/>
    <b v="1"/>
    <s v="music/indie rock"/>
    <n v="106.6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x v="1104"/>
    <x v="0"/>
    <x v="0"/>
    <s v="USD"/>
    <n v="1363889015"/>
    <n v="1361300615"/>
    <b v="1"/>
    <n v="1224"/>
    <b v="1"/>
    <s v="music/indie rock"/>
    <n v="428.84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x v="1105"/>
    <x v="0"/>
    <x v="0"/>
    <s v="USD"/>
    <n v="1399421189"/>
    <n v="1396829189"/>
    <b v="1"/>
    <n v="104"/>
    <b v="1"/>
    <s v="music/indie rock"/>
    <n v="104.11"/>
    <n v="90.1"/>
    <x v="4"/>
    <x v="16"/>
  </r>
  <r>
    <n v="2312"/>
    <s v="DINOWALRUS: 3RD RECORD ON VINYL"/>
    <s v="Help Brooklyn psychedelic synth rockers DINOWALRUS release their 3rd Record, COMPLEXION, on vinyl!"/>
    <n v="3000"/>
    <x v="1106"/>
    <x v="0"/>
    <x v="0"/>
    <s v="USD"/>
    <n v="1397862000"/>
    <n v="1395155478"/>
    <b v="1"/>
    <n v="79"/>
    <b v="1"/>
    <s v="music/indie rock"/>
    <n v="107.87"/>
    <n v="40.96"/>
    <x v="4"/>
    <x v="16"/>
  </r>
  <r>
    <n v="2313"/>
    <s v="A SUNNY DAY IN GLASGOW"/>
    <s v="A Sunny Day in Glasgow are recording a new album and we need your help!"/>
    <n v="5000"/>
    <x v="1107"/>
    <x v="0"/>
    <x v="0"/>
    <s v="USD"/>
    <n v="1336086026"/>
    <n v="1333494026"/>
    <b v="1"/>
    <n v="157"/>
    <b v="1"/>
    <s v="music/indie rock"/>
    <n v="175.84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108"/>
    <x v="0"/>
    <x v="0"/>
    <s v="USD"/>
    <n v="1339074857"/>
    <n v="1336482857"/>
    <b v="1"/>
    <n v="50"/>
    <b v="1"/>
    <s v="music/indie rock"/>
    <n v="156.9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x v="1109"/>
    <x v="0"/>
    <x v="0"/>
    <s v="USD"/>
    <n v="1336238743"/>
    <n v="1333646743"/>
    <b v="1"/>
    <n v="64"/>
    <b v="1"/>
    <s v="music/indie rock"/>
    <n v="102.6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110"/>
    <x v="0"/>
    <x v="0"/>
    <s v="USD"/>
    <n v="1260383040"/>
    <n v="1253726650"/>
    <b v="1"/>
    <n v="200"/>
    <b v="1"/>
    <s v="music/indie rock"/>
    <n v="104.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x v="1111"/>
    <x v="0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1112"/>
    <x v="0"/>
    <x v="0"/>
    <s v="USD"/>
    <n v="1253937540"/>
    <n v="1251214014"/>
    <b v="1"/>
    <n v="163"/>
    <b v="1"/>
    <s v="music/indie rock"/>
    <n v="121.06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113"/>
    <x v="0"/>
    <x v="0"/>
    <s v="USD"/>
    <n v="1387072685"/>
    <n v="1384480685"/>
    <b v="1"/>
    <n v="77"/>
    <b v="1"/>
    <s v="music/indie rock"/>
    <n v="107.7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x v="1114"/>
    <x v="0"/>
    <x v="0"/>
    <s v="USD"/>
    <n v="1396463800"/>
    <n v="1393443400"/>
    <b v="1"/>
    <n v="89"/>
    <b v="1"/>
    <s v="music/indie rock"/>
    <n v="108.66"/>
    <n v="61.04"/>
    <x v="4"/>
    <x v="16"/>
  </r>
  <r>
    <n v="2461"/>
    <s v="Christian &amp; The Sinners"/>
    <s v="Songs of faith and worship that are so deeply spiritual you could sing them in church, so down to earth you could play them in a bar."/>
    <n v="7500"/>
    <x v="1115"/>
    <x v="0"/>
    <x v="0"/>
    <s v="USD"/>
    <n v="1317438000"/>
    <n v="1314577097"/>
    <b v="0"/>
    <n v="86"/>
    <b v="1"/>
    <s v="music/indie rock"/>
    <n v="103.8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x v="1116"/>
    <x v="0"/>
    <x v="0"/>
    <s v="USD"/>
    <n v="1342672096"/>
    <n v="1340944096"/>
    <b v="0"/>
    <n v="115"/>
    <b v="1"/>
    <s v="music/indie rock"/>
    <n v="110.71"/>
    <n v="28.88"/>
    <x v="4"/>
    <x v="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.25"/>
    <n v="31"/>
    <x v="4"/>
    <x v="16"/>
  </r>
  <r>
    <n v="2464"/>
    <s v="The Enemy Feathers NEW EP"/>
    <s v="The Enemy Feathers are passing the proverbial hat to see if we can raise enough money to complete Our NEW EP"/>
    <n v="2000"/>
    <x v="647"/>
    <x v="0"/>
    <x v="5"/>
    <s v="CAD"/>
    <n v="1443641340"/>
    <n v="1441143397"/>
    <b v="0"/>
    <n v="43"/>
    <b v="1"/>
    <s v="music/indie rock"/>
    <n v="111.1"/>
    <n v="51.67"/>
    <x v="4"/>
    <x v="16"/>
  </r>
  <r>
    <n v="2465"/>
    <s v="The Lion Oh My - Our first full length release"/>
    <s v="An indie band from Spokane, WA looking to master and package their first full length album."/>
    <n v="700"/>
    <x v="1117"/>
    <x v="0"/>
    <x v="0"/>
    <s v="USD"/>
    <n v="1348420548"/>
    <n v="1345828548"/>
    <b v="0"/>
    <n v="48"/>
    <b v="1"/>
    <s v="music/indie rock"/>
    <n v="180.14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x v="1024"/>
    <x v="0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x v="1118"/>
    <x v="0"/>
    <x v="0"/>
    <s v="USD"/>
    <n v="1336669200"/>
    <n v="1335473931"/>
    <b v="0"/>
    <n v="43"/>
    <b v="1"/>
    <s v="music/indie rock"/>
    <n v="118.5"/>
    <n v="27.56"/>
    <x v="4"/>
    <x v="16"/>
  </r>
  <r>
    <n v="2468"/>
    <s v="New &quot;Jesse Denaro&quot; Album!"/>
    <s v="Please donate, support &amp; share this project so that I may be able to record my new EP this fall!"/>
    <n v="2000"/>
    <x v="1119"/>
    <x v="0"/>
    <x v="0"/>
    <s v="USD"/>
    <n v="1351400400"/>
    <n v="1348285321"/>
    <b v="0"/>
    <n v="58"/>
    <b v="1"/>
    <s v="music/indie rock"/>
    <n v="107.22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x v="1120"/>
    <x v="0"/>
    <x v="0"/>
    <s v="USD"/>
    <n v="1297160329"/>
    <n v="1295000329"/>
    <b v="0"/>
    <n v="47"/>
    <b v="1"/>
    <s v="music/indie rock"/>
    <n v="113.67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x v="1121"/>
    <x v="0"/>
    <x v="0"/>
    <s v="USD"/>
    <n v="1337824055"/>
    <n v="1335232055"/>
    <b v="0"/>
    <n v="36"/>
    <b v="1"/>
    <s v="music/indie rock"/>
    <n v="103.16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122"/>
    <x v="0"/>
    <x v="0"/>
    <s v="USD"/>
    <n v="1283562180"/>
    <n v="1277433980"/>
    <b v="0"/>
    <n v="104"/>
    <b v="1"/>
    <s v="music/indie rock"/>
    <n v="135.7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x v="1123"/>
    <x v="0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x v="1124"/>
    <x v="0"/>
    <x v="0"/>
    <s v="USD"/>
    <n v="1278799200"/>
    <n v="1273647255"/>
    <b v="0"/>
    <n v="81"/>
    <b v="1"/>
    <s v="music/indie rock"/>
    <n v="104.72"/>
    <n v="32.32"/>
    <x v="4"/>
    <x v="16"/>
  </r>
  <r>
    <n v="2476"/>
    <s v="Arts &amp; Crafts"/>
    <s v="Eleven songs, the accumulation of several memorable occurrences in a sleepy town; stories of fiction &amp; fact."/>
    <n v="3200"/>
    <x v="1125"/>
    <x v="0"/>
    <x v="0"/>
    <s v="USD"/>
    <n v="1415004770"/>
    <n v="1412149970"/>
    <b v="0"/>
    <n v="55"/>
    <b v="1"/>
    <s v="music/indie rock"/>
    <n v="105.02"/>
    <n v="61.1"/>
    <x v="4"/>
    <x v="16"/>
  </r>
  <r>
    <n v="2477"/>
    <s v="Debut Album"/>
    <s v="Releasing my first album in August, and I need your help in order to get it done!"/>
    <n v="750"/>
    <x v="1126"/>
    <x v="0"/>
    <x v="0"/>
    <s v="USD"/>
    <n v="1344789345"/>
    <n v="1340901345"/>
    <b v="0"/>
    <n v="41"/>
    <b v="1"/>
    <s v="music/indie rock"/>
    <n v="171.33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127"/>
    <x v="0"/>
    <x v="0"/>
    <s v="USD"/>
    <n v="1358117313"/>
    <n v="1355525313"/>
    <b v="0"/>
    <n v="79"/>
    <b v="1"/>
    <s v="music/indie rock"/>
    <n v="127.5"/>
    <n v="129.11000000000001"/>
    <x v="4"/>
    <x v="16"/>
  </r>
  <r>
    <n v="2479"/>
    <s v="FUEL FAKE NATIVES"/>
    <s v="Fake Natives is headed on tour this summer. Help them fill their tank with fossil fuels."/>
    <n v="300"/>
    <x v="1128"/>
    <x v="0"/>
    <x v="0"/>
    <s v="USD"/>
    <n v="1343440800"/>
    <n v="1342545994"/>
    <b v="0"/>
    <n v="16"/>
    <b v="1"/>
    <s v="music/indie rock"/>
    <n v="133.44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x v="1129"/>
    <x v="0"/>
    <x v="0"/>
    <s v="USD"/>
    <n v="1335799808"/>
    <n v="1333207808"/>
    <b v="0"/>
    <n v="95"/>
    <b v="1"/>
    <s v="music/indie rock"/>
    <n v="112.91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x v="860"/>
    <x v="0"/>
    <x v="0"/>
    <s v="USD"/>
    <n v="1312224383"/>
    <n v="1308336383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x v="1130"/>
    <x v="0"/>
    <x v="0"/>
    <s v="USD"/>
    <n v="1335891603"/>
    <n v="1330711203"/>
    <b v="0"/>
    <n v="19"/>
    <b v="1"/>
    <s v="music/indie rock"/>
    <n v="113.73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131"/>
    <x v="0"/>
    <x v="0"/>
    <s v="USD"/>
    <n v="1316124003"/>
    <n v="1313532003"/>
    <b v="0"/>
    <n v="90"/>
    <b v="1"/>
    <s v="music/indie rock"/>
    <n v="119.32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.25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132"/>
    <x v="0"/>
    <x v="0"/>
    <s v="USD"/>
    <n v="1335113976"/>
    <n v="1332521976"/>
    <b v="0"/>
    <n v="30"/>
    <b v="1"/>
    <s v="music/indie rock"/>
    <n v="265.67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x v="1133"/>
    <x v="0"/>
    <x v="0"/>
    <s v="USD"/>
    <n v="1338083997"/>
    <n v="1335491997"/>
    <b v="0"/>
    <n v="38"/>
    <b v="1"/>
    <s v="music/indie rock"/>
    <n v="100.05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x v="1134"/>
    <x v="0"/>
    <x v="0"/>
    <s v="USD"/>
    <n v="1321459908"/>
    <n v="1318864308"/>
    <b v="0"/>
    <n v="65"/>
    <b v="1"/>
    <s v="music/indie rock"/>
    <n v="106.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x v="1135"/>
    <x v="0"/>
    <x v="0"/>
    <s v="USD"/>
    <n v="1368117239"/>
    <n v="1365525239"/>
    <b v="0"/>
    <n v="75"/>
    <b v="1"/>
    <s v="music/indie rock"/>
    <n v="133.66999999999999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x v="554"/>
    <x v="0"/>
    <x v="0"/>
    <s v="USD"/>
    <n v="1340429276"/>
    <n v="1335245276"/>
    <b v="0"/>
    <n v="16"/>
    <b v="1"/>
    <s v="music/indie rock"/>
    <n v="121.4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x v="1136"/>
    <x v="0"/>
    <x v="0"/>
    <s v="USD"/>
    <n v="1295142660"/>
    <n v="129373971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x v="727"/>
    <x v="0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x v="1137"/>
    <x v="0"/>
    <x v="0"/>
    <s v="USD"/>
    <n v="1367208140"/>
    <n v="1363320140"/>
    <b v="0"/>
    <n v="259"/>
    <b v="1"/>
    <s v="music/indie rock"/>
    <n v="128.6999999999999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x v="1138"/>
    <x v="0"/>
    <x v="0"/>
    <s v="USD"/>
    <n v="1337786944"/>
    <n v="1335194944"/>
    <b v="0"/>
    <n v="39"/>
    <b v="1"/>
    <s v="music/indie rock"/>
    <n v="101.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139"/>
    <x v="0"/>
    <x v="0"/>
    <s v="USD"/>
    <n v="1339022575"/>
    <n v="1336430575"/>
    <b v="0"/>
    <n v="42"/>
    <b v="1"/>
    <s v="music/indie rock"/>
    <n v="127.54"/>
    <n v="45.55"/>
    <x v="4"/>
    <x v="16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x v="1140"/>
    <x v="0"/>
    <x v="0"/>
    <s v="USD"/>
    <n v="1312578338"/>
    <n v="1309986338"/>
    <b v="0"/>
    <n v="56"/>
    <b v="1"/>
    <s v="music/indie rock"/>
    <n v="112.77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x v="1141"/>
    <x v="0"/>
    <x v="0"/>
    <s v="USD"/>
    <n v="1422400387"/>
    <n v="1421190787"/>
    <b v="0"/>
    <n v="20"/>
    <b v="1"/>
    <s v="music/indie rock"/>
    <n v="105.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x v="1142"/>
    <x v="0"/>
    <x v="0"/>
    <s v="USD"/>
    <n v="1356976800"/>
    <n v="1352820837"/>
    <b v="0"/>
    <n v="170"/>
    <b v="1"/>
    <s v="music/indie rock"/>
    <n v="202.6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x v="1143"/>
    <x v="0"/>
    <x v="0"/>
    <s v="USD"/>
    <n v="1340476375"/>
    <n v="1337884375"/>
    <b v="0"/>
    <n v="29"/>
    <b v="1"/>
    <s v="music/indie rock"/>
    <n v="113.33"/>
    <n v="23.45"/>
    <x v="4"/>
    <x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44"/>
    <x v="0"/>
    <x v="0"/>
    <s v="USD"/>
    <n v="1444778021"/>
    <n v="1442963621"/>
    <b v="0"/>
    <n v="132"/>
    <b v="1"/>
    <s v="music/classical music"/>
    <n v="109.49"/>
    <n v="103.68"/>
    <x v="4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21"/>
  </r>
  <r>
    <n v="2523"/>
    <s v="Pater Noster Project"/>
    <s v="PATER NOSTER (2003) by Thomas Oboe Lee, scored for baritone solo and string quartet.  Hauntingly beautiful, yet never performed."/>
    <n v="900"/>
    <x v="1145"/>
    <x v="0"/>
    <x v="0"/>
    <s v="USD"/>
    <n v="1416270292"/>
    <n v="1413674692"/>
    <b v="0"/>
    <n v="26"/>
    <b v="1"/>
    <s v="music/classical music"/>
    <n v="156.44"/>
    <n v="54.15"/>
    <x v="4"/>
    <x v="21"/>
  </r>
  <r>
    <n v="2524"/>
    <s v="Les Bostonades' First CD"/>
    <s v="We're bringing some of our favorite music from the past 10 years to disc for the first time ever."/>
    <n v="7500"/>
    <x v="1146"/>
    <x v="0"/>
    <x v="0"/>
    <s v="USD"/>
    <n v="1419136200"/>
    <n v="1416338557"/>
    <b v="0"/>
    <n v="43"/>
    <b v="1"/>
    <s v="music/classical music"/>
    <n v="101.6"/>
    <n v="177.21"/>
    <x v="4"/>
    <x v="21"/>
  </r>
  <r>
    <n v="2525"/>
    <s v="Jenny &amp; Rossâ”‚To Sing in Germany"/>
    <s v="Husband and wife operatic team specializing in German opera. Fundraising for an audition tour of Germany."/>
    <n v="8000"/>
    <x v="1147"/>
    <x v="0"/>
    <x v="0"/>
    <s v="USD"/>
    <n v="1340914571"/>
    <n v="1338322571"/>
    <b v="0"/>
    <n v="80"/>
    <b v="1"/>
    <s v="music/classical music"/>
    <n v="100.33"/>
    <n v="100.33"/>
    <x v="4"/>
    <x v="21"/>
  </r>
  <r>
    <n v="2526"/>
    <s v="10 Years and Counting...a new album by Valor Brass!"/>
    <s v="New music and arrangements, amazing sound, brass chamber music at the highest level!  Be a part of our community!"/>
    <n v="4000"/>
    <x v="1148"/>
    <x v="0"/>
    <x v="0"/>
    <s v="USD"/>
    <n v="1418014740"/>
    <n v="1415585474"/>
    <b v="0"/>
    <n v="33"/>
    <b v="1"/>
    <s v="music/classical music"/>
    <n v="112.95"/>
    <n v="136.91"/>
    <x v="4"/>
    <x v="21"/>
  </r>
  <r>
    <n v="2527"/>
    <s v="Britten in Song: A Centennial Celebration"/>
    <s v="Five Programs of Benjamin Britten's vocal works featuring over 20 extraordinary vocalists and pianists."/>
    <n v="4000"/>
    <x v="1149"/>
    <x v="0"/>
    <x v="0"/>
    <s v="USD"/>
    <n v="1382068740"/>
    <n v="1380477691"/>
    <b v="0"/>
    <n v="71"/>
    <b v="1"/>
    <s v="music/classical music"/>
    <n v="102.13"/>
    <n v="57.54"/>
    <x v="4"/>
    <x v="21"/>
  </r>
  <r>
    <n v="2528"/>
    <s v="Three Voices"/>
    <s v="I've been offered a contract with HatHut to record Feldman's 'Three Voices', which would be my first solo disc. I need your help!"/>
    <n v="4000"/>
    <x v="1150"/>
    <x v="0"/>
    <x v="1"/>
    <s v="GBP"/>
    <n v="1440068400"/>
    <n v="1438459303"/>
    <b v="0"/>
    <n v="81"/>
    <b v="1"/>
    <s v="music/classical music"/>
    <n v="107.25"/>
    <n v="52.96"/>
    <x v="4"/>
    <x v="21"/>
  </r>
  <r>
    <n v="2529"/>
    <s v="UrbanArias is DC's Contemporary Opera Company"/>
    <s v="Opera. Short. New."/>
    <n v="6000"/>
    <x v="1151"/>
    <x v="0"/>
    <x v="0"/>
    <s v="USD"/>
    <n v="1332636975"/>
    <n v="1328752575"/>
    <b v="0"/>
    <n v="76"/>
    <b v="1"/>
    <s v="music/classical music"/>
    <n v="104.28"/>
    <n v="82.33"/>
    <x v="4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x v="1152"/>
    <x v="0"/>
    <x v="0"/>
    <s v="USD"/>
    <n v="1429505400"/>
    <n v="1426711505"/>
    <b v="0"/>
    <n v="48"/>
    <b v="1"/>
    <s v="music/classical music"/>
    <n v="100"/>
    <n v="135.41999999999999"/>
    <x v="4"/>
    <x v="21"/>
  </r>
  <r>
    <n v="2531"/>
    <s v="Modern Chamber Music"/>
    <s v="The first CD of chamber music composed by John Leupold to be released on PARMA records. The album features solo, duets, and a quartet."/>
    <n v="4500"/>
    <x v="1148"/>
    <x v="0"/>
    <x v="0"/>
    <s v="USD"/>
    <n v="1439611140"/>
    <n v="1437668354"/>
    <b v="0"/>
    <n v="61"/>
    <b v="1"/>
    <s v="music/classical music"/>
    <n v="100.4"/>
    <n v="74.069999999999993"/>
    <x v="4"/>
    <x v="21"/>
  </r>
  <r>
    <n v="2532"/>
    <s v="The Pacific Guitar Ensemble's Debut Recording!"/>
    <s v="Please help us record our first album, which will contain an exciting collection of works, old and new, for large guitar ensemble!"/>
    <n v="4000"/>
    <x v="1153"/>
    <x v="0"/>
    <x v="0"/>
    <s v="USD"/>
    <n v="1345148566"/>
    <n v="1342556566"/>
    <b v="0"/>
    <n v="60"/>
    <b v="1"/>
    <s v="music/classical music"/>
    <n v="126.13"/>
    <n v="84.08"/>
    <x v="4"/>
    <x v="21"/>
  </r>
  <r>
    <n v="2533"/>
    <s v="HOLOGRAPHIC - 2013 Concert and Commission Campaign"/>
    <s v="HOLOGRAPHIC is raising money for our 2013 live, four-concert new music project and to commission composer Jonathan Sokol!"/>
    <n v="7500"/>
    <x v="1154"/>
    <x v="0"/>
    <x v="0"/>
    <s v="USD"/>
    <n v="1362160868"/>
    <n v="1359568911"/>
    <b v="0"/>
    <n v="136"/>
    <b v="1"/>
    <s v="music/classical music"/>
    <n v="110.67"/>
    <n v="61.03"/>
    <x v="4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155"/>
    <x v="0"/>
    <x v="0"/>
    <s v="USD"/>
    <n v="1262325600"/>
    <n v="1257871712"/>
    <b v="0"/>
    <n v="14"/>
    <b v="1"/>
    <s v="music/classical music"/>
    <n v="105"/>
    <n v="150"/>
    <x v="4"/>
    <x v="21"/>
  </r>
  <r>
    <n v="2535"/>
    <s v="Mark Hayes Requiem Recording"/>
    <s v="Mark Hayes: Requiem Recording"/>
    <n v="20000"/>
    <x v="1156"/>
    <x v="0"/>
    <x v="0"/>
    <s v="USD"/>
    <n v="1417463945"/>
    <n v="1414781945"/>
    <b v="0"/>
    <n v="78"/>
    <b v="1"/>
    <s v="music/classical music"/>
    <n v="103.78"/>
    <n v="266.08999999999997"/>
    <x v="4"/>
    <x v="21"/>
  </r>
  <r>
    <n v="2536"/>
    <s v="Become the subject of my next composition!"/>
    <s v="I create my solo piano Vignettes by encrypting someone's name in the melody. Next up is the fourth Vignette, and I need a subject!"/>
    <n v="25"/>
    <x v="531"/>
    <x v="0"/>
    <x v="0"/>
    <s v="USD"/>
    <n v="1375151566"/>
    <n v="1373337166"/>
    <b v="0"/>
    <n v="4"/>
    <b v="1"/>
    <s v="music/classical music"/>
    <n v="116"/>
    <n v="7.25"/>
    <x v="4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x v="1157"/>
    <x v="0"/>
    <x v="0"/>
    <s v="USD"/>
    <n v="1312212855"/>
    <n v="1307028855"/>
    <b v="0"/>
    <n v="11"/>
    <b v="1"/>
    <s v="music/classical music"/>
    <n v="110"/>
    <n v="100"/>
    <x v="4"/>
    <x v="21"/>
  </r>
  <r>
    <n v="2538"/>
    <s v="Me, Myself and Albinoni"/>
    <s v="I will record 2 of Tomaso Albinoni's concertos for 2 oboes playing both parts myself."/>
    <n v="18000"/>
    <x v="1158"/>
    <x v="0"/>
    <x v="0"/>
    <s v="USD"/>
    <n v="1361681940"/>
    <n v="1359029661"/>
    <b v="0"/>
    <n v="185"/>
    <b v="1"/>
    <s v="music/classical music"/>
    <n v="113.02"/>
    <n v="109.96"/>
    <x v="4"/>
    <x v="21"/>
  </r>
  <r>
    <n v="2539"/>
    <s v="The Flying Gambas"/>
    <s v="Help ABS Academy musicians get their cellos, gambas, &amp; contrabasses to San Francisco by supporting their instruments' travel."/>
    <n v="10000"/>
    <x v="1159"/>
    <x v="0"/>
    <x v="0"/>
    <s v="USD"/>
    <n v="1422913152"/>
    <n v="1417729152"/>
    <b v="0"/>
    <n v="59"/>
    <b v="1"/>
    <s v="music/classical music"/>
    <n v="100.25"/>
    <n v="169.92"/>
    <x v="4"/>
    <x v="21"/>
  </r>
  <r>
    <n v="2540"/>
    <s v="Vladimir in Butterfly Country"/>
    <s v="â€œVladimir in Butterfly Countryâ€ is a chamber opera by composer Ann Callaway and Jaime Robles, which will premiere October 30, 2011."/>
    <n v="2500"/>
    <x v="1160"/>
    <x v="0"/>
    <x v="0"/>
    <s v="USD"/>
    <n v="1319904721"/>
    <n v="1314720721"/>
    <b v="0"/>
    <n v="27"/>
    <b v="1"/>
    <s v="music/classical music"/>
    <n v="103.4"/>
    <n v="95.74"/>
    <x v="4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161"/>
    <x v="0"/>
    <x v="1"/>
    <s v="GBP"/>
    <n v="1380192418"/>
    <n v="1375008418"/>
    <b v="0"/>
    <n v="63"/>
    <b v="1"/>
    <s v="music/classical music"/>
    <n v="107.03"/>
    <n v="59.46"/>
    <x v="4"/>
    <x v="21"/>
  </r>
  <r>
    <n v="2542"/>
    <s v="Classical Music by Marquita"/>
    <s v="Marquita Renee Ntim records her first Classical Album, complete with her playing the viola, cello and singing opera."/>
    <n v="700"/>
    <x v="1162"/>
    <x v="0"/>
    <x v="0"/>
    <s v="USD"/>
    <n v="1380599940"/>
    <n v="1377252857"/>
    <b v="0"/>
    <n v="13"/>
    <b v="1"/>
    <s v="music/classical music"/>
    <n v="103.57"/>
    <n v="55.77"/>
    <x v="4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163"/>
    <x v="0"/>
    <x v="0"/>
    <s v="USD"/>
    <n v="1293937200"/>
    <n v="1291257298"/>
    <b v="0"/>
    <n v="13"/>
    <b v="1"/>
    <s v="music/classical music"/>
    <n v="156.4"/>
    <n v="30.08"/>
    <x v="4"/>
    <x v="21"/>
  </r>
  <r>
    <n v="2544"/>
    <s v="Singing City Children's Choir"/>
    <s v="Bringing choral music and performance opportunities to under-served youth in West Philadelphia"/>
    <n v="5000"/>
    <x v="1164"/>
    <x v="0"/>
    <x v="0"/>
    <s v="USD"/>
    <n v="1341750569"/>
    <n v="1339158569"/>
    <b v="0"/>
    <n v="57"/>
    <b v="1"/>
    <s v="music/classical music"/>
    <n v="100.82"/>
    <n v="88.44"/>
    <x v="4"/>
    <x v="21"/>
  </r>
  <r>
    <n v="2545"/>
    <s v="Larchmere String Quartet Debut Album: Music by Stephan Krehl"/>
    <s v="We're recording our debut album: a CD of the string quartet and clarinet quintet by Stephan Krehl for the Naxos label"/>
    <n v="2000"/>
    <x v="1165"/>
    <x v="0"/>
    <x v="0"/>
    <s v="USD"/>
    <n v="1424997000"/>
    <n v="1421983138"/>
    <b v="0"/>
    <n v="61"/>
    <b v="1"/>
    <s v="music/classical music"/>
    <n v="195.3"/>
    <n v="64.03"/>
    <x v="4"/>
    <x v="21"/>
  </r>
  <r>
    <n v="2546"/>
    <s v="Cor Cantiamo's First Commercially Released Recording"/>
    <s v="We want to release an album of choral music by acclaimed Finnish composer Jaakko MÃ¤ntyjÃ¤rvi in 2014"/>
    <n v="3500"/>
    <x v="1166"/>
    <x v="0"/>
    <x v="0"/>
    <s v="USD"/>
    <n v="1380949200"/>
    <n v="1378586179"/>
    <b v="0"/>
    <n v="65"/>
    <b v="1"/>
    <s v="music/classical music"/>
    <n v="111.71"/>
    <n v="60.15"/>
    <x v="4"/>
    <x v="21"/>
  </r>
  <r>
    <n v="2547"/>
    <s v="Classical Guitar Music of Hawaii"/>
    <s v="A compilation of Guitar Music by composers Darin Au, Jeff Peterson, Byron Yasui, Bailey Matsuda, Ian O'Sullivan, and Michael Foumai."/>
    <n v="5500"/>
    <x v="1167"/>
    <x v="0"/>
    <x v="0"/>
    <s v="USD"/>
    <n v="1333560803"/>
    <n v="1330972403"/>
    <b v="0"/>
    <n v="134"/>
    <b v="1"/>
    <s v="music/classical music"/>
    <n v="119.85"/>
    <n v="49.19"/>
    <x v="4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x v="1168"/>
    <x v="0"/>
    <x v="6"/>
    <s v="EUR"/>
    <n v="1475209620"/>
    <n v="1473087637"/>
    <b v="0"/>
    <n v="37"/>
    <b v="1"/>
    <s v="music/classical music"/>
    <n v="101.85"/>
    <n v="165.16"/>
    <x v="4"/>
    <x v="21"/>
  </r>
  <r>
    <n v="2549"/>
    <s v="The Miller's Wife, a new opera"/>
    <s v="A new opera in English by Mike Christie to be premiÃ¨red at the Arcola Theatre, London UK from 14th-17th August 2013."/>
    <n v="1570"/>
    <x v="1059"/>
    <x v="0"/>
    <x v="1"/>
    <s v="GBP"/>
    <n v="1370019600"/>
    <n v="1366999870"/>
    <b v="0"/>
    <n v="37"/>
    <b v="1"/>
    <s v="music/classical music"/>
    <n v="102.8"/>
    <n v="43.62"/>
    <x v="4"/>
    <x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169"/>
    <x v="0"/>
    <x v="0"/>
    <s v="USD"/>
    <n v="1444276740"/>
    <n v="1439392406"/>
    <b v="0"/>
    <n v="150"/>
    <b v="1"/>
    <s v="music/classical music"/>
    <n v="100.85"/>
    <n v="43.7"/>
    <x v="4"/>
    <x v="21"/>
  </r>
  <r>
    <n v="2551"/>
    <s v="Mozart Requiem with Bach Cantata 106 &amp; Brahms NÃ¤nie"/>
    <s v="KCS seeks your support to off-set the cost of assembling a professional 25 piece orchestra for two choral performances."/>
    <n v="3675"/>
    <x v="1170"/>
    <x v="0"/>
    <x v="0"/>
    <s v="USD"/>
    <n v="1332362880"/>
    <n v="1329890585"/>
    <b v="0"/>
    <n v="56"/>
    <b v="1"/>
    <s v="music/classical music"/>
    <n v="102.73"/>
    <n v="67.42"/>
    <x v="4"/>
    <x v="21"/>
  </r>
  <r>
    <n v="2552"/>
    <s v="DAVID, The Oratorio"/>
    <s v="World Premiere of a new oratorio with chorus, soloists, and orchestra, based on the Old Testament king and prophet, DAVID"/>
    <n v="3000"/>
    <x v="1171"/>
    <x v="0"/>
    <x v="0"/>
    <s v="USD"/>
    <n v="1488741981"/>
    <n v="1486149981"/>
    <b v="0"/>
    <n v="18"/>
    <b v="1"/>
    <s v="music/classical music"/>
    <n v="106.5"/>
    <n v="177.5"/>
    <x v="4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172"/>
    <x v="0"/>
    <x v="0"/>
    <s v="USD"/>
    <n v="1348202807"/>
    <n v="1343018807"/>
    <b v="0"/>
    <n v="60"/>
    <b v="1"/>
    <s v="music/classical music"/>
    <n v="155.53"/>
    <n v="38.880000000000003"/>
    <x v="4"/>
    <x v="21"/>
  </r>
  <r>
    <n v="2554"/>
    <s v="Patagonia Winds: Wind Quintet Commission Project"/>
    <s v="Join forces with the Patagonia Winds to commission a new wind quintet to premiere at the 2015 National Flute Association Convention!"/>
    <n v="3000"/>
    <x v="1173"/>
    <x v="0"/>
    <x v="0"/>
    <s v="USD"/>
    <n v="1433131140"/>
    <n v="1430445163"/>
    <b v="0"/>
    <n v="67"/>
    <b v="1"/>
    <s v="music/classical music"/>
    <n v="122.8"/>
    <n v="54.99"/>
    <x v="4"/>
    <x v="21"/>
  </r>
  <r>
    <n v="2555"/>
    <s v="Send Brandon Rumsey to Brevard Music Center"/>
    <s v="At Brevard Music Center, a foremost summer music study program, I will compose a new work for large chamber ensemble for performance."/>
    <n v="2000"/>
    <x v="1174"/>
    <x v="0"/>
    <x v="0"/>
    <s v="USD"/>
    <n v="1338219793"/>
    <n v="1335541393"/>
    <b v="0"/>
    <n v="35"/>
    <b v="1"/>
    <s v="music/classical music"/>
    <n v="107.35"/>
    <n v="61.34"/>
    <x v="4"/>
    <x v="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175"/>
    <x v="0"/>
    <x v="0"/>
    <s v="USD"/>
    <n v="1356392857"/>
    <n v="1352504857"/>
    <b v="0"/>
    <n v="34"/>
    <b v="1"/>
    <s v="music/classical music"/>
    <n v="105.5"/>
    <n v="23.12"/>
    <x v="4"/>
    <x v="21"/>
  </r>
  <r>
    <n v="2557"/>
    <s v="European Tour"/>
    <s v="Raising money for our concert tour of Switzerland and Germany in June/July 2014"/>
    <n v="900"/>
    <x v="1176"/>
    <x v="0"/>
    <x v="1"/>
    <s v="GBP"/>
    <n v="1400176386"/>
    <n v="1397584386"/>
    <b v="0"/>
    <n v="36"/>
    <b v="1"/>
    <s v="music/classical music"/>
    <n v="118.44"/>
    <n v="29.61"/>
    <x v="4"/>
    <x v="21"/>
  </r>
  <r>
    <n v="2558"/>
    <s v="Hopkins Sinfonia 2015 Season"/>
    <s v="The Hopkins Sinfonia is looking for your support to run our 2015 Season made up of five concerts."/>
    <n v="1250"/>
    <x v="1177"/>
    <x v="0"/>
    <x v="2"/>
    <s v="AUD"/>
    <n v="1430488740"/>
    <n v="1427747906"/>
    <b v="0"/>
    <n v="18"/>
    <b v="1"/>
    <s v="music/classical music"/>
    <n v="108.88"/>
    <n v="75.61"/>
    <x v="4"/>
    <x v="21"/>
  </r>
  <r>
    <n v="2559"/>
    <s v="India Meets String Quartet"/>
    <s v="A concert of new music by four composers who have lived in India and been inspired by its music, with the Momenta String Quartet"/>
    <n v="800"/>
    <x v="1178"/>
    <x v="0"/>
    <x v="0"/>
    <s v="USD"/>
    <n v="1321385820"/>
    <n v="1318539484"/>
    <b v="0"/>
    <n v="25"/>
    <b v="1"/>
    <s v="music/classical music"/>
    <n v="111.25"/>
    <n v="35.6"/>
    <x v="4"/>
    <x v="21"/>
  </r>
  <r>
    <n v="2560"/>
    <s v="Courting Rites of Cranes CD recording"/>
    <s v="New CD of favourite chamber music by Welsh composer Michael Parkin featuring debut recordings by outstanding young musicians."/>
    <n v="3000"/>
    <x v="1179"/>
    <x v="0"/>
    <x v="1"/>
    <s v="GBP"/>
    <n v="1425682174"/>
    <n v="1423090174"/>
    <b v="0"/>
    <n v="21"/>
    <b v="1"/>
    <s v="music/classical music"/>
    <n v="100.1"/>
    <n v="143"/>
    <x v="4"/>
    <x v="21"/>
  </r>
  <r>
    <n v="1184"/>
    <s v="2016/2017 Cyclocross Album"/>
    <s v="This coffee table album is the chronicle of the 2016/2017 cyclocross season, the latest edition of the renowned cyclephotos books."/>
    <n v="22000"/>
    <x v="1180"/>
    <x v="0"/>
    <x v="1"/>
    <s v="GBP"/>
    <n v="1486391011"/>
    <n v="1483712611"/>
    <b v="0"/>
    <n v="375"/>
    <b v="1"/>
    <s v="photography/photobooks"/>
    <n v="104.94"/>
    <n v="61.56"/>
    <x v="5"/>
    <x v="22"/>
  </r>
  <r>
    <n v="1185"/>
    <s v="Katrina  Reflections"/>
    <s v="A photo exhibition and book showcasing images and stories of our time in New Orleans, commemorating Katrinaâ€™s ten year anniversary."/>
    <n v="12500"/>
    <x v="1181"/>
    <x v="0"/>
    <x v="0"/>
    <s v="USD"/>
    <n v="1433736000"/>
    <n v="1430945149"/>
    <b v="0"/>
    <n v="111"/>
    <b v="1"/>
    <s v="photography/photobooks"/>
    <n v="105.44"/>
    <n v="118.74"/>
    <x v="5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182"/>
    <x v="0"/>
    <x v="1"/>
    <s v="GBP"/>
    <n v="1433198520"/>
    <n v="1430340195"/>
    <b v="0"/>
    <n v="123"/>
    <b v="1"/>
    <s v="photography/photobooks"/>
    <n v="106.73"/>
    <n v="65.08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x v="1183"/>
    <x v="0"/>
    <x v="0"/>
    <s v="USD"/>
    <n v="1431885600"/>
    <n v="1429133323"/>
    <b v="0"/>
    <n v="70"/>
    <b v="1"/>
    <s v="photography/photobooks"/>
    <n v="104.13"/>
    <n v="130.16"/>
    <x v="5"/>
    <x v="22"/>
  </r>
  <r>
    <n v="1188"/>
    <s v="Because Dance."/>
    <s v="A photobook of young dancers and their inspiring stories, photographed in beautiful and unique locations."/>
    <n v="2000"/>
    <x v="1184"/>
    <x v="0"/>
    <x v="5"/>
    <s v="CAD"/>
    <n v="1482943740"/>
    <n v="1481129340"/>
    <b v="0"/>
    <n v="85"/>
    <b v="1"/>
    <s v="photography/photobooks"/>
    <n v="160.55000000000001"/>
    <n v="37.78"/>
    <x v="5"/>
    <x v="22"/>
  </r>
  <r>
    <n v="1189"/>
    <s v="Road Ramblers"/>
    <s v="A couple of experienced road trippers setting out for the big one. Six months traveling in a converted bus with a book at the end."/>
    <n v="9000"/>
    <x v="1185"/>
    <x v="0"/>
    <x v="0"/>
    <s v="USD"/>
    <n v="1467242995"/>
    <n v="1465428595"/>
    <b v="0"/>
    <n v="86"/>
    <b v="1"/>
    <s v="photography/photobooks"/>
    <n v="107.78"/>
    <n v="112.79"/>
    <x v="5"/>
    <x v="22"/>
  </r>
  <r>
    <n v="1190"/>
    <s v="The Reality Of Chronic Illness - The Book"/>
    <s v="A pairing of self portraiture and writing to shed light on the reality of life with chronic illness."/>
    <n v="500"/>
    <x v="1186"/>
    <x v="0"/>
    <x v="0"/>
    <s v="USD"/>
    <n v="1409500725"/>
    <n v="1406908725"/>
    <b v="0"/>
    <n v="13"/>
    <b v="1"/>
    <s v="photography/photobooks"/>
    <n v="135"/>
    <n v="51.92"/>
    <x v="5"/>
    <x v="22"/>
  </r>
  <r>
    <n v="1191"/>
    <s v="Good Morning Japan"/>
    <s v="A photo journal capturing 30 days of sweetness in Kyoto, Tokyo, and more. Join me to see the cutest &amp; prettiest images of Japan :)"/>
    <n v="2700"/>
    <x v="1187"/>
    <x v="0"/>
    <x v="0"/>
    <s v="USD"/>
    <n v="1458480560"/>
    <n v="1455892160"/>
    <b v="0"/>
    <n v="33"/>
    <b v="1"/>
    <s v="photography/photobooks"/>
    <n v="109.07"/>
    <n v="89.24"/>
    <x v="5"/>
    <x v="22"/>
  </r>
  <r>
    <n v="1192"/>
    <s v="Other Worlds - A Make 100 Project"/>
    <s v="A macro landscape photography art book &amp; limited edition prints. A Make 100 project."/>
    <n v="100"/>
    <x v="1188"/>
    <x v="0"/>
    <x v="1"/>
    <s v="GBP"/>
    <n v="1486814978"/>
    <n v="1484222978"/>
    <b v="0"/>
    <n v="15"/>
    <b v="1"/>
    <s v="photography/photobooks"/>
    <n v="290"/>
    <n v="19.329999999999998"/>
    <x v="5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189"/>
    <x v="0"/>
    <x v="0"/>
    <s v="USD"/>
    <n v="1460223453"/>
    <n v="1455043053"/>
    <b v="0"/>
    <n v="273"/>
    <b v="1"/>
    <s v="photography/photobooks"/>
    <n v="103.96"/>
    <n v="79.97"/>
    <x v="5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x v="1190"/>
    <x v="0"/>
    <x v="17"/>
    <s v="EUR"/>
    <n v="1428493379"/>
    <n v="1425901379"/>
    <b v="0"/>
    <n v="714"/>
    <b v="1"/>
    <s v="photography/photobooks"/>
    <n v="322.24"/>
    <n v="56.41"/>
    <x v="5"/>
    <x v="22"/>
  </r>
  <r>
    <n v="1195"/>
    <s v="CALAMITA/Ã€ project"/>
    <s v="CALAMITA/Ã€ is a tool for investigating the contemporary Vajont and the topic of catastrophes in general._x000a_Â«CHE IDDIO CE LA MANDI BUONAÂ»"/>
    <n v="10000"/>
    <x v="1191"/>
    <x v="0"/>
    <x v="18"/>
    <s v="EUR"/>
    <n v="1450602000"/>
    <n v="1445415653"/>
    <b v="0"/>
    <n v="170"/>
    <b v="1"/>
    <s v="photography/photobooks"/>
    <n v="135"/>
    <n v="79.41"/>
    <x v="5"/>
    <x v="22"/>
  </r>
  <r>
    <n v="1196"/>
    <s v="NAKED IBIZA - A Large Scale Photography Book by Dylan Rosser"/>
    <s v="A book of male nudes photographed on location in Ibiza over the last 4 years."/>
    <n v="14500"/>
    <x v="1192"/>
    <x v="0"/>
    <x v="1"/>
    <s v="GBP"/>
    <n v="1450467539"/>
    <n v="1447875539"/>
    <b v="0"/>
    <n v="512"/>
    <b v="1"/>
    <s v="photography/photobooks"/>
    <n v="269.91000000000003"/>
    <n v="76.44"/>
    <x v="5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193"/>
    <x v="0"/>
    <x v="0"/>
    <s v="USD"/>
    <n v="1465797540"/>
    <n v="1463155034"/>
    <b v="0"/>
    <n v="314"/>
    <b v="1"/>
    <s v="photography/photobooks"/>
    <n v="253.29"/>
    <n v="121"/>
    <x v="5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x v="1194"/>
    <x v="0"/>
    <x v="0"/>
    <s v="USD"/>
    <n v="1451530800"/>
    <n v="1448463086"/>
    <b v="0"/>
    <n v="167"/>
    <b v="1"/>
    <s v="photography/photobooks"/>
    <n v="260.60000000000002"/>
    <n v="54.62"/>
    <x v="5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195"/>
    <x v="0"/>
    <x v="1"/>
    <s v="GBP"/>
    <n v="1436380200"/>
    <n v="1433615400"/>
    <b v="0"/>
    <n v="9"/>
    <b v="1"/>
    <s v="photography/photobooks"/>
    <n v="101.32"/>
    <n v="299.22000000000003"/>
    <x v="5"/>
    <x v="22"/>
  </r>
  <r>
    <n v="1200"/>
    <s v="Modern Nomads"/>
    <s v="Modern Nomads Journal is an 88 page magazine style publication containing photo stories about Somalis in the Horn of Africa."/>
    <n v="4800"/>
    <x v="1196"/>
    <x v="0"/>
    <x v="0"/>
    <s v="USD"/>
    <n v="1429183656"/>
    <n v="1427369256"/>
    <b v="0"/>
    <n v="103"/>
    <b v="1"/>
    <s v="photography/photobooks"/>
    <n v="125.6"/>
    <n v="58.53"/>
    <x v="5"/>
    <x v="22"/>
  </r>
  <r>
    <n v="1201"/>
    <s v="Invisible People of Belarus"/>
    <s v="Documentary book about the lives of disabled people and Chernobyl victims living in governmental institutions called Internats"/>
    <n v="6000"/>
    <x v="1197"/>
    <x v="0"/>
    <x v="1"/>
    <s v="GBP"/>
    <n v="1468593246"/>
    <n v="1466001246"/>
    <b v="0"/>
    <n v="111"/>
    <b v="1"/>
    <s v="photography/photobooks"/>
    <n v="102.44"/>
    <n v="55.37"/>
    <x v="5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198"/>
    <x v="0"/>
    <x v="2"/>
    <s v="AUD"/>
    <n v="1435388154"/>
    <n v="1432796154"/>
    <b v="0"/>
    <n v="271"/>
    <b v="1"/>
    <s v="photography/photobooks"/>
    <n v="199.24"/>
    <n v="183.8"/>
    <x v="5"/>
    <x v="22"/>
  </r>
  <r>
    <n v="1203"/>
    <s v="reAPPEARANCES   a limited edition photography book"/>
    <s v="reAPPEARANCES is a series of photographs shot with a digital toy camera, a visual and cultural journey through appearances."/>
    <n v="16300"/>
    <x v="1199"/>
    <x v="0"/>
    <x v="0"/>
    <s v="USD"/>
    <n v="1433083527"/>
    <n v="1430491527"/>
    <b v="0"/>
    <n v="101"/>
    <b v="1"/>
    <s v="photography/photobooks"/>
    <n v="102.45"/>
    <n v="165.35"/>
    <x v="5"/>
    <x v="22"/>
  </r>
  <r>
    <n v="1204"/>
    <s v="Miles From Los Angeles - A Photo Book of the Western U.S."/>
    <s v="A fine art book capturing the beauty of nature in the Western United States by landscape photographer Cheyne Walls."/>
    <n v="13000"/>
    <x v="1200"/>
    <x v="0"/>
    <x v="0"/>
    <s v="USD"/>
    <n v="1449205200"/>
    <n v="1445363833"/>
    <b v="0"/>
    <n v="57"/>
    <b v="1"/>
    <s v="photography/photobooks"/>
    <n v="102.95"/>
    <n v="234.79"/>
    <x v="5"/>
    <x v="22"/>
  </r>
  <r>
    <n v="1205"/>
    <s v="Afro-Iran:Â The Unknown Minority"/>
    <s v="A photo book by photographer Mahdi Ehsaei depicting the little known minority of Afro-Iranians in South Iran in fascinating portraits."/>
    <n v="13000"/>
    <x v="1201"/>
    <x v="0"/>
    <x v="12"/>
    <s v="EUR"/>
    <n v="1434197351"/>
    <n v="1431605351"/>
    <b v="0"/>
    <n v="62"/>
    <b v="1"/>
    <s v="photography/photobooks"/>
    <n v="100.86"/>
    <n v="211.48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x v="1202"/>
    <x v="0"/>
    <x v="13"/>
    <s v="EUR"/>
    <n v="1489238940"/>
    <n v="1486406253"/>
    <b v="0"/>
    <n v="32"/>
    <b v="1"/>
    <s v="photography/photobooks"/>
    <n v="115"/>
    <n v="32.340000000000003"/>
    <x v="5"/>
    <x v="22"/>
  </r>
  <r>
    <n v="1207"/>
    <s v="ITALIANA"/>
    <s v="A humanistic photo book about ancestral &amp; post-modern Italy."/>
    <n v="16700"/>
    <x v="1203"/>
    <x v="0"/>
    <x v="18"/>
    <s v="EUR"/>
    <n v="1459418400"/>
    <n v="1456827573"/>
    <b v="0"/>
    <n v="141"/>
    <b v="1"/>
    <s v="photography/photobooks"/>
    <n v="104.17"/>
    <n v="123.38"/>
    <x v="5"/>
    <x v="22"/>
  </r>
  <r>
    <n v="1208"/>
    <s v="Into The Great White Sands"/>
    <s v="Help me complete the photography and publish a fine art book on White Sands National Monument, a uniquely significant place."/>
    <n v="10000"/>
    <x v="1204"/>
    <x v="0"/>
    <x v="0"/>
    <s v="USD"/>
    <n v="1458835264"/>
    <n v="1456246864"/>
    <b v="0"/>
    <n v="75"/>
    <b v="1"/>
    <s v="photography/photobooks"/>
    <n v="155.30000000000001"/>
    <n v="207.07"/>
    <x v="5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x v="1205"/>
    <x v="0"/>
    <x v="0"/>
    <s v="USD"/>
    <n v="1488053905"/>
    <n v="1485461905"/>
    <b v="0"/>
    <n v="46"/>
    <b v="1"/>
    <s v="photography/photobooks"/>
    <n v="106"/>
    <n v="138.26"/>
    <x v="5"/>
    <x v="22"/>
  </r>
  <r>
    <n v="1210"/>
    <s v="Det Andra GÃ¶teborg"/>
    <s v="En fotobok om livet i det enda andra GÃ¶teborg i vÃ¤rlden"/>
    <n v="20000"/>
    <x v="1206"/>
    <x v="0"/>
    <x v="11"/>
    <s v="SEK"/>
    <n v="1433106000"/>
    <n v="1431124572"/>
    <b v="0"/>
    <n v="103"/>
    <b v="1"/>
    <s v="photography/photobooks"/>
    <n v="254.32"/>
    <n v="493.82"/>
    <x v="5"/>
    <x v="22"/>
  </r>
  <r>
    <n v="1211"/>
    <s v="500 Views of Japan"/>
    <s v="From 2010 to 2015, I took over 15 000 photos in Japan. Here's 500 of them. Landscape, city view, people and so much more!"/>
    <n v="1000"/>
    <x v="1207"/>
    <x v="0"/>
    <x v="5"/>
    <s v="CAD"/>
    <n v="1465505261"/>
    <n v="1464209261"/>
    <b v="0"/>
    <n v="6"/>
    <b v="1"/>
    <s v="photography/photobooks"/>
    <n v="101.1"/>
    <n v="168.5"/>
    <x v="5"/>
    <x v="22"/>
  </r>
  <r>
    <n v="1212"/>
    <s v="Faces of Yoga: A Coffee Table Photo Book"/>
    <s v="Faces of Yoga is a series of uncomfortable photos of people in strange positions. The photo book will be ready for the holiday season!"/>
    <n v="2500"/>
    <x v="661"/>
    <x v="0"/>
    <x v="0"/>
    <s v="USD"/>
    <n v="1448586000"/>
    <n v="1447195695"/>
    <b v="0"/>
    <n v="83"/>
    <b v="1"/>
    <s v="photography/photobooks"/>
    <n v="129.04"/>
    <n v="38.869999999999997"/>
    <x v="5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x v="1208"/>
    <x v="0"/>
    <x v="1"/>
    <s v="GBP"/>
    <n v="1485886100"/>
    <n v="1482862100"/>
    <b v="0"/>
    <n v="108"/>
    <b v="1"/>
    <s v="photography/photobooks"/>
    <n v="102.23"/>
    <n v="61.53"/>
    <x v="5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x v="1209"/>
    <x v="0"/>
    <x v="0"/>
    <s v="USD"/>
    <n v="1433880605"/>
    <n v="1428696605"/>
    <b v="0"/>
    <n v="25"/>
    <b v="1"/>
    <s v="photography/photobooks"/>
    <n v="131.80000000000001"/>
    <n v="105.44"/>
    <x v="5"/>
    <x v="22"/>
  </r>
  <r>
    <n v="1215"/>
    <s v="ShootTokyo: The Book"/>
    <s v="A photography book that brings you on a journey through Tokyo and beyond.   This is a collection of my best images from ShootTokyo."/>
    <n v="5000"/>
    <x v="1210"/>
    <x v="0"/>
    <x v="0"/>
    <s v="USD"/>
    <n v="1401487756"/>
    <n v="1398895756"/>
    <b v="0"/>
    <n v="549"/>
    <b v="1"/>
    <s v="photography/photobooks"/>
    <n v="786.08"/>
    <n v="71.59"/>
    <x v="5"/>
    <x v="22"/>
  </r>
  <r>
    <n v="1216"/>
    <s v="In Training: a book of Bonsai photographs"/>
    <s v="A fine art photography book taking a new look at the art of bonsai."/>
    <n v="14000"/>
    <x v="1211"/>
    <x v="0"/>
    <x v="0"/>
    <s v="USD"/>
    <n v="1443826980"/>
    <n v="1441032457"/>
    <b v="0"/>
    <n v="222"/>
    <b v="1"/>
    <s v="photography/photobooks"/>
    <n v="145.69999999999999"/>
    <n v="91.88"/>
    <x v="5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212"/>
    <x v="0"/>
    <x v="0"/>
    <s v="USD"/>
    <n v="1468524340"/>
    <n v="1465932340"/>
    <b v="0"/>
    <n v="183"/>
    <b v="1"/>
    <s v="photography/photobooks"/>
    <n v="102.6"/>
    <n v="148.57"/>
    <x v="5"/>
    <x v="22"/>
  </r>
  <r>
    <n v="1218"/>
    <s v="The Alaska Range"/>
    <s v="The Mountaineers Books and I, Carl Battreall, have teamed up to create the first photography book of the legendary Alaska Range."/>
    <n v="9000"/>
    <x v="1213"/>
    <x v="0"/>
    <x v="0"/>
    <s v="USD"/>
    <n v="1446346800"/>
    <n v="1443714800"/>
    <b v="0"/>
    <n v="89"/>
    <b v="1"/>
    <s v="photography/photobooks"/>
    <n v="172.28"/>
    <n v="174.21"/>
    <x v="5"/>
    <x v="22"/>
  </r>
  <r>
    <n v="1219"/>
    <s v="The Box"/>
    <s v="The Box is a fine art book of Ron Amato's innovative and seductive photography project."/>
    <n v="16350"/>
    <x v="1214"/>
    <x v="0"/>
    <x v="0"/>
    <s v="USD"/>
    <n v="1476961513"/>
    <n v="1474369513"/>
    <b v="0"/>
    <n v="253"/>
    <b v="1"/>
    <s v="photography/photobooks"/>
    <n v="159.16999999999999"/>
    <n v="102.86"/>
    <x v="5"/>
    <x v="22"/>
  </r>
  <r>
    <n v="1220"/>
    <s v="All The People"/>
    <s v="A beautiful photo art book of portraits and conversations with people that may expand your idea of gender."/>
    <n v="15000"/>
    <x v="1215"/>
    <x v="0"/>
    <x v="12"/>
    <s v="EUR"/>
    <n v="1440515112"/>
    <n v="1437923112"/>
    <b v="0"/>
    <n v="140"/>
    <b v="1"/>
    <s v="photography/photobooks"/>
    <n v="103.77"/>
    <n v="111.18"/>
    <x v="5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x v="1216"/>
    <x v="0"/>
    <x v="1"/>
    <s v="GBP"/>
    <n v="1480809600"/>
    <n v="1478431488"/>
    <b v="0"/>
    <n v="103"/>
    <b v="1"/>
    <s v="photography/photobooks"/>
    <n v="111.41"/>
    <n v="23.8"/>
    <x v="5"/>
    <x v="22"/>
  </r>
  <r>
    <n v="1222"/>
    <s v="Project Pilgrim"/>
    <s v="Project Pilgrim is my effort to work towards normalizing mental health."/>
    <n v="4000"/>
    <x v="1217"/>
    <x v="0"/>
    <x v="5"/>
    <s v="CAD"/>
    <n v="1459483200"/>
    <n v="1456852647"/>
    <b v="0"/>
    <n v="138"/>
    <b v="1"/>
    <s v="photography/photobooks"/>
    <n v="280.38"/>
    <n v="81.27"/>
    <x v="5"/>
    <x v="22"/>
  </r>
  <r>
    <n v="1223"/>
    <s v="YOSEMITE PEOPLE"/>
    <s v="A photography book focusing on the people rather than the nature at Yosemite National Park."/>
    <n v="19800"/>
    <x v="1218"/>
    <x v="0"/>
    <x v="0"/>
    <s v="USD"/>
    <n v="1478754909"/>
    <n v="1476159309"/>
    <b v="0"/>
    <n v="191"/>
    <b v="1"/>
    <s v="photography/photobooks"/>
    <n v="112.11"/>
    <n v="116.21"/>
    <x v="5"/>
    <x v="22"/>
  </r>
  <r>
    <n v="1501"/>
    <s v="This is Nowhere"/>
    <s v="A hardcover book of surf, outdoor and nature photos from the British Columbia coast."/>
    <n v="52000"/>
    <x v="1219"/>
    <x v="0"/>
    <x v="5"/>
    <s v="CAD"/>
    <n v="1436364023"/>
    <n v="1433772023"/>
    <b v="1"/>
    <n v="885"/>
    <b v="1"/>
    <s v="photography/photobooks"/>
    <n v="166.33"/>
    <n v="97.73"/>
    <x v="5"/>
    <x v="22"/>
  </r>
  <r>
    <n v="1502"/>
    <s v="Cosmic Surgery"/>
    <s v="Cosmic Surgery is a photo book, set in the not too distant future where the world of cosmetic surgery is about to be transformed"/>
    <n v="22000"/>
    <x v="1220"/>
    <x v="0"/>
    <x v="1"/>
    <s v="GBP"/>
    <n v="1458943200"/>
    <n v="1456491680"/>
    <b v="1"/>
    <n v="329"/>
    <b v="1"/>
    <s v="photography/photobooks"/>
    <n v="101.45"/>
    <n v="67.84"/>
    <x v="5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x v="1221"/>
    <x v="0"/>
    <x v="14"/>
    <s v="EUR"/>
    <n v="1477210801"/>
    <n v="1472026801"/>
    <b v="1"/>
    <n v="71"/>
    <b v="1"/>
    <s v="photography/photobooks"/>
    <n v="107.89"/>
    <n v="56.98"/>
    <x v="5"/>
    <x v="22"/>
  </r>
  <r>
    <n v="1504"/>
    <s v="RYU X RIO"/>
    <s v="A football photography book like no other about the 2014 World Cup in Brazil, by Ryu Voelkel."/>
    <n v="6500"/>
    <x v="1222"/>
    <x v="0"/>
    <x v="1"/>
    <s v="GBP"/>
    <n v="1402389180"/>
    <n v="1399996024"/>
    <b v="1"/>
    <n v="269"/>
    <b v="1"/>
    <s v="photography/photobooks"/>
    <n v="277.94"/>
    <n v="67.16"/>
    <x v="5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23"/>
    <x v="0"/>
    <x v="12"/>
    <s v="EUR"/>
    <n v="1458676860"/>
    <n v="1455446303"/>
    <b v="1"/>
    <n v="345"/>
    <b v="1"/>
    <s v="photography/photobooks"/>
    <n v="103.58"/>
    <n v="48.04"/>
    <x v="5"/>
    <x v="22"/>
  </r>
  <r>
    <n v="1506"/>
    <s v="Holden Lane High School photobook"/>
    <s v="A photographic book consisting of 36 colour photographs that explore Holden Lane High School in its final state."/>
    <n v="1500"/>
    <x v="1224"/>
    <x v="0"/>
    <x v="1"/>
    <s v="GBP"/>
    <n v="1406227904"/>
    <n v="1403635904"/>
    <b v="1"/>
    <n v="43"/>
    <b v="1"/>
    <s v="photography/photobooks"/>
    <n v="111.4"/>
    <n v="38.86"/>
    <x v="5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225"/>
    <x v="0"/>
    <x v="0"/>
    <s v="USD"/>
    <n v="1273911000"/>
    <n v="1268822909"/>
    <b v="1"/>
    <n v="33"/>
    <b v="1"/>
    <s v="photography/photobooks"/>
    <n v="215"/>
    <n v="78.180000000000007"/>
    <x v="5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x v="1226"/>
    <x v="0"/>
    <x v="0"/>
    <s v="USD"/>
    <n v="1403880281"/>
    <n v="1401201881"/>
    <b v="1"/>
    <n v="211"/>
    <b v="1"/>
    <s v="photography/photobooks"/>
    <n v="110.76"/>
    <n v="97.11"/>
    <x v="5"/>
    <x v="22"/>
  </r>
  <r>
    <n v="1509"/>
    <s v="Claudius Schulze: STATE OF NATURE"/>
    <s v="A photobook about climate change, natural catastrophes, and to what extent disaster management became part of our landscape."/>
    <n v="17500"/>
    <x v="1227"/>
    <x v="0"/>
    <x v="12"/>
    <s v="EUR"/>
    <n v="1487113140"/>
    <n v="1484570885"/>
    <b v="1"/>
    <n v="196"/>
    <b v="1"/>
    <s v="photography/photobooks"/>
    <n v="123.64"/>
    <n v="110.39"/>
    <x v="5"/>
    <x v="22"/>
  </r>
  <r>
    <n v="1510"/>
    <s v="OUT OF ORDER - NEW REVISED EDITION"/>
    <s v="A unique insider 10-year photo-diary of rave culture-people-places. 1st edition sold out; new edition available in the USA &amp; Europe."/>
    <n v="16000"/>
    <x v="1228"/>
    <x v="0"/>
    <x v="1"/>
    <s v="GBP"/>
    <n v="1405761278"/>
    <n v="1403169278"/>
    <b v="1"/>
    <n v="405"/>
    <b v="1"/>
    <s v="photography/photobooks"/>
    <n v="101.04"/>
    <n v="39.92"/>
    <x v="5"/>
    <x v="22"/>
  </r>
  <r>
    <n v="1511"/>
    <s v="Hidden Mother"/>
    <s v="A book that presents an account of my daughterâ€™s adoption through an examination of 19th-century &quot;hidden mother&quot; photographs"/>
    <n v="14000"/>
    <x v="1229"/>
    <x v="0"/>
    <x v="0"/>
    <s v="USD"/>
    <n v="1447858804"/>
    <n v="1445263204"/>
    <b v="1"/>
    <n v="206"/>
    <b v="1"/>
    <s v="photography/photobooks"/>
    <n v="111.79"/>
    <n v="75.98"/>
    <x v="5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230"/>
    <x v="0"/>
    <x v="0"/>
    <s v="USD"/>
    <n v="1486311939"/>
    <n v="1483719939"/>
    <b v="1"/>
    <n v="335"/>
    <b v="1"/>
    <s v="photography/photobooks"/>
    <n v="558.77"/>
    <n v="58.38"/>
    <x v="5"/>
    <x v="22"/>
  </r>
  <r>
    <n v="1513"/>
    <s v="Russian Interiors"/>
    <s v="An intimate portrait of Russian women in their private spaces by late photographer Andy Rocchelli published by Cesura."/>
    <n v="8000"/>
    <x v="1231"/>
    <x v="0"/>
    <x v="1"/>
    <s v="GBP"/>
    <n v="1405523866"/>
    <n v="1402931866"/>
    <b v="1"/>
    <n v="215"/>
    <b v="1"/>
    <s v="photography/photobooks"/>
    <n v="150.02000000000001"/>
    <n v="55.82"/>
    <x v="5"/>
    <x v="22"/>
  </r>
  <r>
    <n v="1514"/>
    <s v="Racing Age"/>
    <s v="Racing Age is a documentary photography book about masters track &amp; field athletes of retirement age and older."/>
    <n v="25000"/>
    <x v="1232"/>
    <x v="0"/>
    <x v="0"/>
    <s v="USD"/>
    <n v="1443363640"/>
    <n v="1439907640"/>
    <b v="1"/>
    <n v="176"/>
    <b v="1"/>
    <s v="photography/photobooks"/>
    <n v="106.48"/>
    <n v="151.24"/>
    <x v="5"/>
    <x v="22"/>
  </r>
  <r>
    <n v="1515"/>
    <s v="Eyes as Big as Plates"/>
    <s v="Eyes as Big as Plates - The book! Featuring over 50 portraits, field notes and behind the scenes stories from seniors around the world."/>
    <n v="300000"/>
    <x v="1233"/>
    <x v="0"/>
    <x v="10"/>
    <s v="NOK"/>
    <n v="1458104697"/>
    <n v="1455516297"/>
    <b v="1"/>
    <n v="555"/>
    <b v="1"/>
    <s v="photography/photobooks"/>
    <n v="157.19"/>
    <n v="849.67"/>
    <x v="5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234"/>
    <x v="0"/>
    <x v="0"/>
    <s v="USD"/>
    <n v="1475762400"/>
    <n v="1473160292"/>
    <b v="1"/>
    <n v="116"/>
    <b v="1"/>
    <s v="photography/photobooks"/>
    <n v="108.66"/>
    <n v="159.24"/>
    <x v="5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x v="1235"/>
    <x v="0"/>
    <x v="0"/>
    <s v="USD"/>
    <n v="1417845600"/>
    <n v="1415194553"/>
    <b v="1"/>
    <n v="615"/>
    <b v="1"/>
    <s v="photography/photobooks"/>
    <n v="161.97999999999999"/>
    <n v="39.51"/>
    <x v="5"/>
    <x v="22"/>
  </r>
  <r>
    <n v="1518"/>
    <s v="Amelia and the Animals: Photographs by Robin Schwartz"/>
    <s v="A photobook of Robin Schwartz's ongoing series with her daughter Amelia."/>
    <n v="15000"/>
    <x v="1236"/>
    <x v="0"/>
    <x v="0"/>
    <s v="USD"/>
    <n v="1401565252"/>
    <n v="1398973252"/>
    <b v="1"/>
    <n v="236"/>
    <b v="1"/>
    <s v="photography/photobooks"/>
    <n v="205.37"/>
    <n v="130.53"/>
    <x v="5"/>
    <x v="22"/>
  </r>
  <r>
    <n v="1519"/>
    <s v="Jesus Days, 1978-1983"/>
    <s v="A documentary photobook that captures the late 70s in evangelical America seen thru the eyes of a closeted and religious young man."/>
    <n v="9000"/>
    <x v="1237"/>
    <x v="0"/>
    <x v="0"/>
    <s v="USD"/>
    <n v="1403301540"/>
    <n v="1400867283"/>
    <b v="1"/>
    <n v="145"/>
    <b v="1"/>
    <s v="photography/photobooks"/>
    <n v="103.36"/>
    <n v="64.16"/>
    <x v="5"/>
    <x v="22"/>
  </r>
  <r>
    <n v="1520"/>
    <s v="TULIPS"/>
    <s v="A self-published photography book by Andrew Miksys from his new series about Belarus"/>
    <n v="18000"/>
    <x v="1238"/>
    <x v="0"/>
    <x v="0"/>
    <s v="USD"/>
    <n v="1418961600"/>
    <n v="1415824513"/>
    <b v="1"/>
    <n v="167"/>
    <b v="1"/>
    <s v="photography/photobooks"/>
    <n v="103.47"/>
    <n v="111.53"/>
    <x v="5"/>
    <x v="22"/>
  </r>
  <r>
    <n v="1521"/>
    <s v="STREET, New York City, The 70's, 80's, 90's"/>
    <s v="STREET, a hard-bound book 9 1/2&quot;x 11&quot; 106 black and white photographs shot in New York City from 1975 through 1998."/>
    <n v="37500"/>
    <x v="1239"/>
    <x v="0"/>
    <x v="0"/>
    <s v="USD"/>
    <n v="1465272091"/>
    <n v="1462248091"/>
    <b v="1"/>
    <n v="235"/>
    <b v="1"/>
    <s v="photography/photobooks"/>
    <n v="106.81"/>
    <n v="170.45"/>
    <x v="5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x v="1240"/>
    <x v="0"/>
    <x v="0"/>
    <s v="USD"/>
    <n v="1413575739"/>
    <n v="1410983739"/>
    <b v="1"/>
    <n v="452"/>
    <b v="1"/>
    <s v="photography/photobooks"/>
    <n v="138.97"/>
    <n v="133.74"/>
    <x v="5"/>
    <x v="22"/>
  </r>
  <r>
    <n v="1523"/>
    <s v="Contact by Jake Shivery"/>
    <s v="Monograph featuring PDX photographer Jake Shivery's 8x10 contact portraits; 1/2 plates and 1/2 extensive essay.  Approx. 9x12, 108 pgs."/>
    <n v="18500"/>
    <x v="1241"/>
    <x v="0"/>
    <x v="0"/>
    <s v="USD"/>
    <n v="1419292800"/>
    <n v="1416592916"/>
    <b v="1"/>
    <n v="241"/>
    <b v="1"/>
    <s v="photography/photobooks"/>
    <n v="124.84"/>
    <n v="95.83"/>
    <x v="5"/>
    <x v="22"/>
  </r>
  <r>
    <n v="1524"/>
    <s v="Heath - Limited Edition Split Zine - Make 100"/>
    <s v="Limited edition split zine by photographers AdeY and Kersti K. 100 signed and hand numbered copies!"/>
    <n v="3000"/>
    <x v="1242"/>
    <x v="0"/>
    <x v="11"/>
    <s v="SEK"/>
    <n v="1487592090"/>
    <n v="1485000090"/>
    <b v="1"/>
    <n v="28"/>
    <b v="1"/>
    <s v="photography/photobooks"/>
    <n v="207"/>
    <n v="221.79"/>
    <x v="5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243"/>
    <x v="0"/>
    <x v="0"/>
    <s v="USD"/>
    <n v="1471539138"/>
    <n v="1468947138"/>
    <b v="1"/>
    <n v="140"/>
    <b v="1"/>
    <s v="photography/photobooks"/>
    <n v="174.01"/>
    <n v="32.32"/>
    <x v="5"/>
    <x v="22"/>
  </r>
  <r>
    <n v="1526"/>
    <s v="BODYSCAPES II: Theater of Life"/>
    <s v="Landscapes &amp; human bodies; striking images from Jean-Paul Bourdier. What you see is real; no digital altering; all analog photography."/>
    <n v="23000"/>
    <x v="1244"/>
    <x v="0"/>
    <x v="0"/>
    <s v="USD"/>
    <n v="1453185447"/>
    <n v="1448951847"/>
    <b v="1"/>
    <n v="280"/>
    <b v="1"/>
    <s v="photography/photobooks"/>
    <n v="120.33"/>
    <n v="98.84"/>
    <x v="5"/>
    <x v="22"/>
  </r>
  <r>
    <n v="1527"/>
    <s v="Island - Japan, from the view point of many"/>
    <s v="Eight creatives visited Japan. This is a unique photo-book of their separate but collected experiences."/>
    <n v="3500"/>
    <x v="1245"/>
    <x v="0"/>
    <x v="0"/>
    <s v="USD"/>
    <n v="1489497886"/>
    <n v="1487082286"/>
    <b v="1"/>
    <n v="70"/>
    <b v="1"/>
    <s v="photography/photobooks"/>
    <n v="110.44"/>
    <n v="55.22"/>
    <x v="5"/>
    <x v="22"/>
  </r>
  <r>
    <n v="1528"/>
    <s v="Don't Go Outside: Tokyo Street Photos"/>
    <s v="A book of street photos from around Shibuya that I've made between 2011-2016."/>
    <n v="3000"/>
    <x v="1246"/>
    <x v="0"/>
    <x v="0"/>
    <s v="USD"/>
    <n v="1485907200"/>
    <n v="1483292122"/>
    <b v="1"/>
    <n v="160"/>
    <b v="1"/>
    <s v="photography/photobooks"/>
    <n v="281.57"/>
    <n v="52.79"/>
    <x v="5"/>
    <x v="22"/>
  </r>
  <r>
    <n v="1529"/>
    <s v="&quot;(more than) dust.&quot; - a feminist photo book"/>
    <s v="An empowering photo book that transforms hurtful experiences into strength and solidarity."/>
    <n v="19000"/>
    <x v="1247"/>
    <x v="0"/>
    <x v="0"/>
    <s v="USD"/>
    <n v="1426773920"/>
    <n v="1424185520"/>
    <b v="1"/>
    <n v="141"/>
    <b v="1"/>
    <s v="photography/photobooks"/>
    <n v="100.68"/>
    <n v="135.66999999999999"/>
    <x v="5"/>
    <x v="22"/>
  </r>
  <r>
    <n v="1530"/>
    <s v="A 4-year-old's Portrait of the American West"/>
    <s v="A photobook made by 4-year-old Hawkeye Huey: National Geographic's youngest photographer and Rolling Stone's top 100 on Instagram"/>
    <n v="35000"/>
    <x v="1248"/>
    <x v="0"/>
    <x v="0"/>
    <s v="USD"/>
    <n v="1445624695"/>
    <n v="1443464695"/>
    <b v="1"/>
    <n v="874"/>
    <b v="1"/>
    <s v="photography/photobooks"/>
    <n v="134.83000000000001"/>
    <n v="53.99"/>
    <x v="5"/>
    <x v="22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s v="photography/photobooks"/>
    <n v="175.96"/>
    <n v="56.64"/>
    <x v="5"/>
    <x v="22"/>
  </r>
  <r>
    <n v="1532"/>
    <s v="Geiko and Maiko of Kyoto"/>
    <s v="Award winning photography celebrating the artistry of geiko and maiko and the exquisite traditions of their Kyoto communities."/>
    <n v="5000"/>
    <x v="1250"/>
    <x v="0"/>
    <x v="2"/>
    <s v="AUD"/>
    <n v="1455548400"/>
    <n v="1453461865"/>
    <b v="1"/>
    <n v="294"/>
    <b v="1"/>
    <s v="photography/photobooks"/>
    <n v="484.02"/>
    <n v="82.32"/>
    <x v="5"/>
    <x v="22"/>
  </r>
  <r>
    <n v="1533"/>
    <s v="The Cancer Family Book Project"/>
    <s v="This is an intimate story about a family, focusing on their love and strength in the face of mortality."/>
    <n v="45000"/>
    <x v="1251"/>
    <x v="0"/>
    <x v="0"/>
    <s v="USD"/>
    <n v="1462161540"/>
    <n v="1457913777"/>
    <b v="1"/>
    <n v="740"/>
    <b v="1"/>
    <s v="photography/photobooks"/>
    <n v="145.13999999999999"/>
    <n v="88.26"/>
    <x v="5"/>
    <x v="22"/>
  </r>
  <r>
    <n v="1534"/>
    <s v="The Art of Abandonment - Photo Book by Walter Arnold"/>
    <s v="The Art of Abandonment is an award winning photographic series that explores the beauty and history of our modern ruins."/>
    <n v="7500"/>
    <x v="1252"/>
    <x v="0"/>
    <x v="0"/>
    <s v="USD"/>
    <n v="1441383062"/>
    <n v="1438791062"/>
    <b v="1"/>
    <n v="369"/>
    <b v="1"/>
    <s v="photography/photobooks"/>
    <n v="417.73"/>
    <n v="84.91"/>
    <x v="5"/>
    <x v="22"/>
  </r>
  <r>
    <n v="1535"/>
    <s v="Small Steps Are Giant Leaps"/>
    <s v="&quot;Small Steps are Giant Leaps&quot; is about reminding parents that to our kids this is a new and exciting world just waiting to be explored."/>
    <n v="4000"/>
    <x v="1253"/>
    <x v="0"/>
    <x v="0"/>
    <s v="USD"/>
    <n v="1464040800"/>
    <n v="1461527631"/>
    <b v="1"/>
    <n v="110"/>
    <b v="1"/>
    <s v="photography/photobooks"/>
    <n v="132.43"/>
    <n v="48.15"/>
    <x v="5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254"/>
    <x v="0"/>
    <x v="0"/>
    <s v="USD"/>
    <n v="1440702910"/>
    <n v="1438110910"/>
    <b v="1"/>
    <n v="455"/>
    <b v="1"/>
    <s v="photography/photobooks"/>
    <n v="250.31"/>
    <n v="66.02"/>
    <x v="5"/>
    <x v="22"/>
  </r>
  <r>
    <n v="1537"/>
    <s v="FACE TO FAITH | MOUNT KAILASH | TIBET photobook"/>
    <s v="A Photobook about one of the most fascinating places on earth -     the sacred Mount Kailash in Tibet."/>
    <n v="12000"/>
    <x v="1255"/>
    <x v="0"/>
    <x v="12"/>
    <s v="EUR"/>
    <n v="1470506400"/>
    <n v="1467358427"/>
    <b v="1"/>
    <n v="224"/>
    <b v="1"/>
    <s v="photography/photobooks"/>
    <n v="179.9"/>
    <n v="96.38"/>
    <x v="5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x v="1256"/>
    <x v="0"/>
    <x v="0"/>
    <s v="USD"/>
    <n v="1421952370"/>
    <n v="1418064370"/>
    <b v="1"/>
    <n v="46"/>
    <b v="1"/>
    <s v="photography/photobooks"/>
    <n v="102.63"/>
    <n v="156.16999999999999"/>
    <x v="5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x v="1257"/>
    <x v="0"/>
    <x v="0"/>
    <s v="USD"/>
    <n v="1483481019"/>
    <n v="1480629819"/>
    <b v="0"/>
    <n v="284"/>
    <b v="1"/>
    <s v="photography/photobooks"/>
    <n v="135.99"/>
    <n v="95.76"/>
    <x v="5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258"/>
    <x v="0"/>
    <x v="0"/>
    <s v="USD"/>
    <n v="1416964500"/>
    <n v="1414368616"/>
    <b v="1"/>
    <n v="98"/>
    <b v="1"/>
    <s v="photography/photobooks"/>
    <n v="117.87"/>
    <n v="180.41"/>
    <x v="5"/>
    <x v="22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.03"/>
    <n v="3"/>
    <x v="5"/>
    <x v="2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5"/>
    <x v="23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.44"/>
    <n v="10"/>
    <x v="5"/>
    <x v="2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e v="#DIV/0!"/>
    <x v="5"/>
    <x v="23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.03"/>
    <n v="1"/>
    <x v="5"/>
    <x v="23"/>
  </r>
  <r>
    <n v="1546"/>
    <s v="Hen Harrier Wildlife Sanctuary"/>
    <s v="Buy and maintain 6 acres of land in West Ireland as a Wildlife Refuge for an endangered species of native Raptor called the Hen Harrier"/>
    <n v="1000"/>
    <x v="1259"/>
    <x v="2"/>
    <x v="1"/>
    <s v="GBP"/>
    <n v="1410930399"/>
    <n v="1405746399"/>
    <b v="0"/>
    <n v="11"/>
    <b v="0"/>
    <s v="photography/nature"/>
    <n v="28.9"/>
    <n v="26.27"/>
    <x v="5"/>
    <x v="23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e v="#DIV/0!"/>
    <x v="5"/>
    <x v="23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8.57"/>
    <n v="60"/>
    <x v="5"/>
    <x v="23"/>
  </r>
  <r>
    <n v="1549"/>
    <s v="2016 Calendar:  Wonders of Nature"/>
    <s v="A 2016 calendar collection of landscape and wildlife photographs from award winning photographer, Steve Marler."/>
    <n v="500"/>
    <x v="717"/>
    <x v="2"/>
    <x v="0"/>
    <s v="USD"/>
    <n v="1446524159"/>
    <n v="1443928559"/>
    <b v="0"/>
    <n v="6"/>
    <b v="0"/>
    <s v="photography/nature"/>
    <n v="34"/>
    <n v="28.33"/>
    <x v="5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x v="716"/>
    <x v="2"/>
    <x v="1"/>
    <s v="GBP"/>
    <n v="1463050034"/>
    <n v="1460458034"/>
    <b v="0"/>
    <n v="7"/>
    <b v="0"/>
    <s v="photography/nature"/>
    <n v="13.47"/>
    <n v="14.43"/>
    <x v="5"/>
    <x v="23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e v="#DIV/0!"/>
    <x v="5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260"/>
    <x v="2"/>
    <x v="0"/>
    <s v="USD"/>
    <n v="1412135940"/>
    <n v="1410366708"/>
    <b v="0"/>
    <n v="16"/>
    <b v="0"/>
    <s v="photography/nature"/>
    <n v="49.19"/>
    <n v="132.19"/>
    <x v="5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e v="#DIV/0!"/>
    <x v="5"/>
    <x v="23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e v="#DIV/0!"/>
    <x v="5"/>
    <x v="23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e v="#DIV/0!"/>
    <x v="5"/>
    <x v="23"/>
  </r>
  <r>
    <n v="1556"/>
    <s v="West Canada - A Coffee Table Book"/>
    <s v="To gather a collection of photographs for a coffee table book that displays the beauty of Canada's west."/>
    <n v="1500"/>
    <x v="1261"/>
    <x v="2"/>
    <x v="5"/>
    <s v="CAD"/>
    <n v="1467603624"/>
    <n v="1465011624"/>
    <b v="0"/>
    <n v="12"/>
    <b v="0"/>
    <s v="photography/nature"/>
    <n v="45.13"/>
    <n v="56.42"/>
    <x v="5"/>
    <x v="23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5"/>
    <x v="23"/>
  </r>
  <r>
    <n v="1558"/>
    <s v="Lucy Wood's Calendar - English Countryside 2016"/>
    <s v="A large 2016 wall-calendar (A3 when open) featuring 12 stunning photographs by Lucy Wood."/>
    <n v="750"/>
    <x v="413"/>
    <x v="2"/>
    <x v="1"/>
    <s v="GBP"/>
    <n v="1440763920"/>
    <n v="1435656759"/>
    <b v="0"/>
    <n v="3"/>
    <b v="0"/>
    <s v="photography/nature"/>
    <n v="4.67"/>
    <n v="11.67"/>
    <x v="5"/>
    <x v="23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.33"/>
    <n v="50"/>
    <x v="5"/>
    <x v="23"/>
  </r>
  <r>
    <n v="1560"/>
    <s v="Fine Art Landscape 2015 Calendar"/>
    <s v="I would like to share my landscape photographic travels of 2014 with more than just family an friends. 12 months of images."/>
    <n v="2500"/>
    <x v="1262"/>
    <x v="2"/>
    <x v="0"/>
    <s v="USD"/>
    <n v="1415842193"/>
    <n v="1414110593"/>
    <b v="0"/>
    <n v="4"/>
    <b v="0"/>
    <s v="photography/nature"/>
    <n v="3.76"/>
    <n v="23.5"/>
    <x v="5"/>
    <x v="23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0.5"/>
    <n v="5"/>
    <x v="5"/>
    <x v="24"/>
  </r>
  <r>
    <n v="1582"/>
    <s v="Scenes from New Orleans"/>
    <s v="I create canvas prints of images from in and around New Orleans"/>
    <n v="1000"/>
    <x v="1263"/>
    <x v="2"/>
    <x v="0"/>
    <s v="USD"/>
    <n v="1445894400"/>
    <n v="1440961053"/>
    <b v="0"/>
    <n v="3"/>
    <b v="0"/>
    <s v="photography/places"/>
    <n v="9.3000000000000007"/>
    <n v="31"/>
    <x v="5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x v="510"/>
    <x v="2"/>
    <x v="1"/>
    <s v="GBP"/>
    <n v="1411681391"/>
    <n v="1409089391"/>
    <b v="0"/>
    <n v="1"/>
    <b v="0"/>
    <s v="photography/places"/>
    <n v="0.08"/>
    <n v="15"/>
    <x v="5"/>
    <x v="24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e v="#DIV/0!"/>
    <x v="5"/>
    <x v="24"/>
  </r>
  <r>
    <n v="1585"/>
    <s v="Live 4 The Rush: Palooza Pics"/>
    <s v="We've explored some of the most amazing places in New Zealand and can't think of a better way to share our experiences than a photo :)"/>
    <n v="2000"/>
    <x v="1264"/>
    <x v="2"/>
    <x v="5"/>
    <s v="CAD"/>
    <n v="1482663600"/>
    <n v="1480800568"/>
    <b v="0"/>
    <n v="12"/>
    <b v="0"/>
    <s v="photography/places"/>
    <n v="79"/>
    <n v="131.66999999999999"/>
    <x v="5"/>
    <x v="24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e v="#DIV/0!"/>
    <x v="5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.01"/>
    <n v="1"/>
    <x v="5"/>
    <x v="24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e v="#DIV/0!"/>
    <x v="5"/>
    <x v="24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e v="#DIV/0!"/>
    <x v="5"/>
    <x v="24"/>
  </r>
  <r>
    <n v="1590"/>
    <s v="An Italian Adventure"/>
    <s v="Discover Italy through photography."/>
    <n v="60000"/>
    <x v="418"/>
    <x v="2"/>
    <x v="18"/>
    <s v="EUR"/>
    <n v="1443040464"/>
    <n v="1440448464"/>
    <b v="0"/>
    <n v="2"/>
    <b v="0"/>
    <s v="photography/places"/>
    <n v="1.7"/>
    <n v="510"/>
    <x v="5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65"/>
    <x v="2"/>
    <x v="1"/>
    <s v="GBP"/>
    <n v="1459700741"/>
    <n v="1457112341"/>
    <b v="0"/>
    <n v="92"/>
    <b v="0"/>
    <s v="photography/places"/>
    <n v="29.23"/>
    <n v="44.48"/>
    <x v="5"/>
    <x v="24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e v="#DIV/0!"/>
    <x v="5"/>
    <x v="24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.01"/>
    <n v="1"/>
    <x v="5"/>
    <x v="24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0.5"/>
    <n v="20.5"/>
    <x v="5"/>
    <x v="24"/>
  </r>
  <r>
    <n v="1595"/>
    <s v="Civil war battlefields and forts"/>
    <s v="To make a coffee table book,  displaying civil war battlefields and forts,  taken at the same time of year the battles were fought."/>
    <n v="100000"/>
    <x v="733"/>
    <x v="2"/>
    <x v="0"/>
    <s v="USD"/>
    <n v="1403122380"/>
    <n v="1400634728"/>
    <b v="0"/>
    <n v="7"/>
    <b v="0"/>
    <s v="photography/places"/>
    <n v="0.28000000000000003"/>
    <n v="40"/>
    <x v="5"/>
    <x v="24"/>
  </r>
  <r>
    <n v="1596"/>
    <s v="The Town We Live In"/>
    <s v="London is beautiful. I want to create a book of stunning images from in and around our great city"/>
    <n v="3250"/>
    <x v="409"/>
    <x v="2"/>
    <x v="1"/>
    <s v="GBP"/>
    <n v="1418469569"/>
    <n v="1414577969"/>
    <b v="0"/>
    <n v="3"/>
    <b v="0"/>
    <s v="photography/places"/>
    <n v="2.31"/>
    <n v="25"/>
    <x v="5"/>
    <x v="24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e v="#DIV/0!"/>
    <x v="5"/>
    <x v="24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.13"/>
    <n v="1"/>
    <x v="5"/>
    <x v="24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e v="#DIV/0!"/>
    <x v="5"/>
    <x v="24"/>
  </r>
  <r>
    <n v="1600"/>
    <s v="Organic in India"/>
    <s v="I plan to document volunteer work on an organic farm in rural India, and photograph the people and places I encounter during the trip."/>
    <n v="5000"/>
    <x v="1266"/>
    <x v="2"/>
    <x v="0"/>
    <s v="USD"/>
    <n v="1405401060"/>
    <n v="1401585752"/>
    <b v="0"/>
    <n v="9"/>
    <b v="0"/>
    <s v="photography/places"/>
    <n v="7.34"/>
    <n v="40.78"/>
    <x v="5"/>
    <x v="24"/>
  </r>
  <r>
    <n v="1741"/>
    <s v="Caught off Guard"/>
    <s v="A photo journal documenting my experiences and travels across New Zealand"/>
    <n v="1200"/>
    <x v="1267"/>
    <x v="0"/>
    <x v="1"/>
    <s v="GBP"/>
    <n v="1433948671"/>
    <n v="1430060671"/>
    <b v="0"/>
    <n v="52"/>
    <b v="1"/>
    <s v="photography/photobooks"/>
    <n v="110.83"/>
    <n v="25.58"/>
    <x v="5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268"/>
    <x v="0"/>
    <x v="0"/>
    <s v="USD"/>
    <n v="1483822800"/>
    <n v="1481058170"/>
    <b v="0"/>
    <n v="34"/>
    <b v="1"/>
    <s v="photography/photobooks"/>
    <n v="108.75"/>
    <n v="63.97"/>
    <x v="5"/>
    <x v="22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.42"/>
    <n v="89.93"/>
    <x v="5"/>
    <x v="22"/>
  </r>
  <r>
    <n v="1744"/>
    <s v="Water World"/>
    <s v="This book is the embodiment of my passion for water &amp; photography, which I hope will inspire you to pick up your camera and explore."/>
    <n v="5500"/>
    <x v="1269"/>
    <x v="0"/>
    <x v="1"/>
    <s v="GBP"/>
    <n v="1425821477"/>
    <n v="1421937077"/>
    <b v="0"/>
    <n v="70"/>
    <b v="1"/>
    <s v="photography/photobooks"/>
    <n v="118.45"/>
    <n v="93.07"/>
    <x v="5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x v="1270"/>
    <x v="0"/>
    <x v="0"/>
    <s v="USD"/>
    <n v="1482372000"/>
    <n v="1479276838"/>
    <b v="0"/>
    <n v="89"/>
    <b v="1"/>
    <s v="photography/photobooks"/>
    <n v="114.01"/>
    <n v="89.67"/>
    <x v="5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x v="1271"/>
    <x v="0"/>
    <x v="0"/>
    <s v="USD"/>
    <n v="1479952800"/>
    <n v="1477368867"/>
    <b v="0"/>
    <n v="107"/>
    <b v="1"/>
    <s v="photography/photobooks"/>
    <n v="148.1"/>
    <n v="207.62"/>
    <x v="5"/>
    <x v="22"/>
  </r>
  <r>
    <n v="1747"/>
    <s v="'Tulip, my mother's favourite flower' - A Photo Book."/>
    <s v="A beautiful, limited edition, photobook about the story of the last year of my mother's life, to be published by Dewi Lewis."/>
    <n v="9000"/>
    <x v="1272"/>
    <x v="0"/>
    <x v="1"/>
    <s v="GBP"/>
    <n v="1447426800"/>
    <n v="1444904830"/>
    <b v="0"/>
    <n v="159"/>
    <b v="1"/>
    <s v="photography/photobooks"/>
    <n v="104.96"/>
    <n v="59.41"/>
    <x v="5"/>
    <x v="22"/>
  </r>
  <r>
    <n v="1748"/>
    <s v="So It Is: Vancouver"/>
    <s v="Telling the story of the city through remarkable people who live in Vancouver today."/>
    <n v="50000"/>
    <x v="1273"/>
    <x v="0"/>
    <x v="5"/>
    <s v="CAD"/>
    <n v="1441234143"/>
    <n v="1438642143"/>
    <b v="0"/>
    <n v="181"/>
    <b v="1"/>
    <s v="photography/photobooks"/>
    <n v="129.94999999999999"/>
    <n v="358.97"/>
    <x v="5"/>
    <x v="22"/>
  </r>
  <r>
    <n v="1749"/>
    <s v="E FOTOGRAFESCHE RECKBLECK - 367 DEEG AM AUSLAND ASAZ"/>
    <s v="Help me fund the production run of my first book by local Photographer Sandro Ortolani."/>
    <n v="10050"/>
    <x v="1274"/>
    <x v="0"/>
    <x v="19"/>
    <s v="EUR"/>
    <n v="1488394800"/>
    <n v="1485213921"/>
    <b v="0"/>
    <n v="131"/>
    <b v="1"/>
    <s v="photography/photobooks"/>
    <n v="123.49"/>
    <n v="94.74"/>
    <x v="5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1275"/>
    <x v="0"/>
    <x v="0"/>
    <s v="USD"/>
    <n v="1461096304"/>
    <n v="1458936304"/>
    <b v="0"/>
    <n v="125"/>
    <b v="1"/>
    <s v="photography/photobooks"/>
    <n v="201.62"/>
    <n v="80.650000000000006"/>
    <x v="5"/>
    <x v="22"/>
  </r>
  <r>
    <n v="1751"/>
    <s v="Daily Bread: Stories from Rural Greece"/>
    <s v="Photographs and stories culled from 10 years of road trips through rural Greece"/>
    <n v="10000"/>
    <x v="1276"/>
    <x v="0"/>
    <x v="0"/>
    <s v="USD"/>
    <n v="1426787123"/>
    <n v="1424198723"/>
    <b v="0"/>
    <n v="61"/>
    <b v="1"/>
    <s v="photography/photobooks"/>
    <n v="102.9"/>
    <n v="168.69"/>
    <x v="5"/>
    <x v="22"/>
  </r>
  <r>
    <n v="1752"/>
    <s v="Adfectus Book"/>
    <s v="A little book of calm, in picture form, that will soothe the soul and un-furrow the brow."/>
    <n v="1200"/>
    <x v="1277"/>
    <x v="0"/>
    <x v="1"/>
    <s v="GBP"/>
    <n v="1476425082"/>
    <n v="1473833082"/>
    <b v="0"/>
    <n v="90"/>
    <b v="1"/>
    <s v="photography/photobooks"/>
    <n v="260.17"/>
    <n v="34.69"/>
    <x v="5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78"/>
    <x v="0"/>
    <x v="8"/>
    <s v="DKK"/>
    <n v="1458579568"/>
    <n v="1455991168"/>
    <b v="0"/>
    <n v="35"/>
    <b v="1"/>
    <s v="photography/photobooks"/>
    <n v="108"/>
    <n v="462.86"/>
    <x v="5"/>
    <x v="22"/>
  </r>
  <r>
    <n v="1754"/>
    <s v="OFFICIAL OTTAWA (an unofficial portrait)"/>
    <s v="A photography publication that looks behind the myths, clichÃ©s and fairytales that surround Ottawa, the capital of Canada."/>
    <n v="8500"/>
    <x v="1279"/>
    <x v="0"/>
    <x v="5"/>
    <s v="CAD"/>
    <n v="1428091353"/>
    <n v="1425502953"/>
    <b v="0"/>
    <n v="90"/>
    <b v="1"/>
    <s v="photography/photobooks"/>
    <n v="110.53"/>
    <n v="104.39"/>
    <x v="5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5"/>
    <x v="22"/>
  </r>
  <r>
    <n v="1756"/>
    <s v="214: A Photobook of Dallas Hip Hop"/>
    <s v="214 is a photobook about the local hip hop culture in Dallas, Texas between 2012 and 2014 by photographer, Mariah Tyler."/>
    <n v="5500"/>
    <x v="1280"/>
    <x v="0"/>
    <x v="0"/>
    <s v="USD"/>
    <n v="1472443269"/>
    <n v="1468987269"/>
    <b v="0"/>
    <n v="120"/>
    <b v="1"/>
    <s v="photography/photobooks"/>
    <n v="102.83"/>
    <n v="47.13"/>
    <x v="5"/>
    <x v="22"/>
  </r>
  <r>
    <n v="1757"/>
    <s v="The Resurgence of Femininity Photo Thesis"/>
    <s v="I want to create a self published photo art book on the topic of the resurgence of femininity."/>
    <n v="5000"/>
    <x v="1281"/>
    <x v="0"/>
    <x v="0"/>
    <s v="USD"/>
    <n v="1485631740"/>
    <n v="1483041083"/>
    <b v="0"/>
    <n v="14"/>
    <b v="1"/>
    <s v="photography/photobooks"/>
    <n v="116"/>
    <n v="414.29"/>
    <x v="5"/>
    <x v="22"/>
  </r>
  <r>
    <n v="1758"/>
    <s v="Yashica TLR Cameras History -Playing Cards"/>
    <s v="Yashica TLRs (Twin Lens Reflex) history cards are a cool way to present Yashica TLR collections in a fun way: by playing cards. Enjoy!"/>
    <n v="1000"/>
    <x v="1282"/>
    <x v="0"/>
    <x v="0"/>
    <s v="USD"/>
    <n v="1468536992"/>
    <n v="1463352992"/>
    <b v="0"/>
    <n v="27"/>
    <b v="1"/>
    <s v="photography/photobooks"/>
    <n v="114.7"/>
    <n v="42.48"/>
    <x v="5"/>
    <x v="22"/>
  </r>
  <r>
    <n v="1759"/>
    <s v="Death Valley"/>
    <s v="Death Valley will be the first photo book of Andi State"/>
    <n v="5000"/>
    <x v="1283"/>
    <x v="0"/>
    <x v="0"/>
    <s v="USD"/>
    <n v="1427309629"/>
    <n v="1425585229"/>
    <b v="0"/>
    <n v="49"/>
    <b v="1"/>
    <s v="photography/photobooks"/>
    <n v="106.6"/>
    <n v="108.78"/>
    <x v="5"/>
    <x v="22"/>
  </r>
  <r>
    <n v="1760"/>
    <s v="Portraits by Aris Jerome"/>
    <s v="Thank you all so much for your pledges! We reached the goal! To continue supporting or for any questions email arisjerome@gmail.com"/>
    <n v="5000"/>
    <x v="1284"/>
    <x v="0"/>
    <x v="0"/>
    <s v="USD"/>
    <n v="1456416513"/>
    <n v="1454688513"/>
    <b v="0"/>
    <n v="102"/>
    <b v="1"/>
    <s v="photography/photobooks"/>
    <n v="165.44"/>
    <n v="81.099999999999994"/>
    <x v="5"/>
    <x v="22"/>
  </r>
  <r>
    <n v="1761"/>
    <s v="I Wanted To See Boobs"/>
    <s v="A hardcover photobook telling the naked truth of a young photographers journey."/>
    <n v="100"/>
    <x v="1285"/>
    <x v="0"/>
    <x v="1"/>
    <s v="GBP"/>
    <n v="1442065060"/>
    <n v="1437745060"/>
    <b v="0"/>
    <n v="3"/>
    <b v="1"/>
    <s v="photography/photobooks"/>
    <n v="155"/>
    <n v="51.67"/>
    <x v="5"/>
    <x v="22"/>
  </r>
  <r>
    <n v="1762"/>
    <s v="&quot;The Naked Pixel&quot; Ali Pakele"/>
    <s v="Project rewards $25 gets you 190+ digital images"/>
    <n v="100"/>
    <x v="1286"/>
    <x v="0"/>
    <x v="0"/>
    <s v="USD"/>
    <n v="1457739245"/>
    <n v="1455147245"/>
    <b v="0"/>
    <n v="25"/>
    <b v="1"/>
    <s v="photography/photobooks"/>
    <n v="885"/>
    <n v="35.4"/>
    <x v="5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x v="1287"/>
    <x v="0"/>
    <x v="0"/>
    <s v="USD"/>
    <n v="1477255840"/>
    <n v="1474663840"/>
    <b v="0"/>
    <n v="118"/>
    <b v="1"/>
    <s v="photography/photobooks"/>
    <n v="101.91"/>
    <n v="103.64"/>
    <x v="5"/>
    <x v="22"/>
  </r>
  <r>
    <n v="1764"/>
    <s v="Blood, Sweat &amp; Tears - Photobook"/>
    <s v="Individual sportspeople are masters of their own destiny. This book is a gritty behind the scenes look at boxers striving for success"/>
    <n v="11000"/>
    <x v="1288"/>
    <x v="2"/>
    <x v="1"/>
    <s v="GBP"/>
    <n v="1407065979"/>
    <n v="1404560379"/>
    <b v="1"/>
    <n v="39"/>
    <b v="0"/>
    <s v="photography/photobooks"/>
    <n v="19.600000000000001"/>
    <n v="55.28"/>
    <x v="5"/>
    <x v="22"/>
  </r>
  <r>
    <n v="1765"/>
    <s v="Oklahoma, The Way I See It; The Book"/>
    <s v="Everyday I meet new people and everyday I learn a new story. These are the most popular of those stories from the first year of OTWISI."/>
    <n v="12500"/>
    <x v="1289"/>
    <x v="2"/>
    <x v="0"/>
    <s v="USD"/>
    <n v="1407972712"/>
    <n v="1405380712"/>
    <b v="1"/>
    <n v="103"/>
    <b v="0"/>
    <s v="photography/photobooks"/>
    <n v="59.47"/>
    <n v="72.17"/>
    <x v="5"/>
    <x v="2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e v="#DIV/0!"/>
    <x v="5"/>
    <x v="22"/>
  </r>
  <r>
    <n v="1767"/>
    <s v="OR-GÃ“L-HO -A search for meaning during the World Cup"/>
    <s v="A photographic search for the true meaning of pride for ones country during the World Cup"/>
    <n v="5000"/>
    <x v="1290"/>
    <x v="2"/>
    <x v="0"/>
    <s v="USD"/>
    <n v="1407080884"/>
    <n v="1404488884"/>
    <b v="1"/>
    <n v="39"/>
    <b v="0"/>
    <s v="photography/photobooks"/>
    <n v="45.72"/>
    <n v="58.62"/>
    <x v="5"/>
    <x v="22"/>
  </r>
  <r>
    <n v="1768"/>
    <s v="SWFTTR: Southwest Farm-to-Table Recipes"/>
    <s v="My goal is to create a catalog of farm-to-table recipes with stunning images from restaurants and farms in the southwest."/>
    <n v="5000"/>
    <x v="1291"/>
    <x v="2"/>
    <x v="0"/>
    <s v="USD"/>
    <n v="1411824444"/>
    <n v="1406640444"/>
    <b v="1"/>
    <n v="15"/>
    <b v="0"/>
    <s v="photography/photobooks"/>
    <n v="3.74"/>
    <n v="12.47"/>
    <x v="5"/>
    <x v="22"/>
  </r>
  <r>
    <n v="1769"/>
    <s v="Navajo Textile Project"/>
    <s v="To create a publication, and exhibition documenting the collection of Jamie Ross, longtime collector of Navajo Textiles"/>
    <n v="40000"/>
    <x v="1292"/>
    <x v="2"/>
    <x v="0"/>
    <s v="USD"/>
    <n v="1421177959"/>
    <n v="1418585959"/>
    <b v="1"/>
    <n v="22"/>
    <b v="0"/>
    <s v="photography/photobooks"/>
    <n v="2.7"/>
    <n v="49.14"/>
    <x v="5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93"/>
    <x v="2"/>
    <x v="0"/>
    <s v="USD"/>
    <n v="1413312194"/>
    <n v="1410288194"/>
    <b v="1"/>
    <n v="92"/>
    <b v="0"/>
    <s v="photography/photobooks"/>
    <n v="56.51"/>
    <n v="150.5"/>
    <x v="5"/>
    <x v="22"/>
  </r>
  <r>
    <n v="1771"/>
    <s v="&quot;Drakes Folly&quot;"/>
    <s v="Photographic book on the historic oil region of Pennsylvania where Edwin Drake drilled the well that started the modern oil industry."/>
    <n v="4200"/>
    <x v="1294"/>
    <x v="2"/>
    <x v="1"/>
    <s v="GBP"/>
    <n v="1414107040"/>
    <n v="1411515040"/>
    <b v="1"/>
    <n v="25"/>
    <b v="0"/>
    <s v="photography/photobooks"/>
    <n v="21.31"/>
    <n v="35.799999999999997"/>
    <x v="5"/>
    <x v="22"/>
  </r>
  <r>
    <n v="1772"/>
    <s v="White Mountain"/>
    <s v="A photobook and a short documentary film telling the story of Holocaust in Northwestern Lithuania"/>
    <n v="5500"/>
    <x v="1295"/>
    <x v="2"/>
    <x v="1"/>
    <s v="GBP"/>
    <n v="1404666836"/>
    <n v="1399482836"/>
    <b v="1"/>
    <n v="19"/>
    <b v="0"/>
    <s v="photography/photobooks"/>
    <n v="15.6"/>
    <n v="45.16"/>
    <x v="5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296"/>
    <x v="2"/>
    <x v="0"/>
    <s v="USD"/>
    <n v="1421691298"/>
    <n v="1417803298"/>
    <b v="1"/>
    <n v="19"/>
    <b v="0"/>
    <s v="photography/photobooks"/>
    <n v="6.26"/>
    <n v="98.79"/>
    <x v="5"/>
    <x v="22"/>
  </r>
  <r>
    <n v="1774"/>
    <s v="The World Upside Down: Portraits"/>
    <s v="A photo book of the artist's present and future portraits from 2013 to 2015, including actor and human rights activist George Takei."/>
    <n v="2500"/>
    <x v="1297"/>
    <x v="2"/>
    <x v="0"/>
    <s v="USD"/>
    <n v="1417273140"/>
    <n v="1413609292"/>
    <b v="1"/>
    <n v="13"/>
    <b v="0"/>
    <s v="photography/photobooks"/>
    <n v="45.92"/>
    <n v="88.31"/>
    <x v="5"/>
    <x v="22"/>
  </r>
  <r>
    <n v="1775"/>
    <s v="Muhammad Ali - The Comeback"/>
    <s v="Rarely seen images of Muhammad Ali in his prime as he trained in Miami Beach at the famous 5th Street Gym in the early 70s"/>
    <n v="32500"/>
    <x v="1298"/>
    <x v="2"/>
    <x v="0"/>
    <s v="USD"/>
    <n v="1414193160"/>
    <n v="1410305160"/>
    <b v="1"/>
    <n v="124"/>
    <b v="0"/>
    <s v="photography/photobooks"/>
    <n v="65.099999999999994"/>
    <n v="170.63"/>
    <x v="5"/>
    <x v="22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6.7"/>
    <n v="83.75"/>
    <x v="5"/>
    <x v="22"/>
  </r>
  <r>
    <n v="1777"/>
    <s v="All along the Control Tower"/>
    <s v="Photobook â€˜All along the Control Towerâ€™ by Theo and Frans Barten. Photos of more than 50 disused WW2 Control Towers in the UK."/>
    <n v="4800"/>
    <x v="1299"/>
    <x v="2"/>
    <x v="9"/>
    <s v="EUR"/>
    <n v="1424421253"/>
    <n v="1421829253"/>
    <b v="1"/>
    <n v="10"/>
    <b v="0"/>
    <s v="photography/photobooks"/>
    <n v="13.56"/>
    <n v="65.099999999999994"/>
    <x v="5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x v="1300"/>
    <x v="2"/>
    <x v="0"/>
    <s v="USD"/>
    <n v="1427485395"/>
    <n v="1423600995"/>
    <b v="1"/>
    <n v="15"/>
    <b v="0"/>
    <s v="photography/photobooks"/>
    <n v="1.99"/>
    <n v="66.33"/>
    <x v="5"/>
    <x v="22"/>
  </r>
  <r>
    <n v="1779"/>
    <s v="Ozymandias : a photo book"/>
    <s v="Publication of an award-winning photographic series that explores the endless and beautiful dance between creation and destruction."/>
    <n v="11000"/>
    <x v="1301"/>
    <x v="2"/>
    <x v="0"/>
    <s v="USD"/>
    <n v="1472834180"/>
    <n v="1470242180"/>
    <b v="1"/>
    <n v="38"/>
    <b v="0"/>
    <s v="photography/photobooks"/>
    <n v="36.24"/>
    <n v="104.89"/>
    <x v="5"/>
    <x v="22"/>
  </r>
  <r>
    <n v="1780"/>
    <s v="Native Nation"/>
    <s v="It is time to recognize and give to the indigenus groups the credit they deserve. It is time to understand where we come from."/>
    <n v="30000"/>
    <x v="1302"/>
    <x v="2"/>
    <x v="0"/>
    <s v="USD"/>
    <n v="1467469510"/>
    <n v="1462285510"/>
    <b v="1"/>
    <n v="152"/>
    <b v="0"/>
    <s v="photography/photobooks"/>
    <n v="39.74"/>
    <n v="78.44"/>
    <x v="5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303"/>
    <x v="2"/>
    <x v="0"/>
    <s v="USD"/>
    <n v="1473950945"/>
    <n v="1471272545"/>
    <b v="1"/>
    <n v="24"/>
    <b v="0"/>
    <s v="photography/photobooks"/>
    <n v="25.76"/>
    <n v="59.04"/>
    <x v="5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304"/>
    <x v="2"/>
    <x v="0"/>
    <s v="USD"/>
    <n v="1456062489"/>
    <n v="1453211289"/>
    <b v="1"/>
    <n v="76"/>
    <b v="0"/>
    <s v="photography/photobooks"/>
    <n v="15.49"/>
    <n v="71.34"/>
    <x v="5"/>
    <x v="22"/>
  </r>
  <r>
    <n v="1783"/>
    <s v="Hues of my Vision"/>
    <s v="My Buddy Spirit and I, Ara, camping full time camera on hand for a bit over nine years. &quot;Hue of my Vision&quot; is our Photo Book."/>
    <n v="40000"/>
    <x v="1305"/>
    <x v="2"/>
    <x v="0"/>
    <s v="USD"/>
    <n v="1432248478"/>
    <n v="1429656478"/>
    <b v="1"/>
    <n v="185"/>
    <b v="0"/>
    <s v="photography/photobooks"/>
    <n v="23.69"/>
    <n v="51.23"/>
    <x v="5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x v="1306"/>
    <x v="2"/>
    <x v="0"/>
    <s v="USD"/>
    <n v="1422674700"/>
    <n v="1419954240"/>
    <b v="1"/>
    <n v="33"/>
    <b v="0"/>
    <s v="photography/photobooks"/>
    <n v="39.76"/>
    <n v="60.24"/>
    <x v="5"/>
    <x v="22"/>
  </r>
  <r>
    <n v="1785"/>
    <s v="Hank Bought A Bus - A photobook of our bus and adventure."/>
    <s v="A book about a school bus converted into a living space, and the adventure shared by friends on its maiden voyage."/>
    <n v="24000"/>
    <x v="1307"/>
    <x v="2"/>
    <x v="0"/>
    <s v="USD"/>
    <n v="1413417600"/>
    <n v="1410750855"/>
    <b v="1"/>
    <n v="108"/>
    <b v="0"/>
    <s v="photography/photobooks"/>
    <n v="20.22"/>
    <n v="44.94"/>
    <x v="5"/>
    <x v="22"/>
  </r>
  <r>
    <n v="1786"/>
    <s v="Observations in 6x6"/>
    <s v="A photo book that shows a timeless trip from Portugal to Sri Lanka in a subjective point of view through an old Hasselblad objective."/>
    <n v="1900"/>
    <x v="1308"/>
    <x v="2"/>
    <x v="9"/>
    <s v="EUR"/>
    <n v="1418649177"/>
    <n v="1416057177"/>
    <b v="1"/>
    <n v="29"/>
    <b v="0"/>
    <s v="photography/photobooks"/>
    <n v="47.63"/>
    <n v="31.21"/>
    <x v="5"/>
    <x v="22"/>
  </r>
  <r>
    <n v="1787"/>
    <s v="Alpamayo to Yerupaja"/>
    <s v="Raising awareness to the effects of global warming through photographs of the high mountains of Peru."/>
    <n v="10000"/>
    <x v="1309"/>
    <x v="2"/>
    <x v="0"/>
    <s v="USD"/>
    <n v="1428158637"/>
    <n v="1425570237"/>
    <b v="1"/>
    <n v="24"/>
    <b v="0"/>
    <s v="photography/photobooks"/>
    <n v="15.33"/>
    <n v="63.88"/>
    <x v="5"/>
    <x v="22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.38"/>
    <n v="19"/>
    <x v="5"/>
    <x v="2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0.5"/>
    <n v="10"/>
    <x v="5"/>
    <x v="22"/>
  </r>
  <r>
    <n v="1790"/>
    <s v="Return to Relevance: The Scott Hyde Archive"/>
    <s v="70 years of incredible photography sits patiently in old film sheet boxes, waiting for a return to relevance."/>
    <n v="33000"/>
    <x v="1310"/>
    <x v="2"/>
    <x v="0"/>
    <s v="USD"/>
    <n v="1423152678"/>
    <n v="1420560678"/>
    <b v="1"/>
    <n v="15"/>
    <b v="0"/>
    <s v="photography/photobooks"/>
    <n v="4.96"/>
    <n v="109.07"/>
    <x v="5"/>
    <x v="22"/>
  </r>
  <r>
    <n v="1791"/>
    <s v="disCover: Napoli"/>
    <s v="For the love of street photography and the beauty of traditional cultures in southern Italy."/>
    <n v="3000"/>
    <x v="1311"/>
    <x v="2"/>
    <x v="1"/>
    <s v="GBP"/>
    <n v="1422553565"/>
    <n v="1417369565"/>
    <b v="1"/>
    <n v="4"/>
    <b v="0"/>
    <s v="photography/photobooks"/>
    <n v="3.57"/>
    <n v="26.75"/>
    <x v="5"/>
    <x v="22"/>
  </r>
  <r>
    <n v="1792"/>
    <s v="Bensinger's: Photographs by Helaine Garren"/>
    <s v="In 1970 Helaine Garren shot a series of images at Bensingerâ€™s Pool Hall in Chicago, Illinois."/>
    <n v="25000"/>
    <x v="1312"/>
    <x v="2"/>
    <x v="0"/>
    <s v="USD"/>
    <n v="1439189940"/>
    <n v="1435970682"/>
    <b v="1"/>
    <n v="139"/>
    <b v="0"/>
    <s v="photography/photobooks"/>
    <n v="61.12"/>
    <n v="109.94"/>
    <x v="5"/>
    <x v="22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.33"/>
    <n v="20"/>
    <x v="5"/>
    <x v="22"/>
  </r>
  <r>
    <n v="1794"/>
    <s v="Venus as Men"/>
    <s v="&quot;Venus as Menâ€ is a book about beauty of masculine nude. Is a reflection about men as a sensitive and sensual being and gender equity."/>
    <n v="9000"/>
    <x v="1313"/>
    <x v="2"/>
    <x v="0"/>
    <s v="USD"/>
    <n v="1423660422"/>
    <n v="1420636422"/>
    <b v="1"/>
    <n v="18"/>
    <b v="0"/>
    <s v="photography/photobooks"/>
    <n v="11.08"/>
    <n v="55.39"/>
    <x v="5"/>
    <x v="22"/>
  </r>
  <r>
    <n v="1795"/>
    <s v="THE AFGHANS - A Photo Book"/>
    <s v="A photography book documenting the impact of the ISAF mission on the Afghan people of Mazar-e Sharif."/>
    <n v="28000"/>
    <x v="1314"/>
    <x v="2"/>
    <x v="12"/>
    <s v="EUR"/>
    <n v="1476460800"/>
    <n v="1473922541"/>
    <b v="1"/>
    <n v="81"/>
    <b v="0"/>
    <s v="photography/photobooks"/>
    <n v="38.74"/>
    <n v="133.9"/>
    <x v="5"/>
    <x v="22"/>
  </r>
  <r>
    <n v="1796"/>
    <s v="Kenema"/>
    <s v="Kenema is a stunning portrait photography book by British Photographer, Peter Dibdin, capturing community life in Kenema, Sierra Leone."/>
    <n v="19000"/>
    <x v="1315"/>
    <x v="2"/>
    <x v="1"/>
    <s v="GBP"/>
    <n v="1469356366"/>
    <n v="1464172366"/>
    <b v="1"/>
    <n v="86"/>
    <b v="0"/>
    <s v="photography/photobooks"/>
    <n v="22.05"/>
    <n v="48.72"/>
    <x v="5"/>
    <x v="22"/>
  </r>
  <r>
    <n v="1797"/>
    <s v="Remnants, A Photography Book to Send to Congress"/>
    <s v="A photography book that serves as a call to action for Congress to stand up for survivors of domestic and sexual assault."/>
    <n v="10000"/>
    <x v="1316"/>
    <x v="2"/>
    <x v="0"/>
    <s v="USD"/>
    <n v="1481809189"/>
    <n v="1479217189"/>
    <b v="1"/>
    <n v="140"/>
    <b v="0"/>
    <s v="photography/photobooks"/>
    <n v="67.55"/>
    <n v="48.25"/>
    <x v="5"/>
    <x v="22"/>
  </r>
  <r>
    <n v="1798"/>
    <s v="Amoung Charros and Poetry/Entre Charros y Poesias"/>
    <s v="A photographic series on Mexican cowboys that I want to have published as a fine art book that will also include cowboy poetry."/>
    <n v="16000"/>
    <x v="1317"/>
    <x v="2"/>
    <x v="0"/>
    <s v="USD"/>
    <n v="1454572233"/>
    <n v="1449388233"/>
    <b v="1"/>
    <n v="37"/>
    <b v="0"/>
    <s v="photography/photobooks"/>
    <n v="13.64"/>
    <n v="58.97"/>
    <x v="5"/>
    <x v="22"/>
  </r>
  <r>
    <n v="1799"/>
    <s v="The UnDiscovered Image"/>
    <s v="The UnDiscovered Image, a monthly publication dedicated to photographers."/>
    <n v="4000"/>
    <x v="1318"/>
    <x v="2"/>
    <x v="1"/>
    <s v="GBP"/>
    <n v="1415740408"/>
    <n v="1414008808"/>
    <b v="1"/>
    <n v="6"/>
    <b v="0"/>
    <s v="photography/photobooks"/>
    <n v="1.75"/>
    <n v="11.64"/>
    <x v="5"/>
    <x v="22"/>
  </r>
  <r>
    <n v="1800"/>
    <s v="The Sikh Project Book"/>
    <s v="Shot over 3 years in the U.K &amp; U.S, and featured in press worldwide, we need your help to back the highly anticipated Sikh Project book"/>
    <n v="46260"/>
    <x v="1319"/>
    <x v="2"/>
    <x v="1"/>
    <s v="GBP"/>
    <n v="1476109970"/>
    <n v="1473517970"/>
    <b v="1"/>
    <n v="113"/>
    <b v="0"/>
    <s v="photography/photobooks"/>
    <n v="20.45"/>
    <n v="83.72"/>
    <x v="5"/>
    <x v="22"/>
  </r>
  <r>
    <n v="1801"/>
    <s v="Come, Bring, Punish"/>
    <s v="Get involved in Come, Bring, Punish, a new photo book by Ewen Spencer, documenting the European Ballroom scene and the life around it"/>
    <n v="17000"/>
    <x v="1034"/>
    <x v="2"/>
    <x v="1"/>
    <s v="GBP"/>
    <n v="1450181400"/>
    <n v="1447429868"/>
    <b v="1"/>
    <n v="37"/>
    <b v="0"/>
    <s v="photography/photobooks"/>
    <n v="13.85"/>
    <n v="63.65"/>
    <x v="5"/>
    <x v="22"/>
  </r>
  <r>
    <n v="1802"/>
    <s v="Out Of The Dark"/>
    <s v="Inner Darkness turned into a photobook. Personal work i shot during my recovery...in Berlin."/>
    <n v="3500"/>
    <x v="1320"/>
    <x v="2"/>
    <x v="12"/>
    <s v="EUR"/>
    <n v="1435442340"/>
    <n v="1433416830"/>
    <b v="1"/>
    <n v="18"/>
    <b v="0"/>
    <s v="photography/photobooks"/>
    <n v="48.49"/>
    <n v="94.28"/>
    <x v="5"/>
    <x v="22"/>
  </r>
  <r>
    <n v="1803"/>
    <s v="On the Verge, the book."/>
    <s v="Photographs capture fleeting experiences, where childhood is our past and adulthood is our future. In between. On the verge."/>
    <n v="17500"/>
    <x v="1321"/>
    <x v="2"/>
    <x v="0"/>
    <s v="USD"/>
    <n v="1423878182"/>
    <n v="1421199782"/>
    <b v="1"/>
    <n v="75"/>
    <b v="0"/>
    <s v="photography/photobooks"/>
    <n v="30.8"/>
    <n v="71.87"/>
    <x v="5"/>
    <x v="22"/>
  </r>
  <r>
    <n v="1804"/>
    <s v="No Dar Papaya:  Photographs from Colombia 2003-2013"/>
    <s v="A beautiful book of Polaroid photographs which celebrates the beauty, diversity, and distinctive character of Colombia"/>
    <n v="15500"/>
    <x v="1322"/>
    <x v="2"/>
    <x v="0"/>
    <s v="USD"/>
    <n v="1447521404"/>
    <n v="1444061804"/>
    <b v="1"/>
    <n v="52"/>
    <b v="0"/>
    <s v="photography/photobooks"/>
    <n v="35.17"/>
    <n v="104.85"/>
    <x v="5"/>
    <x v="22"/>
  </r>
  <r>
    <n v="1805"/>
    <s v="Book &quot;The Travellers&quot;"/>
    <s v="The production of the book about my long term project &quot;The Travellers&quot;, Ireland`s biggest minority group with a nomadic origin."/>
    <n v="22500"/>
    <x v="1323"/>
    <x v="2"/>
    <x v="12"/>
    <s v="EUR"/>
    <n v="1443808800"/>
    <n v="1441048658"/>
    <b v="1"/>
    <n v="122"/>
    <b v="0"/>
    <s v="photography/photobooks"/>
    <n v="36.4"/>
    <n v="67.14"/>
    <x v="5"/>
    <x v="22"/>
  </r>
  <r>
    <n v="1806"/>
    <s v="American Presidents Naked"/>
    <s v="Join me in publishing an amazing and unprecedented book with full frontal photopraphs of 8 American Presidents Naked"/>
    <n v="20000"/>
    <x v="1324"/>
    <x v="2"/>
    <x v="1"/>
    <s v="GBP"/>
    <n v="1412090349"/>
    <n v="1409066349"/>
    <b v="1"/>
    <n v="8"/>
    <b v="0"/>
    <s v="photography/photobooks"/>
    <n v="2.96"/>
    <n v="73.88"/>
    <x v="5"/>
    <x v="22"/>
  </r>
  <r>
    <n v="1807"/>
    <s v="Anywhere but Here"/>
    <s v="I want to explore alternative cultures and lifestyles in America."/>
    <n v="5000"/>
    <x v="1325"/>
    <x v="2"/>
    <x v="0"/>
    <s v="USD"/>
    <n v="1411868313"/>
    <n v="1409276313"/>
    <b v="1"/>
    <n v="8"/>
    <b v="0"/>
    <s v="photography/photobooks"/>
    <n v="11.06"/>
    <n v="69.13"/>
    <x v="5"/>
    <x v="22"/>
  </r>
  <r>
    <n v="1808"/>
    <s v="An Iranian Journey"/>
    <s v="An Iranian Journey exposes the duality of life in modern Iran where youth navigate a thicket of Islamic laws and customs to live freely"/>
    <n v="28000"/>
    <x v="1326"/>
    <x v="2"/>
    <x v="0"/>
    <s v="USD"/>
    <n v="1486830030"/>
    <n v="1483806030"/>
    <b v="1"/>
    <n v="96"/>
    <b v="0"/>
    <s v="photography/photobooks"/>
    <n v="41.41"/>
    <n v="120.77"/>
    <x v="5"/>
    <x v="22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0.86"/>
    <n v="42.22"/>
    <x v="5"/>
    <x v="22"/>
  </r>
  <r>
    <n v="1810"/>
    <s v="Film Speed"/>
    <s v="Film Speed is a series of Zines focusing on architecture shot completely on 35 and 120mm film."/>
    <n v="450"/>
    <x v="510"/>
    <x v="2"/>
    <x v="0"/>
    <s v="USD"/>
    <n v="1408657826"/>
    <n v="1407621026"/>
    <b v="0"/>
    <n v="2"/>
    <b v="0"/>
    <s v="photography/photobooks"/>
    <n v="3.33"/>
    <n v="7.5"/>
    <x v="5"/>
    <x v="22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7.0000000000000007E-2"/>
    <n v="1.54"/>
    <x v="5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x v="1327"/>
    <x v="2"/>
    <x v="1"/>
    <s v="GBP"/>
    <n v="1467531536"/>
    <n v="1464939536"/>
    <b v="0"/>
    <n v="23"/>
    <b v="0"/>
    <s v="photography/photobooks"/>
    <n v="13.31"/>
    <n v="37.61"/>
    <x v="5"/>
    <x v="22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e v="#DIV/0!"/>
    <x v="5"/>
    <x v="22"/>
  </r>
  <r>
    <n v="1814"/>
    <s v="My Favourite Colour Was Yellow"/>
    <s v="A self published photo book documenting the overwhelming presence of the colour pink, in young girls lives here in the UK."/>
    <n v="12000"/>
    <x v="1328"/>
    <x v="2"/>
    <x v="1"/>
    <s v="GBP"/>
    <n v="1425108736"/>
    <n v="1422516736"/>
    <b v="0"/>
    <n v="140"/>
    <b v="0"/>
    <s v="photography/photobooks"/>
    <n v="49.18"/>
    <n v="42.16"/>
    <x v="5"/>
    <x v="22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e v="#DIV/0!"/>
    <x v="5"/>
    <x v="22"/>
  </r>
  <r>
    <n v="1816"/>
    <s v="Moments of Passion"/>
    <s v="A unique Photographic Book Project about the Passionate Moments and Strong Emotions that lie within Karate"/>
    <n v="25000"/>
    <x v="1329"/>
    <x v="2"/>
    <x v="15"/>
    <s v="CHF"/>
    <n v="1469473200"/>
    <n v="1467061303"/>
    <b v="0"/>
    <n v="6"/>
    <b v="0"/>
    <s v="photography/photobooks"/>
    <n v="2.04"/>
    <n v="84.83"/>
    <x v="5"/>
    <x v="22"/>
  </r>
  <r>
    <n v="1817"/>
    <s v="Through the Lens of Jerry Gustafson"/>
    <s v="Hundreds of breathtaking rodeo photographs collected in a beautiful coffee table book."/>
    <n v="18000"/>
    <x v="1330"/>
    <x v="2"/>
    <x v="0"/>
    <s v="USD"/>
    <n v="1485759540"/>
    <n v="1480607607"/>
    <b v="0"/>
    <n v="100"/>
    <b v="0"/>
    <s v="photography/photobooks"/>
    <n v="52.33"/>
    <n v="94.19"/>
    <x v="5"/>
    <x v="22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e v="#DIV/0!"/>
    <x v="5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.08"/>
    <n v="6.25"/>
    <x v="5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331"/>
    <x v="2"/>
    <x v="0"/>
    <s v="USD"/>
    <n v="1427850090"/>
    <n v="1425261690"/>
    <b v="0"/>
    <n v="8"/>
    <b v="0"/>
    <s v="photography/photobooks"/>
    <n v="6.57"/>
    <n v="213.38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x v="1332"/>
    <x v="2"/>
    <x v="5"/>
    <s v="CAD"/>
    <n v="1404926665"/>
    <n v="1402334665"/>
    <b v="0"/>
    <n v="12"/>
    <b v="0"/>
    <s v="photography/people"/>
    <n v="5.08"/>
    <n v="31.75"/>
    <x v="5"/>
    <x v="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e v="#DIV/0!"/>
    <x v="5"/>
    <x v="25"/>
  </r>
  <r>
    <n v="1983"/>
    <s v="Vegans of Hawai'i - 140'000 Strong?"/>
    <s v="A vegan photographer bringing Hawaii to the tipping point of plant pure wisdom, featuring the most influential early adopters."/>
    <n v="33000"/>
    <x v="1333"/>
    <x v="2"/>
    <x v="0"/>
    <s v="USD"/>
    <n v="1472799600"/>
    <n v="1470874618"/>
    <b v="0"/>
    <n v="16"/>
    <b v="0"/>
    <s v="photography/people"/>
    <n v="4.3"/>
    <n v="88.69"/>
    <x v="5"/>
    <x v="25"/>
  </r>
  <r>
    <n v="1984"/>
    <s v="Love Locks - a photographic journey"/>
    <s v="Does love lasts longer than &quot;Love Locks&quot; ?_x000a__x000a_A photographic journey into the lives of these 'love-locked' couples."/>
    <n v="15000"/>
    <x v="1334"/>
    <x v="2"/>
    <x v="0"/>
    <s v="USD"/>
    <n v="1417377481"/>
    <n v="1412189881"/>
    <b v="0"/>
    <n v="7"/>
    <b v="0"/>
    <s v="photography/people"/>
    <n v="21.15"/>
    <n v="453.14"/>
    <x v="5"/>
    <x v="25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.19"/>
    <n v="12.75"/>
    <x v="5"/>
    <x v="2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.05"/>
    <n v="1"/>
    <x v="5"/>
    <x v="25"/>
  </r>
  <r>
    <n v="1987"/>
    <s v="Ethiopia: Beheld"/>
    <s v="A collection of images that depicts the beauty and diversity within Ethiopia"/>
    <n v="5500"/>
    <x v="1335"/>
    <x v="2"/>
    <x v="1"/>
    <s v="GBP"/>
    <n v="1425223276"/>
    <n v="1422631276"/>
    <b v="0"/>
    <n v="28"/>
    <b v="0"/>
    <s v="photography/people"/>
    <n v="42.47"/>
    <n v="83.43"/>
    <x v="5"/>
    <x v="25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.42"/>
    <n v="25"/>
    <x v="5"/>
    <x v="25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5"/>
    <x v="25"/>
  </r>
  <r>
    <n v="1990"/>
    <s v="The Virgin of the Path"/>
    <s v="An art nude photography book that includes traditional black and white sepia nudes as well as experimiental color nudes."/>
    <n v="3000"/>
    <x v="1329"/>
    <x v="2"/>
    <x v="0"/>
    <s v="USD"/>
    <n v="1455338532"/>
    <n v="1454042532"/>
    <b v="0"/>
    <n v="5"/>
    <b v="0"/>
    <s v="photography/people"/>
    <n v="16.97"/>
    <n v="101.8"/>
    <x v="5"/>
    <x v="25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5"/>
    <x v="25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.13"/>
    <n v="1"/>
    <x v="5"/>
    <x v="25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e v="#DIV/0!"/>
    <x v="5"/>
    <x v="25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e v="#DIV/0!"/>
    <x v="5"/>
    <x v="25"/>
  </r>
  <r>
    <n v="1995"/>
    <s v="The Girl With(out) The Camera"/>
    <s v="I'm looking to pursue my dream of becoming a full time photographer, using my current creative experience as a graphic designer."/>
    <n v="1000"/>
    <x v="1336"/>
    <x v="2"/>
    <x v="5"/>
    <s v="CAD"/>
    <n v="1437082736"/>
    <n v="1435354736"/>
    <b v="0"/>
    <n v="3"/>
    <b v="0"/>
    <s v="photography/people"/>
    <n v="7.8"/>
    <n v="26"/>
    <x v="5"/>
    <x v="25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e v="#DIV/0!"/>
    <x v="5"/>
    <x v="2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e v="#DIV/0!"/>
    <x v="5"/>
    <x v="25"/>
  </r>
  <r>
    <n v="1998"/>
    <s v="Photography from Below"/>
    <s v="I am moving to Guatemala to document and report on the growing community resistance movements across Central America and Mexico"/>
    <n v="2500"/>
    <x v="1337"/>
    <x v="2"/>
    <x v="0"/>
    <s v="USD"/>
    <n v="1406861438"/>
    <n v="1402973438"/>
    <b v="0"/>
    <n v="3"/>
    <b v="0"/>
    <s v="photography/people"/>
    <n v="26.2"/>
    <n v="218.33"/>
    <x v="5"/>
    <x v="25"/>
  </r>
  <r>
    <n v="1999"/>
    <s v="Planet Venus"/>
    <s v="This is a portrait photo project aiming to inspire women to explore themselves and live their passion"/>
    <n v="31000"/>
    <x v="544"/>
    <x v="2"/>
    <x v="1"/>
    <s v="GBP"/>
    <n v="1415882108"/>
    <n v="1413286508"/>
    <b v="0"/>
    <n v="7"/>
    <b v="0"/>
    <s v="photography/people"/>
    <n v="0.76"/>
    <n v="33.71"/>
    <x v="5"/>
    <x v="25"/>
  </r>
  <r>
    <n v="2000"/>
    <s v="Jacs+Cam 2016 calendar"/>
    <s v="What do you get when you combine 2 of the hottest alt-models in North America with one Canadian photographer? Make a CALENDAR!!!"/>
    <n v="5000"/>
    <x v="1338"/>
    <x v="2"/>
    <x v="5"/>
    <s v="CAD"/>
    <n v="1452120613"/>
    <n v="1449528613"/>
    <b v="0"/>
    <n v="25"/>
    <b v="0"/>
    <s v="photography/people"/>
    <n v="12.5"/>
    <n v="25"/>
    <x v="5"/>
    <x v="25"/>
  </r>
  <r>
    <n v="720"/>
    <s v="Without Utterance: Tales from the Other Side of Language"/>
    <s v="Without Utterance, a crushingly intimate literary memoir told from the inside of losing language, self, and world."/>
    <n v="1900"/>
    <x v="1339"/>
    <x v="0"/>
    <x v="0"/>
    <s v="USD"/>
    <n v="1327851291"/>
    <n v="1325432091"/>
    <b v="0"/>
    <n v="41"/>
    <b v="1"/>
    <s v="publishing/nonfiction"/>
    <n v="143.94999999999999"/>
    <n v="66.709999999999994"/>
    <x v="6"/>
    <x v="2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340"/>
    <x v="0"/>
    <x v="0"/>
    <s v="USD"/>
    <n v="1406900607"/>
    <n v="1403012607"/>
    <b v="0"/>
    <n v="119"/>
    <b v="1"/>
    <s v="publishing/nonfiction"/>
    <n v="122.11"/>
    <n v="84.14"/>
    <x v="6"/>
    <x v="26"/>
  </r>
  <r>
    <n v="722"/>
    <s v="The BANGGAI Rescue Project"/>
    <s v="BANGGAI RESCUE is a beautiful, must-read book and a project setting out to answer some critical questions about the species' future."/>
    <n v="25000"/>
    <x v="1341"/>
    <x v="0"/>
    <x v="0"/>
    <s v="USD"/>
    <n v="1333909178"/>
    <n v="1331320778"/>
    <b v="0"/>
    <n v="153"/>
    <b v="1"/>
    <s v="publishing/nonfiction"/>
    <n v="132.02000000000001"/>
    <n v="215.73"/>
    <x v="6"/>
    <x v="26"/>
  </r>
  <r>
    <n v="723"/>
    <s v="The 2015 Pro Football Beast Book"/>
    <s v="The Definitive (and Slightly Ridiculous) Guide to Enjoying the 2015 Pro Football Season"/>
    <n v="5000"/>
    <x v="1342"/>
    <x v="0"/>
    <x v="0"/>
    <s v="USD"/>
    <n v="1438228740"/>
    <n v="1435606549"/>
    <b v="0"/>
    <n v="100"/>
    <b v="1"/>
    <s v="publishing/nonfiction"/>
    <n v="109.38"/>
    <n v="54.69"/>
    <x v="6"/>
    <x v="26"/>
  </r>
  <r>
    <n v="724"/>
    <s v="The Adventure Access Guide: How to Walk Across America"/>
    <s v="We are creating the Adventure Access Trail, a new walking trail from Boston to San Francisco.  _x000a_http://adventureaccess.org"/>
    <n v="7000"/>
    <x v="1343"/>
    <x v="0"/>
    <x v="0"/>
    <s v="USD"/>
    <n v="1309447163"/>
    <n v="1306855163"/>
    <b v="0"/>
    <n v="143"/>
    <b v="1"/>
    <s v="publishing/nonfiction"/>
    <n v="105.47"/>
    <n v="51.63"/>
    <x v="6"/>
    <x v="26"/>
  </r>
  <r>
    <n v="725"/>
    <s v="The Year It All Made Sense"/>
    <s v="A true story about inspiration and survival - David Alfred George turns his powerful experience into a compelling vBook."/>
    <n v="20000"/>
    <x v="1344"/>
    <x v="0"/>
    <x v="0"/>
    <s v="USD"/>
    <n v="1450018912"/>
    <n v="1447426912"/>
    <b v="0"/>
    <n v="140"/>
    <b v="1"/>
    <s v="publishing/nonfiction"/>
    <n v="100.35"/>
    <n v="143.36000000000001"/>
    <x v="6"/>
    <x v="26"/>
  </r>
  <r>
    <n v="726"/>
    <s v="60 Days to a Radiating Faith"/>
    <s v="&quot;60 Days to a Radiating Faith&quot; is a collection of carefully selected Bible verses to encourage those undergoing cancer treatments."/>
    <n v="2500"/>
    <x v="888"/>
    <x v="0"/>
    <x v="0"/>
    <s v="USD"/>
    <n v="1365728487"/>
    <n v="1363136487"/>
    <b v="0"/>
    <n v="35"/>
    <b v="1"/>
    <s v="publishing/nonfiction"/>
    <n v="101.4"/>
    <n v="72.430000000000007"/>
    <x v="6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x v="1345"/>
    <x v="0"/>
    <x v="0"/>
    <s v="USD"/>
    <n v="1358198400"/>
    <n v="1354580949"/>
    <b v="0"/>
    <n v="149"/>
    <b v="1"/>
    <s v="publishing/nonfiction"/>
    <n v="155.51"/>
    <n v="36.53"/>
    <x v="6"/>
    <x v="26"/>
  </r>
  <r>
    <n v="728"/>
    <s v="The Age of the Platform: My Fourth Book"/>
    <s v="A big idea non-fiction book by an impatient three-time author and insomniac willing to bet on himself."/>
    <n v="7500"/>
    <x v="1346"/>
    <x v="0"/>
    <x v="0"/>
    <s v="USD"/>
    <n v="1313957157"/>
    <n v="1310069157"/>
    <b v="0"/>
    <n v="130"/>
    <b v="1"/>
    <s v="publishing/nonfiction"/>
    <n v="105.57"/>
    <n v="60.9"/>
    <x v="6"/>
    <x v="26"/>
  </r>
  <r>
    <n v="729"/>
    <s v="The Malformation of Health Care"/>
    <s v="A true David vs.Goliath story about a young adult battling the U.S. health care system to survive and become an advocate for change."/>
    <n v="4000"/>
    <x v="1347"/>
    <x v="0"/>
    <x v="0"/>
    <s v="USD"/>
    <n v="1348028861"/>
    <n v="1342844861"/>
    <b v="0"/>
    <n v="120"/>
    <b v="1"/>
    <s v="publishing/nonfiction"/>
    <n v="130.65"/>
    <n v="43.55"/>
    <x v="6"/>
    <x v="26"/>
  </r>
  <r>
    <n v="730"/>
    <s v="Encyclopedia of Surfing"/>
    <s v="A Massive but Cheerful Online Digital Archive of Surfing"/>
    <n v="20000"/>
    <x v="1348"/>
    <x v="0"/>
    <x v="0"/>
    <s v="USD"/>
    <n v="1323280391"/>
    <n v="1320688391"/>
    <b v="0"/>
    <n v="265"/>
    <b v="1"/>
    <s v="publishing/nonfiction"/>
    <n v="132.19"/>
    <n v="99.77"/>
    <x v="6"/>
    <x v="26"/>
  </r>
  <r>
    <n v="731"/>
    <s v="Portland Boat Tours:  From Dream to Business"/>
    <s v="Be part of the excitement by supporting our first season offering unique perspectives of Portland from the water."/>
    <n v="5000"/>
    <x v="1349"/>
    <x v="0"/>
    <x v="0"/>
    <s v="USD"/>
    <n v="1327212000"/>
    <n v="1322852747"/>
    <b v="0"/>
    <n v="71"/>
    <b v="1"/>
    <s v="publishing/nonfiction"/>
    <n v="126"/>
    <n v="88.73"/>
    <x v="6"/>
    <x v="26"/>
  </r>
  <r>
    <n v="732"/>
    <s v="Chess puzzles in your pocket: a new eBook"/>
    <s v="A great collection of puzzles to take and enjoy anywhere in the world - have fun, challenge yourself, and become a better chess player!"/>
    <n v="40"/>
    <x v="1350"/>
    <x v="0"/>
    <x v="1"/>
    <s v="GBP"/>
    <n v="1380449461"/>
    <n v="1375265461"/>
    <b v="0"/>
    <n v="13"/>
    <b v="1"/>
    <s v="publishing/nonfiction"/>
    <n v="160"/>
    <n v="4.92"/>
    <x v="6"/>
    <x v="26"/>
  </r>
  <r>
    <n v="733"/>
    <s v="Sinatra Cookbook - Recipes for the Ruby framework"/>
    <s v="Sinatra Cookbook is an ebook featuring 12 fantastic example applications built on the Sinatra framework and many well known Ruby gems."/>
    <n v="2500"/>
    <x v="1351"/>
    <x v="0"/>
    <x v="1"/>
    <s v="GBP"/>
    <n v="1387533892"/>
    <n v="1384941892"/>
    <b v="0"/>
    <n v="169"/>
    <b v="1"/>
    <s v="publishing/nonfiction"/>
    <n v="120.48"/>
    <n v="17.82"/>
    <x v="6"/>
    <x v="26"/>
  </r>
  <r>
    <n v="734"/>
    <s v="Sideswiped"/>
    <s v="Sideswiped is my story of growing in and trusting God through the mess and mysteries of life."/>
    <n v="8500"/>
    <x v="1352"/>
    <x v="0"/>
    <x v="5"/>
    <s v="CAD"/>
    <n v="1431147600"/>
    <n v="1428465420"/>
    <b v="0"/>
    <n v="57"/>
    <b v="1"/>
    <s v="publishing/nonfiction"/>
    <n v="125.53"/>
    <n v="187.19"/>
    <x v="6"/>
    <x v="26"/>
  </r>
  <r>
    <n v="735"/>
    <s v="TOP FUEL FOR LIFE - Life Lessons from a Crew Chief"/>
    <s v="TOP FUEL FOR LIFE â€¦ a true story of victory, unimaginable loss_x000a_and the epiphany that changed everything."/>
    <n v="47000"/>
    <x v="1353"/>
    <x v="0"/>
    <x v="0"/>
    <s v="USD"/>
    <n v="1417653540"/>
    <n v="1414975346"/>
    <b v="0"/>
    <n v="229"/>
    <b v="1"/>
    <s v="publishing/nonfiction"/>
    <n v="114.41"/>
    <n v="234.81"/>
    <x v="6"/>
    <x v="26"/>
  </r>
  <r>
    <n v="736"/>
    <s v="What Happens in Vegas Stays on YouTube"/>
    <s v="I'm writing a new book! Topic: Privacy is Dead. What does a world without privacy mean for humanity? Our reputations? Our kids?"/>
    <n v="3600"/>
    <x v="1354"/>
    <x v="0"/>
    <x v="0"/>
    <s v="USD"/>
    <n v="1385009940"/>
    <n v="1383327440"/>
    <b v="0"/>
    <n v="108"/>
    <b v="1"/>
    <s v="publishing/nonfiction"/>
    <n v="315.14"/>
    <n v="105.05"/>
    <x v="6"/>
    <x v="26"/>
  </r>
  <r>
    <n v="737"/>
    <s v="Eat Mendocino: Writing the Book"/>
    <s v="For one year, two women exclusively ate food produced within Mendocino County, CA. Now, they will write a book about their adventures."/>
    <n v="5000"/>
    <x v="1355"/>
    <x v="0"/>
    <x v="0"/>
    <s v="USD"/>
    <n v="1392408000"/>
    <n v="1390890987"/>
    <b v="0"/>
    <n v="108"/>
    <b v="1"/>
    <s v="publishing/nonfiction"/>
    <n v="122.4"/>
    <n v="56.67"/>
    <x v="6"/>
    <x v="26"/>
  </r>
  <r>
    <n v="738"/>
    <s v="Under the Sour Sun: Hunger through the Eyes of a Child"/>
    <s v="The true story of a child's struggle with hunger, poverty, and war in El Salvador."/>
    <n v="1500"/>
    <x v="1356"/>
    <x v="0"/>
    <x v="0"/>
    <s v="USD"/>
    <n v="1417409940"/>
    <n v="1414765794"/>
    <b v="0"/>
    <n v="41"/>
    <b v="1"/>
    <s v="publishing/nonfiction"/>
    <n v="106.73"/>
    <n v="39.049999999999997"/>
    <x v="6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x v="1357"/>
    <x v="0"/>
    <x v="0"/>
    <s v="USD"/>
    <n v="1407758629"/>
    <n v="1404907429"/>
    <b v="0"/>
    <n v="139"/>
    <b v="1"/>
    <s v="publishing/nonfiction"/>
    <n v="158.33000000000001"/>
    <n v="68.349999999999994"/>
    <x v="6"/>
    <x v="26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358"/>
    <x v="0"/>
    <x v="0"/>
    <s v="USD"/>
    <n v="1434857482"/>
    <n v="1433647882"/>
    <b v="0"/>
    <n v="19"/>
    <b v="1"/>
    <s v="publishing/nonfiction"/>
    <n v="107.4"/>
    <n v="169.58"/>
    <x v="6"/>
    <x v="26"/>
  </r>
  <r>
    <n v="741"/>
    <s v="reVILNA: the vilna ghetto project"/>
    <s v="A revolutionary digital mapping project of the Vilna Ghetto"/>
    <n v="13000"/>
    <x v="1359"/>
    <x v="0"/>
    <x v="0"/>
    <s v="USD"/>
    <n v="1370964806"/>
    <n v="1367940806"/>
    <b v="0"/>
    <n v="94"/>
    <b v="1"/>
    <s v="publishing/nonfiction"/>
    <n v="102.26"/>
    <n v="141.41999999999999"/>
    <x v="6"/>
    <x v="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360"/>
    <x v="0"/>
    <x v="0"/>
    <s v="USD"/>
    <n v="1395435712"/>
    <n v="1392847312"/>
    <b v="0"/>
    <n v="23"/>
    <b v="1"/>
    <s v="publishing/nonfiction"/>
    <n v="110.71"/>
    <n v="67.39"/>
    <x v="6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x v="1361"/>
    <x v="0"/>
    <x v="0"/>
    <s v="USD"/>
    <n v="1334610000"/>
    <n v="1332435685"/>
    <b v="0"/>
    <n v="15"/>
    <b v="1"/>
    <s v="publishing/nonfiction"/>
    <n v="148"/>
    <n v="54.27"/>
    <x v="6"/>
    <x v="26"/>
  </r>
  <r>
    <n v="744"/>
    <s v="A Revolutionary Leadership Resource Book"/>
    <s v="Join others to help create a world that is possible -- in your workplace, community and society!"/>
    <n v="5000"/>
    <x v="1362"/>
    <x v="0"/>
    <x v="0"/>
    <s v="USD"/>
    <n v="1355439503"/>
    <n v="1352847503"/>
    <b v="0"/>
    <n v="62"/>
    <b v="1"/>
    <s v="publishing/nonfiction"/>
    <n v="102.32"/>
    <n v="82.52"/>
    <x v="6"/>
    <x v="26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363"/>
    <x v="0"/>
    <x v="0"/>
    <s v="USD"/>
    <n v="1367588645"/>
    <n v="1364996645"/>
    <b v="0"/>
    <n v="74"/>
    <b v="1"/>
    <s v="publishing/nonfiction"/>
    <n v="179.1"/>
    <n v="53.73"/>
    <x v="6"/>
    <x v="26"/>
  </r>
  <r>
    <n v="746"/>
    <s v="Attention: People With Body Parts"/>
    <s v="This is a book of letters. Letters to our body parts."/>
    <n v="2987"/>
    <x v="1364"/>
    <x v="0"/>
    <x v="0"/>
    <s v="USD"/>
    <n v="1348372740"/>
    <n v="1346806909"/>
    <b v="0"/>
    <n v="97"/>
    <b v="1"/>
    <s v="publishing/nonfiction"/>
    <n v="111.08"/>
    <n v="34.21"/>
    <x v="6"/>
    <x v="26"/>
  </r>
  <r>
    <n v="747"/>
    <s v="Trash is Treasure"/>
    <s v="My creations are born in different cultural environment around the globe with Â« what is already there Â» and act as a social impulse"/>
    <n v="7000"/>
    <x v="1365"/>
    <x v="0"/>
    <x v="9"/>
    <s v="EUR"/>
    <n v="1421319240"/>
    <n v="1418649019"/>
    <b v="0"/>
    <n v="55"/>
    <b v="1"/>
    <s v="publishing/nonfiction"/>
    <n v="100.04"/>
    <n v="127.33"/>
    <x v="6"/>
    <x v="26"/>
  </r>
  <r>
    <n v="748"/>
    <s v="Meditations for the Childbearing Year - a Book"/>
    <s v="Peace on Earth begins with birth. Educating pregnant women to create a more peaceful world is what this book is all about."/>
    <n v="2000"/>
    <x v="452"/>
    <x v="0"/>
    <x v="0"/>
    <s v="USD"/>
    <n v="1407701966"/>
    <n v="1405109966"/>
    <b v="0"/>
    <n v="44"/>
    <b v="1"/>
    <s v="publishing/nonfiction"/>
    <n v="100.25"/>
    <n v="45.57"/>
    <x v="6"/>
    <x v="26"/>
  </r>
  <r>
    <n v="749"/>
    <s v="chartwellwest.com"/>
    <s v="A place for rational, fact and data based non-partisan political and societal commentary on things that matter to Americans."/>
    <n v="10000"/>
    <x v="1366"/>
    <x v="0"/>
    <x v="0"/>
    <s v="USD"/>
    <n v="1485642930"/>
    <n v="1483050930"/>
    <b v="0"/>
    <n v="110"/>
    <b v="1"/>
    <s v="publishing/nonfiction"/>
    <n v="105.56"/>
    <n v="95.96"/>
    <x v="6"/>
    <x v="26"/>
  </r>
  <r>
    <n v="750"/>
    <s v="A book no one should have to write-but everyone should read."/>
    <s v="The epic adventure of a 33 year journey surviving 4 open heart surgeries- emotionally powerful. Graphic. Honest. Funny"/>
    <n v="4444"/>
    <x v="1367"/>
    <x v="0"/>
    <x v="0"/>
    <s v="USD"/>
    <n v="1361739872"/>
    <n v="1359147872"/>
    <b v="0"/>
    <n v="59"/>
    <b v="1"/>
    <s v="publishing/nonfiction"/>
    <n v="102.59"/>
    <n v="77.27"/>
    <x v="6"/>
    <x v="26"/>
  </r>
  <r>
    <n v="751"/>
    <s v="Surviving the Journey: Letters from the Railroad"/>
    <s v="A young cancer survivor embarks on a cross country railroad adventure while writing her memoir through letters."/>
    <n v="3000"/>
    <x v="1368"/>
    <x v="0"/>
    <x v="0"/>
    <s v="USD"/>
    <n v="1312470475"/>
    <n v="1308496075"/>
    <b v="0"/>
    <n v="62"/>
    <b v="1"/>
    <s v="publishing/nonfiction"/>
    <n v="118.5"/>
    <n v="57.34"/>
    <x v="6"/>
    <x v="2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369"/>
    <x v="0"/>
    <x v="2"/>
    <s v="AUD"/>
    <n v="1476615600"/>
    <n v="1474884417"/>
    <b v="0"/>
    <n v="105"/>
    <b v="1"/>
    <s v="publishing/nonfiction"/>
    <n v="111.7"/>
    <n v="53.19"/>
    <x v="6"/>
    <x v="26"/>
  </r>
  <r>
    <n v="753"/>
    <s v="Dirshuni: Israeli Women Writing Midrash, volume 2"/>
    <s v="Finally, Jewish sacred texts by Israeli women, volume 2 of an  acclaimed, revolutionary series of powerful, witty, diverse Midrashim."/>
    <n v="10000"/>
    <x v="1370"/>
    <x v="0"/>
    <x v="0"/>
    <s v="USD"/>
    <n v="1423922991"/>
    <n v="1421330991"/>
    <b v="0"/>
    <n v="26"/>
    <b v="1"/>
    <s v="publishing/nonfiction"/>
    <n v="128"/>
    <n v="492.31"/>
    <x v="6"/>
    <x v="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371"/>
    <x v="0"/>
    <x v="0"/>
    <s v="USD"/>
    <n v="1357408721"/>
    <n v="1354816721"/>
    <b v="0"/>
    <n v="49"/>
    <b v="1"/>
    <s v="publishing/nonfiction"/>
    <n v="103.75"/>
    <n v="42.35"/>
    <x v="6"/>
    <x v="26"/>
  </r>
  <r>
    <n v="755"/>
    <s v="Rumble Yell: Discovering America's Biggest Bike Ride"/>
    <s v="The hilarious new book about RAGBRAI, America's greatest event that you've never heard of. Crotch lube is entirely optional."/>
    <n v="2500"/>
    <x v="1372"/>
    <x v="0"/>
    <x v="0"/>
    <s v="USD"/>
    <n v="1369010460"/>
    <n v="1366381877"/>
    <b v="0"/>
    <n v="68"/>
    <b v="1"/>
    <s v="publishing/nonfiction"/>
    <n v="101.91"/>
    <n v="37.47"/>
    <x v="6"/>
    <x v="26"/>
  </r>
  <r>
    <n v="756"/>
    <s v="Shemdegi Sadguri: photopoetic commentary on Eastern Europe"/>
    <s v="A mixed media (poetry, photo, prose and sound) text focusing on/inspired by rural life in former Communist republics. "/>
    <n v="700"/>
    <x v="1373"/>
    <x v="0"/>
    <x v="0"/>
    <s v="USD"/>
    <n v="1303147459"/>
    <n v="1297880659"/>
    <b v="0"/>
    <n v="22"/>
    <b v="1"/>
    <s v="publishing/nonfiction"/>
    <n v="117.71"/>
    <n v="37.450000000000003"/>
    <x v="6"/>
    <x v="26"/>
  </r>
  <r>
    <n v="757"/>
    <s v="Celebrating Orlando's Historic Haunts Release"/>
    <s v="This is for the book release event/photo gallery show. Funds will go to buy gallery prints &amp; copies of Orlando's Historic Haunts."/>
    <n v="250"/>
    <x v="1374"/>
    <x v="0"/>
    <x v="0"/>
    <s v="USD"/>
    <n v="1354756714"/>
    <n v="1353547114"/>
    <b v="0"/>
    <n v="18"/>
    <b v="1"/>
    <s v="publishing/nonfiction"/>
    <n v="238"/>
    <n v="33.06"/>
    <x v="6"/>
    <x v="26"/>
  </r>
  <r>
    <n v="758"/>
    <s v="Publish Waiting On Humanity"/>
    <s v="I am publishing my book, Waiting on Humanity and need some finishing funds to do so."/>
    <n v="2500"/>
    <x v="1375"/>
    <x v="0"/>
    <x v="0"/>
    <s v="USD"/>
    <n v="1286568268"/>
    <n v="1283976268"/>
    <b v="0"/>
    <n v="19"/>
    <b v="1"/>
    <s v="publishing/nonfiction"/>
    <n v="102"/>
    <n v="134.21"/>
    <x v="6"/>
    <x v="26"/>
  </r>
  <r>
    <n v="759"/>
    <s v="Wild Ruins"/>
    <s v="Help me search for the lost ruins of the UK. A unique guide to  lesser known and somewhat known ruins of Britain."/>
    <n v="5000"/>
    <x v="1376"/>
    <x v="0"/>
    <x v="1"/>
    <s v="GBP"/>
    <n v="1404892539"/>
    <n v="1401436539"/>
    <b v="0"/>
    <n v="99"/>
    <b v="1"/>
    <s v="publishing/nonfiction"/>
    <n v="101.92"/>
    <n v="51.47"/>
    <x v="6"/>
    <x v="26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e v="#DIV/0!"/>
    <x v="6"/>
    <x v="27"/>
  </r>
  <r>
    <n v="761"/>
    <s v="DONE WITH DEATH"/>
    <s v="The day Chuck died was the day everything changed. Now he has to save the afterlife from extinction or die again trying."/>
    <n v="5000"/>
    <x v="1377"/>
    <x v="2"/>
    <x v="0"/>
    <s v="USD"/>
    <n v="1391364126"/>
    <n v="1388772126"/>
    <b v="0"/>
    <n v="6"/>
    <b v="0"/>
    <s v="publishing/fiction"/>
    <n v="4.7"/>
    <n v="39.17"/>
    <x v="6"/>
    <x v="27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6"/>
    <s v="MXN"/>
    <n v="1480831200"/>
    <n v="1479328570"/>
    <b v="0"/>
    <n v="0"/>
    <b v="0"/>
    <s v="publishing/fiction"/>
    <n v="0"/>
    <e v="#DIV/0!"/>
    <x v="6"/>
    <x v="27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.12"/>
    <n v="5"/>
    <x v="6"/>
    <x v="27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e v="#DIV/0!"/>
    <x v="6"/>
    <x v="27"/>
  </r>
  <r>
    <n v="765"/>
    <s v="Dirty Quiet Money"/>
    <s v="To survive, an American socialite must fight with a Mafia boss in the French Resistance, but will his underworld ruin her in the end?"/>
    <n v="7000"/>
    <x v="1378"/>
    <x v="2"/>
    <x v="0"/>
    <s v="USD"/>
    <n v="1413723684"/>
    <n v="1411131684"/>
    <b v="0"/>
    <n v="44"/>
    <b v="0"/>
    <s v="publishing/fiction"/>
    <n v="36.01"/>
    <n v="57.3"/>
    <x v="6"/>
    <x v="27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e v="#DIV/0!"/>
    <x v="6"/>
    <x v="27"/>
  </r>
  <r>
    <n v="767"/>
    <s v="Jury of Peers: A Novel of Online Justice"/>
    <s v="Jury of Peers is a complete novel, and it's good._x000a_All it needs now?  _x000a_More readers.  About ten million more._x000a_Let's get 'em."/>
    <n v="5000"/>
    <x v="1379"/>
    <x v="2"/>
    <x v="0"/>
    <s v="USD"/>
    <n v="1432178810"/>
    <n v="1429586810"/>
    <b v="0"/>
    <n v="3"/>
    <b v="0"/>
    <s v="publishing/fiction"/>
    <n v="3.54"/>
    <n v="59"/>
    <x v="6"/>
    <x v="2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e v="#DIV/0!"/>
    <x v="6"/>
    <x v="27"/>
  </r>
  <r>
    <n v="769"/>
    <s v="Sorry I Tripped in Your Yard"/>
    <s v="Over a year of dedication has produced amazing photos and stirring words. The last step is to help those words appear in a printed book"/>
    <n v="4000"/>
    <x v="1380"/>
    <x v="2"/>
    <x v="0"/>
    <s v="USD"/>
    <n v="1388102094"/>
    <n v="1385510094"/>
    <b v="0"/>
    <n v="52"/>
    <b v="0"/>
    <s v="publishing/fiction"/>
    <n v="41.4"/>
    <n v="31.85"/>
    <x v="6"/>
    <x v="27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e v="#DIV/0!"/>
    <x v="6"/>
    <x v="27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.03"/>
    <n v="10"/>
    <x v="6"/>
    <x v="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.33"/>
    <n v="50"/>
    <x v="6"/>
    <x v="27"/>
  </r>
  <r>
    <n v="773"/>
    <s v="Expansion of The Mortis Chronicles"/>
    <s v="The Mortis Chronicles is a hard hitting, thought provoking and action packed indie published series. You know you want to read!"/>
    <n v="3759"/>
    <x v="1381"/>
    <x v="2"/>
    <x v="1"/>
    <s v="GBP"/>
    <n v="1431298860"/>
    <n v="1428341985"/>
    <b v="0"/>
    <n v="2"/>
    <b v="0"/>
    <s v="publishing/fiction"/>
    <n v="0.85"/>
    <n v="16"/>
    <x v="6"/>
    <x v="27"/>
  </r>
  <r>
    <n v="774"/>
    <s v="Arabella makes her novel Pants On FIre! an audio book!"/>
    <s v="Arabella seeks studio time to professionally read her novel, making it available to listeners as an audio book on audible.com"/>
    <n v="500"/>
    <x v="1382"/>
    <x v="2"/>
    <x v="0"/>
    <s v="USD"/>
    <n v="1393181018"/>
    <n v="1390589018"/>
    <b v="0"/>
    <n v="9"/>
    <b v="0"/>
    <s v="publishing/fiction"/>
    <n v="70.2"/>
    <n v="39"/>
    <x v="6"/>
    <x v="27"/>
  </r>
  <r>
    <n v="775"/>
    <s v="Scorned: A LeKrista Scott, Vampire Hunted Novel"/>
    <s v="Scorned is the first in a series that I have been working on for two years and it's time to get it published."/>
    <n v="10000"/>
    <x v="717"/>
    <x v="2"/>
    <x v="0"/>
    <s v="USD"/>
    <n v="1323998795"/>
    <n v="1321406795"/>
    <b v="0"/>
    <n v="5"/>
    <b v="0"/>
    <s v="publishing/fiction"/>
    <n v="1.7"/>
    <n v="34"/>
    <x v="6"/>
    <x v="27"/>
  </r>
  <r>
    <n v="776"/>
    <s v="Run Ragged"/>
    <s v="Would anything change if women were in charge? Book Clubs, readers, and critics herald the latest by award-winning author, Aguila."/>
    <n v="7000"/>
    <x v="1383"/>
    <x v="2"/>
    <x v="0"/>
    <s v="USD"/>
    <n v="1444539600"/>
    <n v="1441297645"/>
    <b v="0"/>
    <n v="57"/>
    <b v="0"/>
    <s v="publishing/fiction"/>
    <n v="51.4"/>
    <n v="63.12"/>
    <x v="6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x v="453"/>
    <x v="2"/>
    <x v="0"/>
    <s v="USD"/>
    <n v="1375313577"/>
    <n v="1372721577"/>
    <b v="0"/>
    <n v="3"/>
    <b v="0"/>
    <s v="publishing/fiction"/>
    <n v="0.7"/>
    <n v="7"/>
    <x v="6"/>
    <x v="2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.4"/>
    <n v="2"/>
    <x v="6"/>
    <x v="27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2.67"/>
    <n v="66.67"/>
    <x v="6"/>
    <x v="27"/>
  </r>
  <r>
    <n v="1344"/>
    <s v="A Masters Guide to The Way of the Warrior"/>
    <s v="The is the ultimate guide to applied Eastern philosophy, martial arts, and the path of the warrior from a scientific perspective."/>
    <n v="1500"/>
    <x v="1384"/>
    <x v="0"/>
    <x v="5"/>
    <s v="CAD"/>
    <n v="1467313039"/>
    <n v="1464807439"/>
    <b v="0"/>
    <n v="139"/>
    <b v="1"/>
    <s v="publishing/nonfiction"/>
    <n v="377.73"/>
    <n v="40.76"/>
    <x v="6"/>
    <x v="26"/>
  </r>
  <r>
    <n v="1345"/>
    <s v="Tell the World - My journey from Islam to Christianity"/>
    <s v="Peacefully taking you through my journey of being raised as a Muslim then becoming Christian, and sharing the truths I unveiled."/>
    <n v="300"/>
    <x v="738"/>
    <x v="0"/>
    <x v="0"/>
    <s v="USD"/>
    <n v="1405366359"/>
    <n v="1402342359"/>
    <b v="0"/>
    <n v="7"/>
    <b v="1"/>
    <s v="publishing/nonfiction"/>
    <n v="125"/>
    <n v="53.57"/>
    <x v="6"/>
    <x v="26"/>
  </r>
  <r>
    <n v="1346"/>
    <s v="Anthology of Stories from LGBT Nepal"/>
    <s v="An anthology of nonfiction stories written by Nepal's Lesbian, Gay, Bisexual, and Transgender (LGBT) community."/>
    <n v="4900"/>
    <x v="1385"/>
    <x v="0"/>
    <x v="0"/>
    <s v="USD"/>
    <n v="1372297751"/>
    <n v="1369705751"/>
    <b v="0"/>
    <n v="149"/>
    <b v="1"/>
    <s v="publishing/nonfiction"/>
    <n v="147.33000000000001"/>
    <n v="48.45"/>
    <x v="6"/>
    <x v="2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386"/>
    <x v="0"/>
    <x v="0"/>
    <s v="USD"/>
    <n v="1425741525"/>
    <n v="1423149525"/>
    <b v="0"/>
    <n v="31"/>
    <b v="1"/>
    <s v="publishing/nonfiction"/>
    <n v="102.2"/>
    <n v="82.42"/>
    <x v="6"/>
    <x v="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387"/>
    <x v="0"/>
    <x v="0"/>
    <s v="USD"/>
    <n v="1418904533"/>
    <n v="1416485333"/>
    <b v="0"/>
    <n v="26"/>
    <b v="1"/>
    <s v="publishing/nonfiction"/>
    <n v="101.87"/>
    <n v="230.19"/>
    <x v="6"/>
    <x v="26"/>
  </r>
  <r>
    <n v="1349"/>
    <s v="Northern Exposure A Jasper Rock Climbing Guidebook"/>
    <s v="The first modern Jasper guidebook including over five hundred rock routes from alpine to bouldering, sport to trad multipitch and more."/>
    <n v="5000"/>
    <x v="866"/>
    <x v="0"/>
    <x v="5"/>
    <s v="CAD"/>
    <n v="1450249140"/>
    <n v="1447055935"/>
    <b v="0"/>
    <n v="172"/>
    <b v="1"/>
    <s v="publishing/nonfiction"/>
    <n v="204.2"/>
    <n v="59.36"/>
    <x v="6"/>
    <x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388"/>
    <x v="0"/>
    <x v="0"/>
    <s v="USD"/>
    <n v="1451089134"/>
    <n v="1448497134"/>
    <b v="0"/>
    <n v="78"/>
    <b v="1"/>
    <s v="publishing/nonfiction"/>
    <n v="104.05"/>
    <n v="66.7"/>
    <x v="6"/>
    <x v="26"/>
  </r>
  <r>
    <n v="1351"/>
    <s v="Purpose: Your Journey To Find Meaning"/>
    <s v="Discover your purpose, live a more fulfilling life, leave a positive footprint on society."/>
    <n v="20000"/>
    <x v="1389"/>
    <x v="0"/>
    <x v="0"/>
    <s v="USD"/>
    <n v="1455299144"/>
    <n v="1452707144"/>
    <b v="0"/>
    <n v="120"/>
    <b v="1"/>
    <s v="publishing/nonfiction"/>
    <n v="101.27"/>
    <n v="168.78"/>
    <x v="6"/>
    <x v="26"/>
  </r>
  <r>
    <n v="1352"/>
    <s v="Will's SmileBook Project"/>
    <s v="An important book, based on research, to make you and your learners smile again. Better smile sheets, better feedback, better learning!"/>
    <n v="10000"/>
    <x v="1390"/>
    <x v="0"/>
    <x v="0"/>
    <s v="USD"/>
    <n v="1441425540"/>
    <n v="1436968366"/>
    <b v="0"/>
    <n v="227"/>
    <b v="1"/>
    <s v="publishing/nonfiction"/>
    <n v="136.13999999999999"/>
    <n v="59.97"/>
    <x v="6"/>
    <x v="26"/>
  </r>
  <r>
    <n v="1353"/>
    <s v="Finish The Script! - A College Writing Course in Book Form"/>
    <s v="A book that teaches aspiring writers how to get from a basic idea to a fully rewritten screenplay."/>
    <n v="1000"/>
    <x v="1391"/>
    <x v="0"/>
    <x v="0"/>
    <s v="USD"/>
    <n v="1362960000"/>
    <n v="1359946188"/>
    <b v="0"/>
    <n v="42"/>
    <b v="1"/>
    <s v="publishing/nonfiction"/>
    <n v="133.6"/>
    <n v="31.81"/>
    <x v="6"/>
    <x v="26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392"/>
    <x v="0"/>
    <x v="1"/>
    <s v="GBP"/>
    <n v="1465672979"/>
    <n v="1463080979"/>
    <b v="0"/>
    <n v="64"/>
    <b v="1"/>
    <s v="publishing/nonfiction"/>
    <n v="130.25"/>
    <n v="24.42"/>
    <x v="6"/>
    <x v="26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393"/>
    <x v="0"/>
    <x v="1"/>
    <s v="GBP"/>
    <n v="1354269600"/>
    <n v="1351663605"/>
    <b v="0"/>
    <n v="121"/>
    <b v="1"/>
    <s v="publishing/nonfiction"/>
    <n v="122.68"/>
    <n v="25.35"/>
    <x v="6"/>
    <x v="26"/>
  </r>
  <r>
    <n v="1356"/>
    <s v="Kick-in-the-A** Starter: Between the Lines, the Book"/>
    <s v="At age 30, my husband Dan died from cancer. Left to recreate my life, I drew a line in my heart; became a nomad. This is a love story."/>
    <n v="3400"/>
    <x v="1394"/>
    <x v="0"/>
    <x v="0"/>
    <s v="USD"/>
    <n v="1372985760"/>
    <n v="1370393760"/>
    <b v="0"/>
    <n v="87"/>
    <b v="1"/>
    <s v="publishing/nonfiction"/>
    <n v="182.81"/>
    <n v="71.44"/>
    <x v="6"/>
    <x v="26"/>
  </r>
  <r>
    <n v="1357"/>
    <s v="Becoming Alicia"/>
    <s v="The search for identity leads one young woman to Mexico, where she follows her grandfather's journey back to America."/>
    <n v="2000"/>
    <x v="882"/>
    <x v="0"/>
    <x v="0"/>
    <s v="USD"/>
    <n v="1362117540"/>
    <n v="1359587137"/>
    <b v="0"/>
    <n v="65"/>
    <b v="1"/>
    <s v="publishing/nonfiction"/>
    <n v="125.3"/>
    <n v="38.549999999999997"/>
    <x v="6"/>
    <x v="26"/>
  </r>
  <r>
    <n v="1358"/>
    <s v="The Masada Story Project"/>
    <s v="I am working on a book about what people do when they visit Masada, an ancient fortress in the Judean desert."/>
    <n v="3000"/>
    <x v="1395"/>
    <x v="0"/>
    <x v="0"/>
    <s v="USD"/>
    <n v="1309009323"/>
    <n v="1306417323"/>
    <b v="0"/>
    <n v="49"/>
    <b v="1"/>
    <s v="publishing/nonfiction"/>
    <n v="111.67"/>
    <n v="68.37"/>
    <x v="6"/>
    <x v="26"/>
  </r>
  <r>
    <n v="1359"/>
    <s v="UnConventional - Worldcon 2011 Research"/>
    <s v="Funding for a 2011 trip to Worldcon for research for &quot;UnConventional,&quot; a book on the history of the American fan convention."/>
    <n v="660"/>
    <x v="1396"/>
    <x v="0"/>
    <x v="0"/>
    <s v="USD"/>
    <n v="1309980790"/>
    <n v="1304623990"/>
    <b v="0"/>
    <n v="19"/>
    <b v="1"/>
    <s v="publishing/nonfiction"/>
    <n v="115.76"/>
    <n v="40.21"/>
    <x v="6"/>
    <x v="26"/>
  </r>
  <r>
    <n v="1360"/>
    <s v="So Bad, It's Good! - A Book of Bad Movies"/>
    <s v="So Bad, It's Good! is a guide to finding the best films for your bad movie night."/>
    <n v="1500"/>
    <x v="1397"/>
    <x v="0"/>
    <x v="0"/>
    <s v="USD"/>
    <n v="1343943420"/>
    <n v="1341524220"/>
    <b v="0"/>
    <n v="81"/>
    <b v="1"/>
    <s v="publishing/nonfiction"/>
    <n v="173.2"/>
    <n v="32.07"/>
    <x v="6"/>
    <x v="26"/>
  </r>
  <r>
    <n v="1361"/>
    <s v="Me, Myself &amp; I - the dark art of big wall soloing"/>
    <s v="The forbidden dark art of roped soloing, for climbers who need to know in order to make the ultimate climb come true!"/>
    <n v="6000"/>
    <x v="1398"/>
    <x v="0"/>
    <x v="1"/>
    <s v="GBP"/>
    <n v="1403370772"/>
    <n v="1400778772"/>
    <b v="0"/>
    <n v="264"/>
    <b v="1"/>
    <s v="publishing/nonfiction"/>
    <n v="125.98"/>
    <n v="28.63"/>
    <x v="6"/>
    <x v="26"/>
  </r>
  <r>
    <n v="1362"/>
    <s v="A Fantastic Affair: Karl Barth in America 1962â€“Research"/>
    <s v="The never-before-told story of Karl Barth's (first and only) journey to the United States in 1962."/>
    <n v="1000"/>
    <x v="1399"/>
    <x v="0"/>
    <x v="0"/>
    <s v="USD"/>
    <n v="1378592731"/>
    <n v="1373408731"/>
    <b v="0"/>
    <n v="25"/>
    <b v="1"/>
    <s v="publishing/nonfiction"/>
    <n v="109.1"/>
    <n v="43.64"/>
    <x v="6"/>
    <x v="26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6"/>
    <x v="26"/>
  </r>
  <r>
    <n v="1404"/>
    <s v="3 Men and a Book"/>
    <s v="Translation &amp; publication of possibly the most famous piece of English literature - Act II Scene II of Romeo and Juliet into txt-speak."/>
    <n v="14500"/>
    <x v="771"/>
    <x v="2"/>
    <x v="1"/>
    <s v="GBP"/>
    <n v="1424607285"/>
    <n v="1422447285"/>
    <b v="1"/>
    <n v="5"/>
    <b v="0"/>
    <s v="publishing/translations"/>
    <n v="1.66"/>
    <n v="48.2"/>
    <x v="6"/>
    <x v="28"/>
  </r>
  <r>
    <n v="1405"/>
    <s v="The Bible translated into Emoticons"/>
    <s v="Will more people read the Bible if it were translated into Emoticons?"/>
    <n v="25000"/>
    <x v="1400"/>
    <x v="2"/>
    <x v="0"/>
    <s v="USD"/>
    <n v="1417195201"/>
    <n v="1414599601"/>
    <b v="1"/>
    <n v="17"/>
    <b v="0"/>
    <s v="publishing/translations"/>
    <n v="0.42"/>
    <n v="6.18"/>
    <x v="6"/>
    <x v="28"/>
  </r>
  <r>
    <n v="1406"/>
    <s v="Man Down! Translation project"/>
    <s v="The White coat and the battle dress uniform"/>
    <n v="12000"/>
    <x v="510"/>
    <x v="2"/>
    <x v="18"/>
    <s v="EUR"/>
    <n v="1449914400"/>
    <n v="1445336607"/>
    <b v="0"/>
    <n v="3"/>
    <b v="0"/>
    <s v="publishing/translations"/>
    <n v="0.13"/>
    <n v="5"/>
    <x v="6"/>
    <x v="28"/>
  </r>
  <r>
    <n v="1407"/>
    <s v="My life, My travel, My past - time to share"/>
    <s v="I traveled, I took pictures, I met people, I ate. Then I wrote a travel journal that needs editing, translation, and publishing."/>
    <n v="3000"/>
    <x v="510"/>
    <x v="2"/>
    <x v="0"/>
    <s v="USD"/>
    <n v="1407847978"/>
    <n v="1405687978"/>
    <b v="0"/>
    <n v="2"/>
    <b v="0"/>
    <s v="publishing/translations"/>
    <n v="0.5"/>
    <n v="7.5"/>
    <x v="6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728"/>
    <x v="2"/>
    <x v="1"/>
    <s v="GBP"/>
    <n v="1447451756"/>
    <n v="1444856156"/>
    <b v="0"/>
    <n v="6"/>
    <b v="0"/>
    <s v="publishing/translations"/>
    <n v="7.2"/>
    <n v="12"/>
    <x v="6"/>
    <x v="2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e v="#DIV/0!"/>
    <x v="6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8"/>
    <s v="EUR"/>
    <n v="1464939520"/>
    <n v="1461051520"/>
    <b v="0"/>
    <n v="1"/>
    <b v="0"/>
    <s v="publishing/translations"/>
    <n v="0.02"/>
    <n v="1"/>
    <x v="6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x v="1401"/>
    <x v="2"/>
    <x v="1"/>
    <s v="GBP"/>
    <n v="1423185900"/>
    <n v="1420766700"/>
    <b v="0"/>
    <n v="3"/>
    <b v="0"/>
    <s v="publishing/translations"/>
    <n v="0.23"/>
    <n v="2.33"/>
    <x v="6"/>
    <x v="28"/>
  </r>
  <r>
    <n v="1412"/>
    <s v="For overseas shogi fans! Shogi novel translation project"/>
    <s v="â€œClimbing Silver!â€- An English translation of the Young Adult Shogi novella"/>
    <n v="7000"/>
    <x v="1402"/>
    <x v="2"/>
    <x v="0"/>
    <s v="USD"/>
    <n v="1417656699"/>
    <n v="1415064699"/>
    <b v="0"/>
    <n v="13"/>
    <b v="0"/>
    <s v="publishing/translations"/>
    <n v="4.57"/>
    <n v="24.62"/>
    <x v="6"/>
    <x v="28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8"/>
    <s v="EUR"/>
    <n v="1455964170"/>
    <n v="1450780170"/>
    <b v="0"/>
    <n v="1"/>
    <b v="0"/>
    <s v="publishing/translations"/>
    <n v="5"/>
    <n v="100"/>
    <x v="6"/>
    <x v="28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.2"/>
    <n v="1"/>
    <x v="6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.18"/>
    <n v="88.89"/>
    <x v="6"/>
    <x v="28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e v="#DIV/0!"/>
    <x v="6"/>
    <x v="28"/>
  </r>
  <r>
    <n v="1417"/>
    <s v="Digitizing 8 Rare Siddha Yoga Books"/>
    <s v="Digitization of 8 rare Siddha Yoga books written by a Yogi - coming in the lineage of Sri Sri Sri Sadhasiva Brahmendra himself!"/>
    <n v="4500"/>
    <x v="490"/>
    <x v="2"/>
    <x v="0"/>
    <s v="USD"/>
    <n v="1442315460"/>
    <n v="1439696174"/>
    <b v="0"/>
    <n v="2"/>
    <b v="0"/>
    <s v="publishing/translations"/>
    <n v="1.22"/>
    <n v="27.5"/>
    <x v="6"/>
    <x v="28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.2"/>
    <n v="6"/>
    <x v="6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403"/>
    <x v="2"/>
    <x v="0"/>
    <s v="USD"/>
    <n v="1476010619"/>
    <n v="1473418619"/>
    <b v="0"/>
    <n v="10"/>
    <b v="0"/>
    <s v="publishing/translations"/>
    <n v="7.06"/>
    <n v="44.5"/>
    <x v="6"/>
    <x v="28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2.73"/>
    <n v="1"/>
    <x v="6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.1"/>
    <n v="100"/>
    <x v="6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.1"/>
    <n v="13"/>
    <x v="6"/>
    <x v="28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.33"/>
    <n v="100"/>
    <x v="6"/>
    <x v="28"/>
  </r>
  <r>
    <n v="1424"/>
    <s v="Subway Mantras"/>
    <s v="A short book of practical mantras that can be used every day of the week. Mantras are cogwheels of universal engines."/>
    <n v="7500"/>
    <x v="1404"/>
    <x v="2"/>
    <x v="0"/>
    <s v="USD"/>
    <n v="1479233602"/>
    <n v="1478106802"/>
    <b v="0"/>
    <n v="14"/>
    <b v="0"/>
    <s v="publishing/translations"/>
    <n v="20.36"/>
    <n v="109.07"/>
    <x v="6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e v="#DIV/0!"/>
    <x v="6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e v="#DIV/0!"/>
    <x v="6"/>
    <x v="28"/>
  </r>
  <r>
    <n v="1427"/>
    <s v="WHAT CAN I DO?..."/>
    <s v="The book with advices that can save many lives._x000a_You will find here many case studies, extreme situations and solutions."/>
    <n v="5000"/>
    <x v="1405"/>
    <x v="2"/>
    <x v="12"/>
    <s v="EUR"/>
    <n v="1474230385"/>
    <n v="1471638385"/>
    <b v="0"/>
    <n v="4"/>
    <b v="0"/>
    <s v="publishing/translations"/>
    <n v="8.3800000000000008"/>
    <n v="104.75"/>
    <x v="6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4.5"/>
    <n v="15"/>
    <x v="6"/>
    <x v="28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e v="#DIV/0!"/>
    <x v="6"/>
    <x v="28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.06"/>
    <n v="80.599999999999994"/>
    <x v="6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406"/>
    <x v="2"/>
    <x v="0"/>
    <s v="USD"/>
    <n v="1448517816"/>
    <n v="1445922216"/>
    <b v="0"/>
    <n v="47"/>
    <b v="0"/>
    <s v="publishing/translations"/>
    <n v="31.95"/>
    <n v="115.55"/>
    <x v="6"/>
    <x v="28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e v="#DIV/0!"/>
    <x v="6"/>
    <x v="28"/>
  </r>
  <r>
    <n v="1433"/>
    <s v="The Gayatri Mantra for Jhansi, India"/>
    <s v="Publish my book on the Gayatri Mantra in English for the benefit of the readers and the children at the orphanage in Jhansi, India"/>
    <n v="12000"/>
    <x v="1407"/>
    <x v="2"/>
    <x v="18"/>
    <s v="EUR"/>
    <n v="1481367600"/>
    <n v="1477839675"/>
    <b v="0"/>
    <n v="10"/>
    <b v="0"/>
    <s v="publishing/translations"/>
    <n v="6.71"/>
    <n v="80.5"/>
    <x v="6"/>
    <x v="28"/>
  </r>
  <r>
    <n v="1434"/>
    <s v="Translation of 'SOCIALCAPITALISM' (2014)"/>
    <s v="Interest from abroad to publish my book SOCIALCAPITALISM. Need translation to English master. Help appreciated."/>
    <n v="82000"/>
    <x v="1408"/>
    <x v="2"/>
    <x v="8"/>
    <s v="DKK"/>
    <n v="1433775600"/>
    <n v="1431973478"/>
    <b v="0"/>
    <n v="11"/>
    <b v="0"/>
    <s v="publishing/translations"/>
    <n v="9.99"/>
    <n v="744.55"/>
    <x v="6"/>
    <x v="28"/>
  </r>
  <r>
    <n v="1435"/>
    <s v="Trilogy of Crystals, book 1, translation"/>
    <s v="English translation of the first book from a sword and sorcery Fantasy trilogy, by Paolo Parente"/>
    <n v="15000"/>
    <x v="510"/>
    <x v="2"/>
    <x v="18"/>
    <s v="EUR"/>
    <n v="1444589020"/>
    <n v="1441997020"/>
    <b v="0"/>
    <n v="2"/>
    <b v="0"/>
    <s v="publishing/translations"/>
    <n v="0.1"/>
    <n v="7.5"/>
    <x v="6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09"/>
    <x v="2"/>
    <x v="12"/>
    <s v="EUR"/>
    <n v="1456043057"/>
    <n v="1453451057"/>
    <b v="0"/>
    <n v="2"/>
    <b v="0"/>
    <s v="publishing/translations"/>
    <n v="0.77"/>
    <n v="38.5"/>
    <x v="6"/>
    <x v="28"/>
  </r>
  <r>
    <n v="1437"/>
    <s v="THE BACHELOR KNOWS NO BORDERS"/>
    <s v="Introducing A True Story That Bridges Borders: Join Us As We Translate THE BACHELOR CHAPTERS: A THINKING WOMAN'S ROMANCE Into Spanish!"/>
    <n v="3000"/>
    <x v="1410"/>
    <x v="2"/>
    <x v="0"/>
    <s v="USD"/>
    <n v="1405227540"/>
    <n v="1402058739"/>
    <b v="0"/>
    <n v="22"/>
    <b v="0"/>
    <s v="publishing/translations"/>
    <n v="26.9"/>
    <n v="36.68"/>
    <x v="6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6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6.61"/>
    <n v="30"/>
    <x v="6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8"/>
    <s v="EUR"/>
    <n v="1464285463"/>
    <n v="1461693463"/>
    <b v="0"/>
    <n v="1"/>
    <b v="0"/>
    <s v="publishing/translations"/>
    <n v="0.01"/>
    <n v="1"/>
    <x v="6"/>
    <x v="28"/>
  </r>
  <r>
    <n v="1441"/>
    <s v="Sikh Police: Guru Granth Sahib Project"/>
    <s v="Guru Granth Sahib; User Friendly. A book which captures the essence of the Guru Granth Sahib in modern English and also made digital."/>
    <n v="180000"/>
    <x v="950"/>
    <x v="2"/>
    <x v="1"/>
    <s v="GBP"/>
    <n v="1441995769"/>
    <n v="1436811769"/>
    <b v="0"/>
    <n v="3"/>
    <b v="0"/>
    <s v="publishing/translations"/>
    <n v="1.1200000000000001"/>
    <n v="673.33"/>
    <x v="6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e v="#DIV/0!"/>
    <x v="6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e v="#DIV/0!"/>
    <x v="6"/>
    <x v="28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e v="#DIV/0!"/>
    <x v="6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e v="#DIV/0!"/>
    <x v="6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8"/>
    <s v="EUR"/>
    <n v="1461235478"/>
    <n v="1459507478"/>
    <b v="0"/>
    <n v="0"/>
    <b v="0"/>
    <s v="publishing/translations"/>
    <n v="0"/>
    <e v="#DIV/0!"/>
    <x v="6"/>
    <x v="28"/>
  </r>
  <r>
    <n v="1447"/>
    <s v="Indian Language Dictionary"/>
    <s v="I'm creating a dictionary of multiple Indian languages."/>
    <n v="500000"/>
    <x v="409"/>
    <x v="2"/>
    <x v="0"/>
    <s v="USD"/>
    <n v="1467999134"/>
    <n v="1465407134"/>
    <b v="0"/>
    <n v="3"/>
    <b v="0"/>
    <s v="publishing/translations"/>
    <n v="0.02"/>
    <n v="25"/>
    <x v="6"/>
    <x v="28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e v="#DIV/0!"/>
    <x v="6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e v="#DIV/0!"/>
    <x v="6"/>
    <x v="28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6"/>
    <x v="28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.01"/>
    <n v="1"/>
    <x v="6"/>
    <x v="28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e v="#DIV/0!"/>
    <x v="6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e v="#DIV/0!"/>
    <x v="6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510"/>
    <x v="1"/>
    <x v="3"/>
    <s v="EUR"/>
    <n v="1461535140"/>
    <n v="1459716480"/>
    <b v="0"/>
    <n v="1"/>
    <b v="0"/>
    <s v="publishing/translations"/>
    <n v="0.86"/>
    <n v="15"/>
    <x v="6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74"/>
    <x v="1"/>
    <x v="0"/>
    <s v="USD"/>
    <n v="1409924340"/>
    <n v="1405181320"/>
    <b v="0"/>
    <n v="7"/>
    <b v="0"/>
    <s v="publishing/translations"/>
    <n v="10.5"/>
    <n v="225"/>
    <x v="6"/>
    <x v="28"/>
  </r>
  <r>
    <n v="1456"/>
    <s v="Sometimes you don't need love (Canceled)"/>
    <s v="English Version of my auto-published novel"/>
    <n v="5000"/>
    <x v="480"/>
    <x v="1"/>
    <x v="18"/>
    <s v="EUR"/>
    <n v="1483459365"/>
    <n v="1480867365"/>
    <b v="0"/>
    <n v="3"/>
    <b v="0"/>
    <s v="publishing/translations"/>
    <n v="2.9"/>
    <n v="48.33"/>
    <x v="6"/>
    <x v="28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e v="#DIV/0!"/>
    <x v="6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e v="#DIV/0!"/>
    <x v="6"/>
    <x v="2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e v="#DIV/0!"/>
    <x v="6"/>
    <x v="28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e v="#DIV/0!"/>
    <x v="6"/>
    <x v="28"/>
  </r>
  <r>
    <n v="1461"/>
    <s v="Relatively Prime Series 2"/>
    <s v="Series 2 of Relatively Prime, a podcast of stories from the Mathematical Domain"/>
    <n v="15000"/>
    <x v="1411"/>
    <x v="0"/>
    <x v="0"/>
    <s v="USD"/>
    <n v="1413849600"/>
    <n v="1410967754"/>
    <b v="1"/>
    <n v="340"/>
    <b v="1"/>
    <s v="publishing/radio &amp; podcasts"/>
    <n v="101.24"/>
    <n v="44.67"/>
    <x v="6"/>
    <x v="29"/>
  </r>
  <r>
    <n v="1462"/>
    <s v="Unbound: Fiction on the Radio"/>
    <s v="A new radio show focused on short fiction produced by Louisville Public Media"/>
    <n v="4000"/>
    <x v="1412"/>
    <x v="0"/>
    <x v="0"/>
    <s v="USD"/>
    <n v="1365609271"/>
    <n v="1363017271"/>
    <b v="1"/>
    <n v="150"/>
    <b v="1"/>
    <s v="publishing/radio &amp; podcasts"/>
    <n v="108.52"/>
    <n v="28.94"/>
    <x v="6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x v="419"/>
    <x v="0"/>
    <x v="0"/>
    <s v="USD"/>
    <n v="1365367938"/>
    <n v="1361483538"/>
    <b v="1"/>
    <n v="25"/>
    <b v="1"/>
    <s v="publishing/radio &amp; podcasts"/>
    <n v="147.66999999999999"/>
    <n v="35.44"/>
    <x v="6"/>
    <x v="29"/>
  </r>
  <r>
    <n v="1464"/>
    <s v="Science Studio"/>
    <s v="The Best Science Media on the Web"/>
    <n v="5000"/>
    <x v="1413"/>
    <x v="0"/>
    <x v="0"/>
    <s v="USD"/>
    <n v="1361029958"/>
    <n v="1358437958"/>
    <b v="1"/>
    <n v="234"/>
    <b v="1"/>
    <s v="publishing/radio &amp; podcasts"/>
    <n v="163.19999999999999"/>
    <n v="34.869999999999997"/>
    <x v="6"/>
    <x v="29"/>
  </r>
  <r>
    <n v="1465"/>
    <s v="Idle Thumbs Video Game Podcast"/>
    <s v="Idle Thumbs was a podcast that ran for two years. People liked it, and we liked doing it. We want to bring it back, better than before."/>
    <n v="30000"/>
    <x v="1414"/>
    <x v="0"/>
    <x v="0"/>
    <s v="USD"/>
    <n v="1332385200"/>
    <n v="1329759452"/>
    <b v="1"/>
    <n v="2602"/>
    <b v="1"/>
    <s v="publishing/radio &amp; podcasts"/>
    <n v="456.41"/>
    <n v="52.62"/>
    <x v="6"/>
    <x v="29"/>
  </r>
  <r>
    <n v="1466"/>
    <s v="WAYO 104.3 FM ROCHESTER, NY"/>
    <s v="WAYO needs your financial support to operate in 2016. Help keep the creativity and ideas of the Rochester community on the radio!"/>
    <n v="16000"/>
    <x v="1415"/>
    <x v="0"/>
    <x v="0"/>
    <s v="USD"/>
    <n v="1452574800"/>
    <n v="1449029266"/>
    <b v="1"/>
    <n v="248"/>
    <b v="1"/>
    <s v="publishing/radio &amp; podcasts"/>
    <n v="107.88"/>
    <n v="69.599999999999994"/>
    <x v="6"/>
    <x v="29"/>
  </r>
  <r>
    <n v="1467"/>
    <s v="Radio Ambulante"/>
    <s v="We are a new Spanish language podcast telling uniquely Latin American stories."/>
    <n v="40000"/>
    <x v="1416"/>
    <x v="0"/>
    <x v="0"/>
    <s v="USD"/>
    <n v="1332699285"/>
    <n v="1327518885"/>
    <b v="1"/>
    <n v="600"/>
    <b v="1"/>
    <s v="publishing/radio &amp; podcasts"/>
    <n v="115.08"/>
    <n v="76.72"/>
    <x v="6"/>
    <x v="29"/>
  </r>
  <r>
    <n v="1468"/>
    <s v="A New Season of Destination DIY"/>
    <s v="Destination DIY is a radio show &amp; podcast showcasing all kinds of creativity. Please help us make a new season of shows for your ears!"/>
    <n v="9500"/>
    <x v="1417"/>
    <x v="0"/>
    <x v="0"/>
    <s v="USD"/>
    <n v="1307838049"/>
    <n v="1302654049"/>
    <b v="1"/>
    <n v="293"/>
    <b v="1"/>
    <s v="publishing/radio &amp; podcasts"/>
    <n v="102.37"/>
    <n v="33.19"/>
    <x v="6"/>
    <x v="29"/>
  </r>
  <r>
    <n v="1469"/>
    <s v="The Local Global Mashup Show"/>
    <s v="Get the inside edge on the stories that connect Americans to the world -- in your ear every week."/>
    <n v="44250"/>
    <x v="1418"/>
    <x v="0"/>
    <x v="0"/>
    <s v="USD"/>
    <n v="1360938109"/>
    <n v="1358346109"/>
    <b v="1"/>
    <n v="321"/>
    <b v="1"/>
    <s v="publishing/radio &amp; podcasts"/>
    <n v="108.42"/>
    <n v="149.46"/>
    <x v="6"/>
    <x v="29"/>
  </r>
  <r>
    <n v="1470"/>
    <s v="The CASAMENA Radio Hour Volume 1 CDx2"/>
    <s v="Carlos Mena presents the CASAMENA Radio Hour Vol 1, a  2-CD Mix and Compilation featuring new and unreleased Deep and Afro house."/>
    <n v="1500"/>
    <x v="1296"/>
    <x v="0"/>
    <x v="0"/>
    <s v="USD"/>
    <n v="1356724263"/>
    <n v="1354909863"/>
    <b v="1"/>
    <n v="81"/>
    <b v="1"/>
    <s v="publishing/radio &amp; podcasts"/>
    <n v="125.13"/>
    <n v="23.17"/>
    <x v="6"/>
    <x v="29"/>
  </r>
  <r>
    <n v="1471"/>
    <s v="93.5 KNCE: True Taos Radio"/>
    <s v="Help improve the equipment, signal, and reach of 93.5 KNCE True Taos Radio, a new experiment in grassroots community media."/>
    <n v="32000"/>
    <x v="1419"/>
    <x v="0"/>
    <x v="0"/>
    <s v="USD"/>
    <n v="1428620334"/>
    <n v="1426028334"/>
    <b v="1"/>
    <n v="343"/>
    <b v="1"/>
    <s v="publishing/radio &amp; podcasts"/>
    <n v="103.84"/>
    <n v="96.88"/>
    <x v="6"/>
    <x v="29"/>
  </r>
  <r>
    <n v="1472"/>
    <s v="The Longest Shortest Time: Season 2"/>
    <s v="A podcast about surprising struggles in early parenthood, created and hosted by award-winning author and radio producer Hillary Frank."/>
    <n v="25000"/>
    <x v="1420"/>
    <x v="0"/>
    <x v="0"/>
    <s v="USD"/>
    <n v="1381928503"/>
    <n v="1379336503"/>
    <b v="1"/>
    <n v="336"/>
    <b v="1"/>
    <s v="publishing/radio &amp; podcasts"/>
    <n v="138.69999999999999"/>
    <n v="103.2"/>
    <x v="6"/>
    <x v="29"/>
  </r>
  <r>
    <n v="1473"/>
    <s v="ONE LOVES ONLY FORM"/>
    <s v="Public Radio Project"/>
    <n v="1500"/>
    <x v="1421"/>
    <x v="0"/>
    <x v="0"/>
    <s v="USD"/>
    <n v="1330644639"/>
    <n v="1328052639"/>
    <b v="1"/>
    <n v="47"/>
    <b v="1"/>
    <s v="publishing/radio &amp; podcasts"/>
    <n v="120.52"/>
    <n v="38.46"/>
    <x v="6"/>
    <x v="29"/>
  </r>
  <r>
    <n v="1474"/>
    <s v="Bring the Seattle Geekly podcast back!"/>
    <s v="We ended the Seattle Geekly podcast back in mid 2011, We've been thinking of bringing it back but we need help monetarily."/>
    <n v="3000"/>
    <x v="1422"/>
    <x v="0"/>
    <x v="0"/>
    <s v="USD"/>
    <n v="1379093292"/>
    <n v="1376501292"/>
    <b v="1"/>
    <n v="76"/>
    <b v="1"/>
    <s v="publishing/radio &amp; podcasts"/>
    <n v="112.27"/>
    <n v="44.32"/>
    <x v="6"/>
    <x v="29"/>
  </r>
  <r>
    <n v="1475"/>
    <s v="30-Hour Comedy Podcast Marathon and Tour"/>
    <s v="We're raising money to create a 30-hour comedy marathon and an upcoming tour to celebrate our 10-year podcast anniversary."/>
    <n v="15000"/>
    <x v="1423"/>
    <x v="0"/>
    <x v="0"/>
    <s v="USD"/>
    <n v="1419051540"/>
    <n v="1416244863"/>
    <b v="1"/>
    <n v="441"/>
    <b v="1"/>
    <s v="publishing/radio &amp; podcasts"/>
    <n v="188.67"/>
    <n v="64.17"/>
    <x v="6"/>
    <x v="29"/>
  </r>
  <r>
    <n v="1476"/>
    <s v="The Comedy Button Podcast"/>
    <s v="The Comedy Button is a brand new nerd pop culture podcast with weekly video sketches."/>
    <n v="6000"/>
    <x v="1424"/>
    <x v="0"/>
    <x v="0"/>
    <s v="USD"/>
    <n v="1315616422"/>
    <n v="1313024422"/>
    <b v="1"/>
    <n v="916"/>
    <b v="1"/>
    <s v="publishing/radio &amp; podcasts"/>
    <n v="661.55"/>
    <n v="43.33"/>
    <x v="6"/>
    <x v="29"/>
  </r>
  <r>
    <n v="1477"/>
    <s v="Keep Live Music on WMSE"/>
    <s v="WMSE, a community-funded radio station in Milwaukee, WI needs to replace its in-house digital studio to keep live music on the air."/>
    <n v="30000"/>
    <x v="1425"/>
    <x v="0"/>
    <x v="0"/>
    <s v="USD"/>
    <n v="1324609200"/>
    <n v="1319467604"/>
    <b v="1"/>
    <n v="369"/>
    <b v="1"/>
    <s v="publishing/radio &amp; podcasts"/>
    <n v="111.31"/>
    <n v="90.5"/>
    <x v="6"/>
    <x v="29"/>
  </r>
  <r>
    <n v="1478"/>
    <s v="Planet Money T-shirt"/>
    <s v="We are a team of multimedia reporters covering the global economy. We are going to make a t-shirt and tell the story of its creation."/>
    <n v="50000"/>
    <x v="1426"/>
    <x v="0"/>
    <x v="0"/>
    <s v="USD"/>
    <n v="1368564913"/>
    <n v="1367355313"/>
    <b v="1"/>
    <n v="20242"/>
    <b v="1"/>
    <s v="publishing/radio &amp; podcasts"/>
    <n v="1181.6099999999999"/>
    <n v="29.19"/>
    <x v="6"/>
    <x v="29"/>
  </r>
  <r>
    <n v="1479"/>
    <s v="Let's Talk Calmly About Security and Privacy"/>
    <s v="A former intelligence analyst/government transparency advocate talks to his colleagues about the past year's NSA revelations."/>
    <n v="1600"/>
    <x v="1427"/>
    <x v="0"/>
    <x v="0"/>
    <s v="USD"/>
    <n v="1399694340"/>
    <n v="1398448389"/>
    <b v="1"/>
    <n v="71"/>
    <b v="1"/>
    <s v="publishing/radio &amp; podcasts"/>
    <n v="137.38"/>
    <n v="30.96"/>
    <x v="6"/>
    <x v="29"/>
  </r>
  <r>
    <n v="1480"/>
    <s v="The Stage at KDHX"/>
    <s v="The Stage at KDHX will be a beacon for artistic independence in the heart of the country, showcasing new artists and old favorites."/>
    <n v="50000"/>
    <x v="1428"/>
    <x v="0"/>
    <x v="0"/>
    <s v="USD"/>
    <n v="1374858000"/>
    <n v="1373408699"/>
    <b v="1"/>
    <n v="635"/>
    <b v="1"/>
    <s v="publishing/radio &amp; podcasts"/>
    <n v="117.04"/>
    <n v="92.16"/>
    <x v="6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x v="1400"/>
    <x v="2"/>
    <x v="5"/>
    <s v="CAD"/>
    <n v="1383430145"/>
    <n v="1380838145"/>
    <b v="0"/>
    <n v="6"/>
    <b v="0"/>
    <s v="publishing/fiction"/>
    <n v="2.1"/>
    <n v="17.5"/>
    <x v="6"/>
    <x v="27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.1"/>
    <n v="5"/>
    <x v="6"/>
    <x v="27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0.71"/>
    <n v="25"/>
    <x v="6"/>
    <x v="27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e v="#DIV/0!"/>
    <x v="6"/>
    <x v="27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.2400000000000002"/>
    <n v="50"/>
    <x v="6"/>
    <x v="27"/>
  </r>
  <r>
    <n v="1486"/>
    <s v="I Died. Yesterday by Pamela Norton Docken"/>
    <s v="Follow the intimate and intense journey of a young woman's last moments of her unexpected death and journey to the continuance of life."/>
    <n v="20000"/>
    <x v="1429"/>
    <x v="2"/>
    <x v="0"/>
    <s v="USD"/>
    <n v="1425009761"/>
    <n v="1422417761"/>
    <b v="0"/>
    <n v="3"/>
    <b v="0"/>
    <s v="publishing/fiction"/>
    <n v="0.24"/>
    <n v="16"/>
    <x v="6"/>
    <x v="27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e v="#DIV/0!"/>
    <x v="6"/>
    <x v="27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.4"/>
    <n v="60"/>
    <x v="6"/>
    <x v="27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e v="#DIV/0!"/>
    <x v="6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x v="1294"/>
    <x v="2"/>
    <x v="0"/>
    <s v="USD"/>
    <n v="1380720474"/>
    <n v="1378214874"/>
    <b v="0"/>
    <n v="19"/>
    <b v="0"/>
    <s v="publishing/fiction"/>
    <n v="30.86"/>
    <n v="47.11"/>
    <x v="6"/>
    <x v="27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.33"/>
    <n v="100"/>
    <x v="6"/>
    <x v="27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0.75"/>
    <n v="15"/>
    <x v="6"/>
    <x v="27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e v="#DIV/0!"/>
    <x v="6"/>
    <x v="27"/>
  </r>
  <r>
    <n v="1494"/>
    <s v="Six Days in September: A Civil War Novel"/>
    <s v="Help this story of the 1862 Confederate invasion of Maryland be published! It is to Sharpsburg as The Killer Angels is to Gettysburg."/>
    <n v="5000"/>
    <x v="1403"/>
    <x v="2"/>
    <x v="0"/>
    <s v="USD"/>
    <n v="1428075480"/>
    <n v="1425489613"/>
    <b v="0"/>
    <n v="11"/>
    <b v="0"/>
    <s v="publishing/fiction"/>
    <n v="8.9"/>
    <n v="40.450000000000003"/>
    <x v="6"/>
    <x v="27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e v="#DIV/0!"/>
    <x v="6"/>
    <x v="27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e v="#DIV/0!"/>
    <x v="6"/>
    <x v="27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.01"/>
    <n v="1"/>
    <x v="6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430"/>
    <x v="2"/>
    <x v="0"/>
    <s v="USD"/>
    <n v="1409787378"/>
    <n v="1405899378"/>
    <b v="0"/>
    <n v="3"/>
    <b v="0"/>
    <s v="publishing/fiction"/>
    <n v="1.9"/>
    <n v="19"/>
    <x v="6"/>
    <x v="27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.25"/>
    <n v="5"/>
    <x v="6"/>
    <x v="27"/>
  </r>
  <r>
    <n v="1500"/>
    <s v="Tarnish: A Fantasy Novel by J. D. Brink"/>
    <s v="A young hero, sword play, epic tales, swamp monsters, a gang of thieves, and romance and betrayal. Forging your own destiny ain't easy."/>
    <n v="2800"/>
    <x v="1431"/>
    <x v="2"/>
    <x v="0"/>
    <s v="USD"/>
    <n v="1367444557"/>
    <n v="1364852557"/>
    <b v="0"/>
    <n v="15"/>
    <b v="0"/>
    <s v="publishing/fiction"/>
    <n v="25.04"/>
    <n v="46.73"/>
    <x v="6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432"/>
    <x v="1"/>
    <x v="0"/>
    <s v="USD"/>
    <n v="1383789603"/>
    <n v="1381194003"/>
    <b v="0"/>
    <n v="1"/>
    <b v="0"/>
    <s v="publishing/art books"/>
    <n v="0.67"/>
    <n v="67"/>
    <x v="6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e v="#DIV/0!"/>
    <x v="6"/>
    <x v="30"/>
  </r>
  <r>
    <n v="1563"/>
    <s v="Expedition into the Empty Quarter - The Book (Canceled)"/>
    <s v="Unique book revealing my discoveries in the Empty Quarter of Oman. Collection of travel writing, poetry, artwork and science!"/>
    <n v="6000"/>
    <x v="426"/>
    <x v="1"/>
    <x v="1"/>
    <s v="GBP"/>
    <n v="1394815751"/>
    <n v="1389635351"/>
    <b v="0"/>
    <n v="2"/>
    <b v="0"/>
    <s v="publishing/art books"/>
    <n v="1.42"/>
    <n v="42.5"/>
    <x v="6"/>
    <x v="3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.1"/>
    <n v="10"/>
    <x v="6"/>
    <x v="3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2.5"/>
    <n v="100"/>
    <x v="6"/>
    <x v="30"/>
  </r>
  <r>
    <n v="1566"/>
    <s v="DeVito Art Skull Island Kongstarter (Canceled)"/>
    <s v="Joe DeVito's first Art Book and original King Kong novellas available in both Limited and Deluxe Editions."/>
    <n v="30000"/>
    <x v="1433"/>
    <x v="1"/>
    <x v="0"/>
    <s v="USD"/>
    <n v="1469656800"/>
    <n v="1467151204"/>
    <b v="0"/>
    <n v="59"/>
    <b v="0"/>
    <s v="publishing/art books"/>
    <n v="21.25"/>
    <n v="108.05"/>
    <x v="6"/>
    <x v="30"/>
  </r>
  <r>
    <n v="1567"/>
    <s v="Kickstart a Traveling Heart (Canceled)"/>
    <s v="Traveling to create a book of my photography! Help support my trip and buy a book! Also limited edition t-shirts and prints for sale!"/>
    <n v="8500"/>
    <x v="1434"/>
    <x v="1"/>
    <x v="0"/>
    <s v="USD"/>
    <n v="1392595200"/>
    <n v="1391293745"/>
    <b v="0"/>
    <n v="13"/>
    <b v="0"/>
    <s v="publishing/art books"/>
    <n v="4.12"/>
    <n v="26.92"/>
    <x v="6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x v="1435"/>
    <x v="1"/>
    <x v="0"/>
    <s v="USD"/>
    <n v="1419384585"/>
    <n v="1416360585"/>
    <b v="0"/>
    <n v="22"/>
    <b v="0"/>
    <s v="publishing/art books"/>
    <n v="13.64"/>
    <n v="155"/>
    <x v="6"/>
    <x v="30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e v="#DIV/0!"/>
    <x v="6"/>
    <x v="30"/>
  </r>
  <r>
    <n v="1570"/>
    <s v="BEAUTIFUL DREAMERS: An Adult Coloring Book (Canceled)"/>
    <s v="A Coloring Book of Breathtaking Beauties_x000a_To Calm the Heart and Soul"/>
    <n v="6000"/>
    <x v="1436"/>
    <x v="1"/>
    <x v="0"/>
    <s v="USD"/>
    <n v="1460140282"/>
    <n v="1457551882"/>
    <b v="0"/>
    <n v="52"/>
    <b v="0"/>
    <s v="publishing/art books"/>
    <n v="41.4"/>
    <n v="47.77"/>
    <x v="6"/>
    <x v="30"/>
  </r>
  <r>
    <n v="1571"/>
    <s v="CAUCASUS - on the untrodden roads (Canceled)"/>
    <s v="An inspiring photo book about an unique Caucasus Expedition by two backpackers - Erna Gaspar (photographer) &amp; Adrian Lorincz (writer)."/>
    <n v="12100"/>
    <x v="429"/>
    <x v="1"/>
    <x v="1"/>
    <s v="GBP"/>
    <n v="1434738483"/>
    <n v="1432146483"/>
    <b v="0"/>
    <n v="4"/>
    <b v="0"/>
    <s v="publishing/art books"/>
    <n v="0.66"/>
    <n v="20"/>
    <x v="6"/>
    <x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6"/>
    <x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437"/>
    <x v="1"/>
    <x v="5"/>
    <s v="CAD"/>
    <n v="1491019140"/>
    <n v="1487548802"/>
    <b v="0"/>
    <n v="3"/>
    <b v="0"/>
    <s v="publishing/art books"/>
    <n v="2.48"/>
    <n v="74.33"/>
    <x v="6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438"/>
    <x v="1"/>
    <x v="0"/>
    <s v="USD"/>
    <n v="1424211329"/>
    <n v="1421187329"/>
    <b v="0"/>
    <n v="6"/>
    <b v="0"/>
    <s v="publishing/art books"/>
    <n v="5.0599999999999996"/>
    <n v="84.33"/>
    <x v="6"/>
    <x v="30"/>
  </r>
  <r>
    <n v="1575"/>
    <s v="Underwater Colors Of The Channel Islands (Canceled)"/>
    <s v="A stunning, limited-edition photography book displaying the colorful and exotic marine life in the waters along the Channel Islands"/>
    <n v="10000"/>
    <x v="1439"/>
    <x v="1"/>
    <x v="0"/>
    <s v="USD"/>
    <n v="1404909296"/>
    <n v="1402317296"/>
    <b v="0"/>
    <n v="35"/>
    <b v="0"/>
    <s v="publishing/art books"/>
    <n v="22.91"/>
    <n v="65.459999999999994"/>
    <x v="6"/>
    <x v="30"/>
  </r>
  <r>
    <n v="1576"/>
    <s v="The Obsessive Line Collection (Canceled)"/>
    <s v="For the publication of my first 3 books: an Art book, a graphic novel, and a coloring book"/>
    <n v="5000"/>
    <x v="942"/>
    <x v="1"/>
    <x v="0"/>
    <s v="USD"/>
    <n v="1435698368"/>
    <n v="1431810368"/>
    <b v="0"/>
    <n v="10"/>
    <b v="0"/>
    <s v="publishing/art books"/>
    <n v="13"/>
    <n v="65"/>
    <x v="6"/>
    <x v="30"/>
  </r>
  <r>
    <n v="1577"/>
    <s v="Abstract Image Photography Coffee Table Book (Canceled)"/>
    <s v="I've been putting together a portfolio of fine abstract photography of the highest quality, color, and design. A vision of beauty!"/>
    <n v="10000"/>
    <x v="490"/>
    <x v="1"/>
    <x v="0"/>
    <s v="USD"/>
    <n v="1343161248"/>
    <n v="1337977248"/>
    <b v="0"/>
    <n v="2"/>
    <b v="0"/>
    <s v="publishing/art books"/>
    <n v="0.55000000000000004"/>
    <n v="27.5"/>
    <x v="6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0.81"/>
    <n v="51.25"/>
    <x v="6"/>
    <x v="30"/>
  </r>
  <r>
    <n v="1579"/>
    <s v="psyÂ·choÂ·miÂ·metÂ·ic: The EsÂ·sence of Life (Canceled)"/>
    <s v="'Compilation of visual and literary art through fine art photography, graphic art, and poetry."/>
    <n v="3333"/>
    <x v="1440"/>
    <x v="1"/>
    <x v="0"/>
    <s v="USD"/>
    <n v="1377734091"/>
    <n v="1374882891"/>
    <b v="0"/>
    <n v="2"/>
    <b v="0"/>
    <s v="publishing/art books"/>
    <n v="0.84"/>
    <n v="14"/>
    <x v="6"/>
    <x v="30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e v="#DIV/0!"/>
    <x v="6"/>
    <x v="30"/>
  </r>
  <r>
    <n v="2741"/>
    <s v="Mrs. Brown and Her Lost Puppy."/>
    <s v="Help me publish my 1st children's book as an aspiring author!"/>
    <n v="8000"/>
    <x v="413"/>
    <x v="2"/>
    <x v="0"/>
    <s v="USD"/>
    <n v="1413770820"/>
    <n v="1412005602"/>
    <b v="0"/>
    <n v="4"/>
    <b v="0"/>
    <s v="publishing/children's books"/>
    <n v="0.44"/>
    <n v="8.75"/>
    <x v="6"/>
    <x v="31"/>
  </r>
  <r>
    <n v="2742"/>
    <s v="What a Zoo!"/>
    <s v="The pachyderms at the Denver Zoo are moving. Follow along on the convoluted journey to their new home."/>
    <n v="2500"/>
    <x v="1441"/>
    <x v="2"/>
    <x v="0"/>
    <s v="USD"/>
    <n v="1337102187"/>
    <n v="1335892587"/>
    <b v="0"/>
    <n v="18"/>
    <b v="0"/>
    <s v="publishing/children's books"/>
    <n v="29.24"/>
    <n v="40.61"/>
    <x v="6"/>
    <x v="31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e v="#DIV/0!"/>
    <x v="6"/>
    <x v="3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442"/>
    <x v="2"/>
    <x v="0"/>
    <s v="USD"/>
    <n v="1330478998"/>
    <n v="1327886998"/>
    <b v="0"/>
    <n v="22"/>
    <b v="0"/>
    <s v="publishing/children's books"/>
    <n v="5.22"/>
    <n v="37.950000000000003"/>
    <x v="6"/>
    <x v="31"/>
  </r>
  <r>
    <n v="2745"/>
    <s v="SERENDIPITY'S Pumpkin Pie Surprise"/>
    <s v="A spunky little girl, driven by a love of pumpkin pie, overcomes her fears and serendipitiously discovers what she'll be for Halloween"/>
    <n v="8000"/>
    <x v="1443"/>
    <x v="2"/>
    <x v="0"/>
    <s v="USD"/>
    <n v="1342309368"/>
    <n v="1337125368"/>
    <b v="0"/>
    <n v="49"/>
    <b v="0"/>
    <s v="publishing/children's books"/>
    <n v="21.89"/>
    <n v="35.729999999999997"/>
    <x v="6"/>
    <x v="31"/>
  </r>
  <r>
    <n v="2746"/>
    <s v="How many marbles do YOU have?"/>
    <s v="An easy fun way for children to understand the physical limitations of someone with CFIDS and Fibromyalgia using marbles and a jar."/>
    <n v="3000"/>
    <x v="465"/>
    <x v="2"/>
    <x v="0"/>
    <s v="USD"/>
    <n v="1409337911"/>
    <n v="1406745911"/>
    <b v="0"/>
    <n v="19"/>
    <b v="0"/>
    <s v="publishing/children's books"/>
    <n v="26.7"/>
    <n v="42.16"/>
    <x v="6"/>
    <x v="3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6"/>
    <x v="31"/>
  </r>
  <r>
    <n v="2748"/>
    <s v="Native American Language Book for Children"/>
    <s v="Interactive Book with Audio to learn the Ojibwe Language for Children.  Website, Ebook and more!"/>
    <n v="5000"/>
    <x v="527"/>
    <x v="2"/>
    <x v="0"/>
    <s v="USD"/>
    <n v="1472835802"/>
    <n v="1470243802"/>
    <b v="0"/>
    <n v="4"/>
    <b v="0"/>
    <s v="publishing/children's books"/>
    <n v="1.06"/>
    <n v="13.25"/>
    <x v="6"/>
    <x v="31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.1000000000000001"/>
    <n v="55"/>
    <x v="6"/>
    <x v="31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e v="#DIV/0!"/>
    <x v="6"/>
    <x v="3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e v="#DIV/0!"/>
    <x v="6"/>
    <x v="31"/>
  </r>
  <r>
    <n v="2752"/>
    <s v="An Ordinary Toad's Extraordinary Night!"/>
    <s v="Andrew wonders if his life would be more exciting if he'd been hatched a frog. Shiny and green just seems more exciting to him. Until.."/>
    <n v="4800"/>
    <x v="861"/>
    <x v="2"/>
    <x v="0"/>
    <s v="USD"/>
    <n v="1324232504"/>
    <n v="1320776504"/>
    <b v="0"/>
    <n v="14"/>
    <b v="0"/>
    <s v="publishing/children's books"/>
    <n v="11.46"/>
    <n v="39.29"/>
    <x v="6"/>
    <x v="31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6"/>
    <x v="31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e v="#DIV/0!"/>
    <x v="6"/>
    <x v="3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6"/>
    <x v="31"/>
  </r>
  <r>
    <n v="2756"/>
    <s v="The Most Basic of Truths"/>
    <s v="We all pray to the same God no matter what name we might refer to Him as.  Our children deserve to know this basic truth."/>
    <n v="10000"/>
    <x v="1444"/>
    <x v="2"/>
    <x v="0"/>
    <s v="USD"/>
    <n v="1389476201"/>
    <n v="1386884201"/>
    <b v="0"/>
    <n v="33"/>
    <b v="0"/>
    <s v="publishing/children's books"/>
    <n v="10.48"/>
    <n v="31.76"/>
    <x v="6"/>
    <x v="3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0.67"/>
    <n v="5"/>
    <x v="6"/>
    <x v="31"/>
  </r>
  <r>
    <n v="2758"/>
    <s v="Printing Soraya Yvette's Children's books"/>
    <s v="Water Bomb Fight, Swooped &amp; Moon You Are Unique by Soraya Yvette are Christ centred Aussie outdoor fun adventure books for tween/teens"/>
    <n v="2000"/>
    <x v="1445"/>
    <x v="2"/>
    <x v="2"/>
    <s v="AUD"/>
    <n v="1476095783"/>
    <n v="1474886183"/>
    <b v="0"/>
    <n v="6"/>
    <b v="0"/>
    <s v="publishing/children's books"/>
    <n v="11.7"/>
    <n v="39"/>
    <x v="6"/>
    <x v="31"/>
  </r>
  <r>
    <n v="2759"/>
    <s v="Bunyip Magic - Epic kids Adventures of the Mythical Bunyip!"/>
    <s v="READY TO PRINT. A fun 38 page full color, hand illustrated children's book based on Australian animals and Indigenous Legends."/>
    <n v="1000"/>
    <x v="1400"/>
    <x v="2"/>
    <x v="2"/>
    <s v="AUD"/>
    <n v="1468658866"/>
    <n v="1464943666"/>
    <b v="0"/>
    <n v="2"/>
    <b v="0"/>
    <s v="publishing/children's books"/>
    <n v="10.5"/>
    <n v="52.5"/>
    <x v="6"/>
    <x v="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e v="#DIV/0!"/>
    <x v="6"/>
    <x v="31"/>
  </r>
  <r>
    <n v="2761"/>
    <s v="Learn U.S. Geography: Dreaming my way across The U.S."/>
    <s v="Help me give away 500 copies of my picture book so more kids will know US geography!"/>
    <n v="5000"/>
    <x v="492"/>
    <x v="2"/>
    <x v="0"/>
    <s v="USD"/>
    <n v="1357176693"/>
    <n v="1354584693"/>
    <b v="0"/>
    <n v="4"/>
    <b v="0"/>
    <s v="publishing/children's books"/>
    <n v="0.72"/>
    <n v="9"/>
    <x v="6"/>
    <x v="31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0.77"/>
    <n v="25"/>
    <x v="6"/>
    <x v="31"/>
  </r>
  <r>
    <n v="2763"/>
    <s v="My Christmas Star"/>
    <s v="How Santa finds childrens homes without getting lost by following certain stars."/>
    <n v="39400"/>
    <x v="488"/>
    <x v="2"/>
    <x v="0"/>
    <s v="USD"/>
    <n v="1369403684"/>
    <n v="1365515684"/>
    <b v="0"/>
    <n v="3"/>
    <b v="0"/>
    <s v="publishing/children's books"/>
    <n v="0.23"/>
    <n v="30"/>
    <x v="6"/>
    <x v="31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.1299999999999999"/>
    <n v="11.25"/>
    <x v="6"/>
    <x v="31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e v="#DIV/0!"/>
    <x v="6"/>
    <x v="31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6"/>
    <x v="31"/>
  </r>
  <r>
    <n v="2767"/>
    <s v="the Giant Turnip"/>
    <s v="An animated bedtime story with Dedka, Babka and the rest of the family working together on a BIG problem"/>
    <n v="4000"/>
    <x v="559"/>
    <x v="2"/>
    <x v="5"/>
    <s v="CAD"/>
    <n v="1439766050"/>
    <n v="1434582050"/>
    <b v="0"/>
    <n v="3"/>
    <b v="0"/>
    <s v="publishing/children's books"/>
    <n v="0.85"/>
    <n v="11.33"/>
    <x v="6"/>
    <x v="31"/>
  </r>
  <r>
    <n v="2768"/>
    <s v="It's Okay To Wait"/>
    <s v="â€œItâ€™s Okay to Waitâ€ is the story of a father who sits down with his adolescent daughter to have â€œthe talkâ€ about sex."/>
    <n v="7000"/>
    <x v="1446"/>
    <x v="2"/>
    <x v="0"/>
    <s v="USD"/>
    <n v="1333028723"/>
    <n v="1330440323"/>
    <b v="0"/>
    <n v="34"/>
    <b v="0"/>
    <s v="publishing/children's books"/>
    <n v="14.31"/>
    <n v="29.47"/>
    <x v="6"/>
    <x v="31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.25"/>
    <n v="1"/>
    <x v="6"/>
    <x v="31"/>
  </r>
  <r>
    <n v="2770"/>
    <s v="The Story Of Circle And Square"/>
    <s v="A story about two friends who part ways because they are different, then reunite after learning they both are made of atoms."/>
    <n v="20000"/>
    <x v="1447"/>
    <x v="2"/>
    <x v="0"/>
    <s v="USD"/>
    <n v="1395158130"/>
    <n v="1392569730"/>
    <b v="0"/>
    <n v="33"/>
    <b v="0"/>
    <s v="publishing/children's books"/>
    <n v="10.41"/>
    <n v="63.1"/>
    <x v="6"/>
    <x v="3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e v="#DIV/0!"/>
    <x v="6"/>
    <x v="31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e v="#DIV/0!"/>
    <x v="6"/>
    <x v="31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.19"/>
    <n v="1"/>
    <x v="6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.25"/>
    <n v="43.85"/>
    <x v="6"/>
    <x v="31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6"/>
    <x v="31"/>
  </r>
  <r>
    <n v="2776"/>
    <s v="Superheroes That Make Differences"/>
    <s v="A young girlâ€™s journey into a world of superheroesâ€”exploring love, compassion and acceptance with mystical creatures from far away."/>
    <n v="21000"/>
    <x v="996"/>
    <x v="2"/>
    <x v="0"/>
    <s v="USD"/>
    <n v="1434092876"/>
    <n v="1431414476"/>
    <b v="0"/>
    <n v="36"/>
    <b v="0"/>
    <s v="publishing/children's books"/>
    <n v="7.88"/>
    <n v="45.97"/>
    <x v="6"/>
    <x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.33"/>
    <n v="10"/>
    <x v="6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934"/>
    <x v="2"/>
    <x v="0"/>
    <s v="USD"/>
    <n v="1409009306"/>
    <n v="1406417306"/>
    <b v="0"/>
    <n v="15"/>
    <b v="0"/>
    <s v="publishing/children's books"/>
    <n v="25.55"/>
    <n v="93.67"/>
    <x v="6"/>
    <x v="31"/>
  </r>
  <r>
    <n v="2779"/>
    <s v="Our Moon... A book on life for both parents and children."/>
    <s v="Our Moon is a simple book based on a nightly tradition my mother and youngest son started while I was working away."/>
    <n v="2500"/>
    <x v="527"/>
    <x v="2"/>
    <x v="0"/>
    <s v="USD"/>
    <n v="1448204621"/>
    <n v="1445609021"/>
    <b v="0"/>
    <n v="1"/>
    <b v="0"/>
    <s v="publishing/children's books"/>
    <n v="2.12"/>
    <n v="53"/>
    <x v="6"/>
    <x v="31"/>
  </r>
  <r>
    <n v="2780"/>
    <s v="Travel with baby"/>
    <s v="Turn the World with my kids, and then write a book with the advice for traveling with baby"/>
    <n v="100000"/>
    <x v="117"/>
    <x v="2"/>
    <x v="18"/>
    <s v="EUR"/>
    <n v="1489142688"/>
    <n v="1486550688"/>
    <b v="0"/>
    <n v="0"/>
    <b v="0"/>
    <s v="publishing/children's books"/>
    <n v="0"/>
    <e v="#DIV/0!"/>
    <x v="6"/>
    <x v="31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.01"/>
    <n v="1"/>
    <x v="7"/>
    <x v="32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0.56000000000000005"/>
    <n v="25"/>
    <x v="7"/>
    <x v="32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7"/>
    <x v="3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.32"/>
    <n v="35"/>
    <x v="7"/>
    <x v="3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.2"/>
    <n v="3"/>
    <x v="7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x v="1448"/>
    <x v="2"/>
    <x v="6"/>
    <s v="EUR"/>
    <n v="1447600389"/>
    <n v="1444140789"/>
    <b v="0"/>
    <n v="34"/>
    <b v="0"/>
    <s v="technology/web"/>
    <n v="27.38"/>
    <n v="402.71"/>
    <x v="7"/>
    <x v="32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.09"/>
    <n v="26"/>
    <x v="7"/>
    <x v="32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e v="#DIV/0!"/>
    <x v="7"/>
    <x v="32"/>
  </r>
  <r>
    <n v="548"/>
    <s v="Langwiser - video lessons with native speaking teachers"/>
    <s v="Teach your native language online or study a foreign language with native speaking teachers. Social Web service and apps."/>
    <n v="10000"/>
    <x v="1449"/>
    <x v="2"/>
    <x v="1"/>
    <s v="GBP"/>
    <n v="1446154848"/>
    <n v="1443562848"/>
    <b v="0"/>
    <n v="1"/>
    <b v="0"/>
    <s v="technology/web"/>
    <n v="0.09"/>
    <n v="9"/>
    <x v="7"/>
    <x v="32"/>
  </r>
  <r>
    <n v="549"/>
    <s v="Keyup.in - The gaming community that gives back."/>
    <s v="The project idea came from game keys, gamers give out game keys on insecure forums and websites, we want to change that and make it fun"/>
    <n v="2500"/>
    <x v="1450"/>
    <x v="2"/>
    <x v="1"/>
    <s v="GBP"/>
    <n v="1436368622"/>
    <n v="1433776622"/>
    <b v="0"/>
    <n v="8"/>
    <b v="0"/>
    <s v="technology/web"/>
    <n v="2.72"/>
    <n v="8.5"/>
    <x v="7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x v="413"/>
    <x v="2"/>
    <x v="5"/>
    <s v="CAD"/>
    <n v="1485838800"/>
    <n v="1484756245"/>
    <b v="0"/>
    <n v="4"/>
    <b v="0"/>
    <s v="technology/web"/>
    <n v="0.7"/>
    <n v="8.75"/>
    <x v="7"/>
    <x v="32"/>
  </r>
  <r>
    <n v="551"/>
    <s v="ALIBI X Nation - The Digital Black Wall Street"/>
    <s v="AX Nation's goal is to develop, highlight, and connect black business leaders across the diaspora with skilled software developers."/>
    <n v="75000"/>
    <x v="1451"/>
    <x v="2"/>
    <x v="0"/>
    <s v="USD"/>
    <n v="1438451580"/>
    <n v="1434609424"/>
    <b v="0"/>
    <n v="28"/>
    <b v="0"/>
    <s v="technology/web"/>
    <n v="5.04"/>
    <n v="135.04"/>
    <x v="7"/>
    <x v="32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e v="#DIV/0!"/>
    <x v="7"/>
    <x v="32"/>
  </r>
  <r>
    <n v="553"/>
    <s v="sellorshopusa.com"/>
    <s v="Groundbreaking New Classifieds Website Grows Into Largest Nationwide Coverage By Turning Users Into Entrepreneurs"/>
    <n v="25000"/>
    <x v="736"/>
    <x v="2"/>
    <x v="0"/>
    <s v="USD"/>
    <n v="1415988991"/>
    <n v="1413393391"/>
    <b v="0"/>
    <n v="6"/>
    <b v="0"/>
    <s v="technology/web"/>
    <n v="0.49"/>
    <n v="20.5"/>
    <x v="7"/>
    <x v="3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452"/>
    <x v="2"/>
    <x v="0"/>
    <s v="USD"/>
    <n v="1413735972"/>
    <n v="1411143972"/>
    <b v="0"/>
    <n v="22"/>
    <b v="0"/>
    <s v="technology/web"/>
    <n v="36.590000000000003"/>
    <n v="64.36"/>
    <x v="7"/>
    <x v="3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e v="#DIV/0!"/>
    <x v="7"/>
    <x v="32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2.5"/>
    <n v="200"/>
    <x v="7"/>
    <x v="32"/>
  </r>
  <r>
    <n v="557"/>
    <s v="Interactive Global Domestic Violence Platform"/>
    <s v="The world's first interactive global domestic violence platform which connects victims, NGO's, policy-makers and researchers."/>
    <n v="150000"/>
    <x v="759"/>
    <x v="2"/>
    <x v="12"/>
    <s v="EUR"/>
    <n v="1480721803"/>
    <n v="1478126203"/>
    <b v="0"/>
    <n v="20"/>
    <b v="0"/>
    <s v="technology/web"/>
    <n v="0.91"/>
    <n v="68.3"/>
    <x v="7"/>
    <x v="3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e v="#DIV/0!"/>
    <x v="7"/>
    <x v="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.02"/>
    <n v="50"/>
    <x v="7"/>
    <x v="32"/>
  </r>
  <r>
    <n v="560"/>
    <s v="DOWNLOAD THE INTERNET,...."/>
    <s v="In the future the possibility exists that the internet it's self could be felled, we have world seed banks, it's time for a net bank,.."/>
    <n v="100000"/>
    <x v="507"/>
    <x v="2"/>
    <x v="5"/>
    <s v="CAD"/>
    <n v="1418841045"/>
    <n v="1416249045"/>
    <b v="0"/>
    <n v="3"/>
    <b v="0"/>
    <s v="technology/web"/>
    <n v="0.01"/>
    <n v="4"/>
    <x v="7"/>
    <x v="32"/>
  </r>
  <r>
    <n v="561"/>
    <s v="CheckMate Careers"/>
    <s v="A marketplace for talent and employers to match. Using intuitive technology we match &amp; place talent with the best career position."/>
    <n v="15000"/>
    <x v="490"/>
    <x v="2"/>
    <x v="0"/>
    <s v="USD"/>
    <n v="1445874513"/>
    <n v="1442850513"/>
    <b v="0"/>
    <n v="2"/>
    <b v="0"/>
    <s v="technology/web"/>
    <n v="0.37"/>
    <n v="27.5"/>
    <x v="7"/>
    <x v="32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e v="#DIV/0!"/>
    <x v="7"/>
    <x v="32"/>
  </r>
  <r>
    <n v="563"/>
    <s v="time-care.com - Helping People Remember The Simple Things"/>
    <s v="I want to help people who have trouble remembering the simple things in life, like what day it is and what they need to do today."/>
    <n v="75000"/>
    <x v="1450"/>
    <x v="2"/>
    <x v="2"/>
    <s v="AUD"/>
    <n v="1424137247"/>
    <n v="1421545247"/>
    <b v="0"/>
    <n v="2"/>
    <b v="0"/>
    <s v="technology/web"/>
    <n v="0.09"/>
    <n v="34"/>
    <x v="7"/>
    <x v="32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.01"/>
    <n v="1"/>
    <x v="7"/>
    <x v="32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e v="#DIV/0!"/>
    <x v="7"/>
    <x v="32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.02"/>
    <n v="1"/>
    <x v="7"/>
    <x v="3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e v="#DIV/0!"/>
    <x v="7"/>
    <x v="3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453"/>
    <x v="2"/>
    <x v="4"/>
    <s v="NZD"/>
    <n v="1452942000"/>
    <n v="1449785223"/>
    <b v="0"/>
    <n v="5"/>
    <b v="0"/>
    <s v="technology/web"/>
    <n v="1"/>
    <n v="49"/>
    <x v="7"/>
    <x v="32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0.8"/>
    <n v="20"/>
    <x v="7"/>
    <x v="32"/>
  </r>
  <r>
    <n v="570"/>
    <s v="Relaunching in May"/>
    <s v="Humans have AM/FM/Satellite radio, kids have radio Disney, pets have DogCatRadio."/>
    <n v="85000"/>
    <x v="1454"/>
    <x v="2"/>
    <x v="0"/>
    <s v="USD"/>
    <n v="1455822569"/>
    <n v="1453230569"/>
    <b v="0"/>
    <n v="1"/>
    <b v="0"/>
    <s v="technology/web"/>
    <n v="0.17"/>
    <n v="142"/>
    <x v="7"/>
    <x v="32"/>
  </r>
  <r>
    <n v="571"/>
    <s v="Snag-A-Slip"/>
    <s v="Snag-A-Slip is an online platform that connects boaters with awesome marinas and available boat slips so that they can book with ease."/>
    <n v="25000"/>
    <x v="826"/>
    <x v="2"/>
    <x v="0"/>
    <s v="USD"/>
    <n v="1437969540"/>
    <n v="1436297723"/>
    <b v="0"/>
    <n v="2"/>
    <b v="0"/>
    <s v="technology/web"/>
    <n v="0.42"/>
    <n v="53"/>
    <x v="7"/>
    <x v="32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e v="#DIV/0!"/>
    <x v="7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455"/>
    <x v="2"/>
    <x v="0"/>
    <s v="USD"/>
    <n v="1421543520"/>
    <n v="1416445931"/>
    <b v="0"/>
    <n v="9"/>
    <b v="0"/>
    <s v="technology/web"/>
    <n v="0.39"/>
    <n v="38.44"/>
    <x v="7"/>
    <x v="32"/>
  </r>
  <r>
    <n v="574"/>
    <s v="Unity, A Content Creators Toolkit"/>
    <s v="Grow your YouTube channel and increase your audience by allowing multi uploads, shares and interaction from a single simple interface."/>
    <n v="11180"/>
    <x v="429"/>
    <x v="2"/>
    <x v="1"/>
    <s v="GBP"/>
    <n v="1476873507"/>
    <n v="1474281507"/>
    <b v="0"/>
    <n v="4"/>
    <b v="0"/>
    <s v="technology/web"/>
    <n v="0.72"/>
    <n v="20"/>
    <x v="7"/>
    <x v="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456"/>
    <x v="2"/>
    <x v="12"/>
    <s v="EUR"/>
    <n v="1434213443"/>
    <n v="1431621443"/>
    <b v="0"/>
    <n v="4"/>
    <b v="0"/>
    <s v="technology/web"/>
    <n v="0.43"/>
    <n v="64.75"/>
    <x v="7"/>
    <x v="32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7"/>
    <x v="3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.2"/>
    <n v="10"/>
    <x v="7"/>
    <x v="32"/>
  </r>
  <r>
    <n v="578"/>
    <s v="weBuy Crowdsourced Shopping"/>
    <s v="weBuy trade built on technology and Crowd Sourced Power"/>
    <n v="125000"/>
    <x v="1457"/>
    <x v="2"/>
    <x v="1"/>
    <s v="GBP"/>
    <n v="1441633993"/>
    <n v="1439560393"/>
    <b v="0"/>
    <n v="7"/>
    <b v="0"/>
    <s v="technology/web"/>
    <n v="0.01"/>
    <n v="2"/>
    <x v="7"/>
    <x v="32"/>
  </r>
  <r>
    <n v="579"/>
    <s v="Course: Learn Cryptography"/>
    <s v="Learn classic and public key cryptography with a full proof-of-concept system in JavaScript."/>
    <n v="12000"/>
    <x v="1458"/>
    <x v="2"/>
    <x v="0"/>
    <s v="USD"/>
    <n v="1419539223"/>
    <n v="1416947223"/>
    <b v="0"/>
    <n v="5"/>
    <b v="0"/>
    <s v="technology/web"/>
    <n v="1.46"/>
    <n v="35"/>
    <x v="7"/>
    <x v="32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.03"/>
    <n v="1"/>
    <x v="7"/>
    <x v="32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e v="#DIV/0!"/>
    <x v="7"/>
    <x v="32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e v="#DIV/0!"/>
    <x v="7"/>
    <x v="32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.01"/>
    <n v="1"/>
    <x v="7"/>
    <x v="32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7"/>
    <x v="32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e v="#DIV/0!"/>
    <x v="7"/>
    <x v="32"/>
  </r>
  <r>
    <n v="586"/>
    <s v="Employ College 2K"/>
    <s v="Employ College is a movement for companies to hire college graduates from their respected institutions."/>
    <n v="10000"/>
    <x v="508"/>
    <x v="2"/>
    <x v="0"/>
    <s v="USD"/>
    <n v="1424032207"/>
    <n v="1421440207"/>
    <b v="0"/>
    <n v="4"/>
    <b v="0"/>
    <s v="technology/web"/>
    <n v="0.56000000000000005"/>
    <n v="14"/>
    <x v="7"/>
    <x v="32"/>
  </r>
  <r>
    <n v="587"/>
    <s v="Waitresses.com"/>
    <s v="Waitresses.com is an online community devoted to servers around the world. Learn. Connect. Work. Travel. Share._x000a__x000a_Make a pledge today!"/>
    <n v="30000"/>
    <x v="1459"/>
    <x v="2"/>
    <x v="5"/>
    <s v="CAD"/>
    <n v="1429207833"/>
    <n v="1426615833"/>
    <b v="0"/>
    <n v="7"/>
    <b v="0"/>
    <s v="technology/web"/>
    <n v="9.08"/>
    <n v="389.29"/>
    <x v="7"/>
    <x v="32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8"/>
    <s v="EUR"/>
    <n v="1479410886"/>
    <n v="1474223286"/>
    <b v="0"/>
    <n v="2"/>
    <b v="0"/>
    <s v="technology/web"/>
    <n v="3.34"/>
    <n v="150.5"/>
    <x v="7"/>
    <x v="32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.01"/>
    <n v="1"/>
    <x v="7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x v="1437"/>
    <x v="2"/>
    <x v="1"/>
    <s v="GBP"/>
    <n v="1454936460"/>
    <n v="1452259131"/>
    <b v="0"/>
    <n v="9"/>
    <b v="0"/>
    <s v="technology/web"/>
    <n v="4.46"/>
    <n v="24.78"/>
    <x v="7"/>
    <x v="3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.06"/>
    <n v="30.5"/>
    <x v="7"/>
    <x v="32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.33"/>
    <n v="250"/>
    <x v="7"/>
    <x v="3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7"/>
    <x v="32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.1"/>
    <n v="13"/>
    <x v="7"/>
    <x v="32"/>
  </r>
  <r>
    <n v="595"/>
    <s v="MyBestInterest.org"/>
    <s v="MyBestInterest.org elminates election research by quickly identifying the candidates that will best represent your interests."/>
    <n v="100000"/>
    <x v="1460"/>
    <x v="2"/>
    <x v="0"/>
    <s v="USD"/>
    <n v="1430703638"/>
    <n v="1426815638"/>
    <b v="0"/>
    <n v="8"/>
    <b v="0"/>
    <s v="technology/web"/>
    <n v="0.43"/>
    <n v="53.25"/>
    <x v="7"/>
    <x v="32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.03"/>
    <n v="3"/>
    <x v="7"/>
    <x v="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.27"/>
    <n v="10"/>
    <x v="7"/>
    <x v="32"/>
  </r>
  <r>
    <n v="598"/>
    <s v="Goals not creeds"/>
    <s v="This is a project to create a crowd-funding site for Urantia Book readers worldwide."/>
    <n v="2500"/>
    <x v="501"/>
    <x v="2"/>
    <x v="0"/>
    <s v="USD"/>
    <n v="1417737781"/>
    <n v="1415145781"/>
    <b v="0"/>
    <n v="7"/>
    <b v="0"/>
    <s v="technology/web"/>
    <n v="34"/>
    <n v="121.43"/>
    <x v="7"/>
    <x v="32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.06"/>
    <n v="15.5"/>
    <x v="7"/>
    <x v="32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7"/>
    <x v="3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.4"/>
    <n v="23.33"/>
    <x v="7"/>
    <x v="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e v="#DIV/0!"/>
    <x v="7"/>
    <x v="32"/>
  </r>
  <r>
    <n v="603"/>
    <s v="Randompics.net - Make It Fan Owned And Updated! (Canceled)"/>
    <s v="The admin for Randompics has announced they will be shutting down. I want to run, and improve, this great site!"/>
    <n v="15000"/>
    <x v="1461"/>
    <x v="1"/>
    <x v="0"/>
    <s v="USD"/>
    <n v="1408029623"/>
    <n v="1405437623"/>
    <b v="0"/>
    <n v="13"/>
    <b v="0"/>
    <s v="technology/web"/>
    <n v="3.93"/>
    <n v="45.39"/>
    <x v="7"/>
    <x v="32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e v="#DIV/0!"/>
    <x v="7"/>
    <x v="32"/>
  </r>
  <r>
    <n v="605"/>
    <s v="Teach Your Parents iPad (Canceled)"/>
    <s v="An iPad support care package for your parents / seniors."/>
    <n v="5000"/>
    <x v="743"/>
    <x v="1"/>
    <x v="0"/>
    <s v="USD"/>
    <n v="1440318908"/>
    <n v="1436430908"/>
    <b v="0"/>
    <n v="8"/>
    <b v="0"/>
    <s v="technology/web"/>
    <n v="2.62"/>
    <n v="16.38"/>
    <x v="7"/>
    <x v="32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.2"/>
    <n v="10"/>
    <x v="7"/>
    <x v="32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e v="#DIV/0!"/>
    <x v="7"/>
    <x v="32"/>
  </r>
  <r>
    <n v="608"/>
    <s v="Mise En Abyme Cloud Computers - PC inside a Website"/>
    <s v="A website that hosts virtual desktops. Simply log in and the cloud will enhance the power of your local computer or smart device"/>
    <n v="150000"/>
    <x v="1462"/>
    <x v="1"/>
    <x v="0"/>
    <s v="USD"/>
    <n v="1434405980"/>
    <n v="1431813980"/>
    <b v="0"/>
    <n v="5"/>
    <b v="0"/>
    <s v="technology/web"/>
    <n v="0.97"/>
    <n v="292.2"/>
    <x v="7"/>
    <x v="3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0.64"/>
    <n v="5"/>
    <x v="7"/>
    <x v="32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e v="#DIV/0!"/>
    <x v="7"/>
    <x v="32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e v="#DIV/0!"/>
    <x v="7"/>
    <x v="32"/>
  </r>
  <r>
    <n v="612"/>
    <s v="Web Streaming 2.0 (Canceled)"/>
    <s v="A Fast and Reliable new Web platform to stream videos from Internet"/>
    <n v="10000"/>
    <x v="117"/>
    <x v="1"/>
    <x v="18"/>
    <s v="EUR"/>
    <n v="1472777146"/>
    <n v="1470185146"/>
    <b v="0"/>
    <n v="0"/>
    <b v="0"/>
    <s v="technology/web"/>
    <n v="0"/>
    <e v="#DIV/0!"/>
    <x v="7"/>
    <x v="3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463"/>
    <x v="1"/>
    <x v="0"/>
    <s v="USD"/>
    <n v="1443675540"/>
    <n v="1441022120"/>
    <b v="0"/>
    <n v="121"/>
    <b v="0"/>
    <s v="technology/web"/>
    <n v="21.36"/>
    <n v="105.93"/>
    <x v="7"/>
    <x v="32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e v="#DIV/0!"/>
    <x v="7"/>
    <x v="3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e v="#DIV/0!"/>
    <x v="7"/>
    <x v="32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e v="#DIV/0!"/>
    <x v="7"/>
    <x v="32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7"/>
    <x v="32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e v="#DIV/0!"/>
    <x v="7"/>
    <x v="32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7"/>
    <x v="32"/>
  </r>
  <r>
    <n v="620"/>
    <s v="iShopGreen.ca - the green product marketplace (Canceled)"/>
    <s v="iShopGreen.ca is an online marketplace that connects consumers and suppliers with green products &amp; services"/>
    <n v="30000"/>
    <x v="705"/>
    <x v="1"/>
    <x v="5"/>
    <s v="CAD"/>
    <n v="1408986738"/>
    <n v="1405098738"/>
    <b v="0"/>
    <n v="1"/>
    <b v="0"/>
    <s v="technology/web"/>
    <n v="1"/>
    <n v="300"/>
    <x v="7"/>
    <x v="32"/>
  </r>
  <r>
    <n v="621"/>
    <s v="We CAN End Police Violence Against Our Dog's (Canceled)"/>
    <s v="Creating a web portal to train law enforcement departments on how to handle dogs and a directory and profile system for our dog's."/>
    <n v="25000"/>
    <x v="1464"/>
    <x v="1"/>
    <x v="0"/>
    <s v="USD"/>
    <n v="1467934937"/>
    <n v="1465342937"/>
    <b v="0"/>
    <n v="3"/>
    <b v="0"/>
    <s v="technology/web"/>
    <n v="1.04"/>
    <n v="87"/>
    <x v="7"/>
    <x v="32"/>
  </r>
  <r>
    <n v="622"/>
    <s v="The Animal Shelter Network website (Canceled)"/>
    <s v="The Animal Shelter Network is a free website for collaboration and communication between animal shelters, rescues and humane societies."/>
    <n v="6000"/>
    <x v="1465"/>
    <x v="1"/>
    <x v="0"/>
    <s v="USD"/>
    <n v="1467398138"/>
    <n v="1465670138"/>
    <b v="0"/>
    <n v="9"/>
    <b v="0"/>
    <s v="technology/web"/>
    <n v="5.68"/>
    <n v="37.89"/>
    <x v="7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e v="#DIV/0!"/>
    <x v="7"/>
    <x v="32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e v="#DIV/0!"/>
    <x v="7"/>
    <x v="32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e v="#DIV/0!"/>
    <x v="7"/>
    <x v="32"/>
  </r>
  <r>
    <n v="626"/>
    <s v="The Story of Life - Writing tomorrow's history today"/>
    <s v="TSOLife is a revolutionary digital platform that allows users to record a personalized legacy to leave behind for future generations."/>
    <n v="25000"/>
    <x v="1466"/>
    <x v="1"/>
    <x v="0"/>
    <s v="USD"/>
    <n v="1439644920"/>
    <n v="1436793939"/>
    <b v="0"/>
    <n v="39"/>
    <b v="0"/>
    <s v="technology/web"/>
    <n v="17.38"/>
    <n v="111.41"/>
    <x v="7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x v="488"/>
    <x v="1"/>
    <x v="11"/>
    <s v="SEK"/>
    <n v="1457996400"/>
    <n v="1452842511"/>
    <b v="0"/>
    <n v="1"/>
    <b v="0"/>
    <s v="technology/web"/>
    <n v="0.02"/>
    <n v="90"/>
    <x v="7"/>
    <x v="3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e v="#DIV/0!"/>
    <x v="7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434"/>
    <x v="1"/>
    <x v="2"/>
    <s v="AUD"/>
    <n v="1463239108"/>
    <n v="1460647108"/>
    <b v="0"/>
    <n v="3"/>
    <b v="0"/>
    <s v="technology/web"/>
    <n v="0.18"/>
    <n v="116.67"/>
    <x v="7"/>
    <x v="32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.08"/>
    <n v="10"/>
    <x v="7"/>
    <x v="32"/>
  </r>
  <r>
    <n v="631"/>
    <s v="Brevity: A Powerful Online Publishing Software! (Canceled)"/>
    <s v="A Powerful Multimedia-Rich Software that aims at making online publishing very simple."/>
    <n v="50000"/>
    <x v="1467"/>
    <x v="1"/>
    <x v="5"/>
    <s v="CAD"/>
    <n v="1464460329"/>
    <n v="1461954729"/>
    <b v="0"/>
    <n v="9"/>
    <b v="0"/>
    <s v="technology/web"/>
    <n v="1.38"/>
    <n v="76.67"/>
    <x v="7"/>
    <x v="32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e v="#DIV/0!"/>
    <x v="7"/>
    <x v="32"/>
  </r>
  <r>
    <n v="633"/>
    <s v="Uivo-fast,secure emergency contact system for your property"/>
    <s v="Uivo lets police and fire department personnel quickly contact you in the event of an emergency involving your property."/>
    <n v="10000"/>
    <x v="1468"/>
    <x v="1"/>
    <x v="0"/>
    <s v="USD"/>
    <n v="1466204400"/>
    <n v="1463469062"/>
    <b v="0"/>
    <n v="25"/>
    <b v="0"/>
    <s v="technology/web"/>
    <n v="12.45"/>
    <n v="49.8"/>
    <x v="7"/>
    <x v="32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.02"/>
    <n v="1"/>
    <x v="7"/>
    <x v="32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.01"/>
    <n v="2"/>
    <x v="7"/>
    <x v="32"/>
  </r>
  <r>
    <n v="636"/>
    <s v="Keto Advice (Canceled)"/>
    <s v="With no central location for keto knowledge, keto advice will be a community run knowledge base."/>
    <n v="2000"/>
    <x v="423"/>
    <x v="1"/>
    <x v="1"/>
    <s v="GBP"/>
    <n v="1433587620"/>
    <n v="1430996150"/>
    <b v="0"/>
    <n v="1"/>
    <b v="0"/>
    <s v="technology/web"/>
    <n v="0.2"/>
    <n v="4"/>
    <x v="7"/>
    <x v="3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e v="#DIV/0!"/>
    <x v="7"/>
    <x v="32"/>
  </r>
  <r>
    <n v="638"/>
    <s v="W (Canceled)"/>
    <s v="O0"/>
    <n v="200000"/>
    <x v="927"/>
    <x v="1"/>
    <x v="12"/>
    <s v="EUR"/>
    <n v="1490447662"/>
    <n v="1485267262"/>
    <b v="0"/>
    <n v="6"/>
    <b v="0"/>
    <s v="technology/web"/>
    <n v="0.01"/>
    <n v="3"/>
    <x v="7"/>
    <x v="3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7"/>
    <x v="32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716"/>
    <x v="0"/>
    <x v="6"/>
    <s v="EUR"/>
    <n v="1480028400"/>
    <n v="1478685915"/>
    <b v="0"/>
    <n v="2"/>
    <b v="1"/>
    <s v="technology/wearables"/>
    <n v="144.29"/>
    <n v="50.5"/>
    <x v="7"/>
    <x v="33"/>
  </r>
  <r>
    <n v="641"/>
    <s v="Help fund research of dual action compression breast pump"/>
    <s v="Innovative new compression-based breast pump gives mothers unprecedented freedom, enabling efficient and discreet pumping"/>
    <n v="40000"/>
    <x v="1469"/>
    <x v="0"/>
    <x v="0"/>
    <s v="USD"/>
    <n v="1439473248"/>
    <n v="1436881248"/>
    <b v="0"/>
    <n v="315"/>
    <b v="1"/>
    <s v="technology/wearables"/>
    <n v="119.16"/>
    <n v="151.32"/>
    <x v="7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x v="1470"/>
    <x v="0"/>
    <x v="12"/>
    <s v="EUR"/>
    <n v="1439998674"/>
    <n v="1436888274"/>
    <b v="0"/>
    <n v="2174"/>
    <b v="1"/>
    <s v="technology/wearables"/>
    <n v="1460.49"/>
    <n v="134.36000000000001"/>
    <x v="7"/>
    <x v="33"/>
  </r>
  <r>
    <n v="643"/>
    <s v="Phone Silks - The best way to carry your smart phone!"/>
    <s v="Stylish new phone carrier allows instant access to your smart phone while freeing up your hands."/>
    <n v="25000"/>
    <x v="1471"/>
    <x v="0"/>
    <x v="0"/>
    <s v="USD"/>
    <n v="1433085875"/>
    <n v="1428333875"/>
    <b v="0"/>
    <n v="152"/>
    <b v="1"/>
    <s v="technology/wearables"/>
    <n v="105.81"/>
    <n v="174.03"/>
    <x v="7"/>
    <x v="33"/>
  </r>
  <r>
    <n v="644"/>
    <s v="Sofft: Blocks Stains &amp; Softens Clothes!"/>
    <s v="Sofft...it's Soft with an Off! A stain-blocking fabric softener that simplifies your laundry and helps the environment at the same time"/>
    <n v="25000"/>
    <x v="1472"/>
    <x v="0"/>
    <x v="0"/>
    <s v="USD"/>
    <n v="1414544400"/>
    <n v="1410883139"/>
    <b v="0"/>
    <n v="1021"/>
    <b v="1"/>
    <s v="technology/wearables"/>
    <n v="300.12"/>
    <n v="73.489999999999995"/>
    <x v="7"/>
    <x v="33"/>
  </r>
  <r>
    <n v="645"/>
    <s v="Carbon Fiber Collar Stays"/>
    <s v="Ever wanted to own something made out of carbon fiber? Now you can!"/>
    <n v="2000"/>
    <x v="1473"/>
    <x v="0"/>
    <x v="0"/>
    <s v="USD"/>
    <n v="1470962274"/>
    <n v="1468370274"/>
    <b v="0"/>
    <n v="237"/>
    <b v="1"/>
    <s v="technology/wearables"/>
    <n v="278.7"/>
    <n v="23.52"/>
    <x v="7"/>
    <x v="33"/>
  </r>
  <r>
    <n v="646"/>
    <s v="Body Armor - The Super Female Police Officer of the Future!!"/>
    <s v="Small town police forces don't always have the resources to provide for the unique needs of female officers and their body armor."/>
    <n v="800"/>
    <x v="1474"/>
    <x v="0"/>
    <x v="0"/>
    <s v="USD"/>
    <n v="1407788867"/>
    <n v="1405196867"/>
    <b v="0"/>
    <n v="27"/>
    <b v="1"/>
    <s v="technology/wearables"/>
    <n v="131.88"/>
    <n v="39.07"/>
    <x v="7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75"/>
    <x v="0"/>
    <x v="5"/>
    <s v="CAD"/>
    <n v="1458235549"/>
    <n v="1455647149"/>
    <b v="0"/>
    <n v="17"/>
    <b v="1"/>
    <s v="technology/wearables"/>
    <n v="107.05"/>
    <n v="125.94"/>
    <x v="7"/>
    <x v="33"/>
  </r>
  <r>
    <n v="648"/>
    <s v="Audio Jacket"/>
    <s v="Get ready for the next product that you canâ€™t live without"/>
    <n v="35000"/>
    <x v="1476"/>
    <x v="0"/>
    <x v="0"/>
    <s v="USD"/>
    <n v="1413304708"/>
    <n v="1410280708"/>
    <b v="0"/>
    <n v="27"/>
    <b v="1"/>
    <s v="technology/wearables"/>
    <n v="126.82"/>
    <n v="1644"/>
    <x v="7"/>
    <x v="33"/>
  </r>
  <r>
    <n v="649"/>
    <s v="VIVO Solar Bag"/>
    <s v="A backpack with a built in solar panel to charge any USB device. Includes removable battery pack, USB cable, and 7 different adapters!"/>
    <n v="2500"/>
    <x v="1477"/>
    <x v="0"/>
    <x v="0"/>
    <s v="USD"/>
    <n v="1410904413"/>
    <n v="1409090013"/>
    <b v="0"/>
    <n v="82"/>
    <b v="1"/>
    <s v="technology/wearables"/>
    <n v="139.96"/>
    <n v="42.67"/>
    <x v="7"/>
    <x v="33"/>
  </r>
  <r>
    <n v="650"/>
    <s v="Jake Lazarow's Eagle Project"/>
    <s v="This project is designed to obtain flash drive bracelets with a child's information on it for parents to wear in case of emergencies"/>
    <n v="1500"/>
    <x v="1478"/>
    <x v="0"/>
    <x v="0"/>
    <s v="USD"/>
    <n v="1418953984"/>
    <n v="1413766384"/>
    <b v="0"/>
    <n v="48"/>
    <b v="1"/>
    <s v="technology/wearables"/>
    <n v="112.4"/>
    <n v="35.130000000000003"/>
    <x v="7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x v="1479"/>
    <x v="0"/>
    <x v="0"/>
    <s v="USD"/>
    <n v="1418430311"/>
    <n v="1415838311"/>
    <b v="0"/>
    <n v="105"/>
    <b v="1"/>
    <s v="technology/wearables"/>
    <n v="100.53"/>
    <n v="239.35"/>
    <x v="7"/>
    <x v="33"/>
  </r>
  <r>
    <n v="652"/>
    <s v="The Zossom Phone Case"/>
    <s v="Zossom is a smart phone case with a strap. Forget the days of shattered screens and scratches. The Zossom case keeps your phone safe."/>
    <n v="3000"/>
    <x v="1480"/>
    <x v="0"/>
    <x v="0"/>
    <s v="USD"/>
    <n v="1480613650"/>
    <n v="1478018050"/>
    <b v="0"/>
    <n v="28"/>
    <b v="1"/>
    <s v="technology/wearables"/>
    <n v="100.47"/>
    <n v="107.64"/>
    <x v="7"/>
    <x v="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481"/>
    <x v="0"/>
    <x v="0"/>
    <s v="USD"/>
    <n v="1440082240"/>
    <n v="1436885440"/>
    <b v="0"/>
    <n v="1107"/>
    <b v="1"/>
    <s v="technology/wearables"/>
    <n v="141.44999999999999"/>
    <n v="95.83"/>
    <x v="7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x v="1482"/>
    <x v="0"/>
    <x v="0"/>
    <s v="USD"/>
    <n v="1436396313"/>
    <n v="1433804313"/>
    <b v="0"/>
    <n v="1013"/>
    <b v="1"/>
    <s v="technology/wearables"/>
    <n v="267.29000000000002"/>
    <n v="31.66"/>
    <x v="7"/>
    <x v="33"/>
  </r>
  <r>
    <n v="655"/>
    <s v="Spark: The Watch That Keeps You Awake"/>
    <s v="Meet Spark: The friendly companion that helps you stay awake during the day. Re-released with new features!"/>
    <n v="8000"/>
    <x v="1483"/>
    <x v="0"/>
    <x v="0"/>
    <s v="USD"/>
    <n v="1426197512"/>
    <n v="1423609112"/>
    <b v="0"/>
    <n v="274"/>
    <b v="1"/>
    <s v="technology/wearables"/>
    <n v="146.88999999999999"/>
    <n v="42.89"/>
    <x v="7"/>
    <x v="33"/>
  </r>
  <r>
    <n v="656"/>
    <s v="Motion Control Camera Camcorder HD Bluetooth Smart Glasses"/>
    <s v="Innovative smart glasses allow you recording videos, taking pictures and connecting to your phone with smart defined gestures."/>
    <n v="5000"/>
    <x v="1484"/>
    <x v="0"/>
    <x v="0"/>
    <s v="USD"/>
    <n v="1460917119"/>
    <n v="1455736719"/>
    <b v="0"/>
    <n v="87"/>
    <b v="1"/>
    <s v="technology/wearables"/>
    <n v="213.56"/>
    <n v="122.74"/>
    <x v="7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485"/>
    <x v="0"/>
    <x v="0"/>
    <s v="USD"/>
    <n v="1450901872"/>
    <n v="1448309872"/>
    <b v="0"/>
    <n v="99"/>
    <b v="1"/>
    <s v="technology/wearables"/>
    <n v="125.7"/>
    <n v="190.45"/>
    <x v="7"/>
    <x v="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86"/>
    <x v="0"/>
    <x v="0"/>
    <s v="USD"/>
    <n v="1437933600"/>
    <n v="1435117889"/>
    <b v="0"/>
    <n v="276"/>
    <b v="1"/>
    <s v="technology/wearables"/>
    <n v="104.46"/>
    <n v="109.34"/>
    <x v="7"/>
    <x v="33"/>
  </r>
  <r>
    <n v="659"/>
    <s v="Lulu Watch Designs - Apple Watch"/>
    <s v="Sync up your lifestyle"/>
    <n v="3000"/>
    <x v="1487"/>
    <x v="0"/>
    <x v="0"/>
    <s v="USD"/>
    <n v="1440339295"/>
    <n v="1437747295"/>
    <b v="0"/>
    <n v="21"/>
    <b v="1"/>
    <s v="technology/wearables"/>
    <n v="100.57"/>
    <n v="143.66999999999999"/>
    <x v="7"/>
    <x v="33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488"/>
    <x v="2"/>
    <x v="0"/>
    <s v="USD"/>
    <n v="1415558879"/>
    <n v="1412963279"/>
    <b v="0"/>
    <n v="18"/>
    <b v="0"/>
    <s v="technology/wearables"/>
    <n v="3.06"/>
    <n v="84.94"/>
    <x v="7"/>
    <x v="33"/>
  </r>
  <r>
    <n v="661"/>
    <s v="AirString"/>
    <s v="AirString keeps your AirPods from getting lost by keeping the pair together with a  durable and premium quality string."/>
    <n v="10000"/>
    <x v="1489"/>
    <x v="2"/>
    <x v="0"/>
    <s v="USD"/>
    <n v="1477236559"/>
    <n v="1474644559"/>
    <b v="0"/>
    <n v="9"/>
    <b v="0"/>
    <s v="technology/wearables"/>
    <n v="0.95"/>
    <n v="10.56"/>
    <x v="7"/>
    <x v="33"/>
  </r>
  <r>
    <n v="662"/>
    <s v="LW - the cool luminescent band with a watch"/>
    <s v="A stylish, durable safety light band on your wrist or ankle holds a watch or another modular accessory."/>
    <n v="39000"/>
    <x v="1490"/>
    <x v="2"/>
    <x v="0"/>
    <s v="USD"/>
    <n v="1421404247"/>
    <n v="1418812247"/>
    <b v="0"/>
    <n v="4"/>
    <b v="0"/>
    <s v="technology/wearables"/>
    <n v="0.4"/>
    <n v="39"/>
    <x v="7"/>
    <x v="33"/>
  </r>
  <r>
    <n v="663"/>
    <s v="MouseFighter invisible AIR mouse"/>
    <s v="Imagine a mouse that automatically moves your pointer to where your head is facing. Its an air mouse hidden inside a standard headset."/>
    <n v="200000"/>
    <x v="646"/>
    <x v="2"/>
    <x v="8"/>
    <s v="DKK"/>
    <n v="1437250456"/>
    <n v="1434658456"/>
    <b v="0"/>
    <n v="7"/>
    <b v="0"/>
    <s v="technology/wearables"/>
    <n v="0.35"/>
    <n v="100"/>
    <x v="7"/>
    <x v="33"/>
  </r>
  <r>
    <n v="664"/>
    <s v="Oregon Babyâ„¢ Diapers"/>
    <s v="Save Oregon Babyâ„¢ Diapers, a handmade business, run by awesome moms in Southern Oregon, from permanently closing!"/>
    <n v="12000"/>
    <x v="1491"/>
    <x v="2"/>
    <x v="0"/>
    <s v="USD"/>
    <n v="1428940775"/>
    <n v="1426348775"/>
    <b v="0"/>
    <n v="29"/>
    <b v="0"/>
    <s v="technology/wearables"/>
    <n v="7.53"/>
    <n v="31.17"/>
    <x v="7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x v="1492"/>
    <x v="2"/>
    <x v="0"/>
    <s v="USD"/>
    <n v="1484327061"/>
    <n v="1479143061"/>
    <b v="0"/>
    <n v="12"/>
    <b v="0"/>
    <s v="technology/wearables"/>
    <n v="18.64"/>
    <n v="155.33000000000001"/>
    <x v="7"/>
    <x v="33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7"/>
    <x v="33"/>
  </r>
  <r>
    <n v="667"/>
    <s v="Ubivade - Vibrating navigation belt"/>
    <s v="The first navigation system, usable by each means of transport, that will take you wherever you want without thinking about the route."/>
    <n v="50000"/>
    <x v="1493"/>
    <x v="2"/>
    <x v="18"/>
    <s v="EUR"/>
    <n v="1477731463"/>
    <n v="1474275463"/>
    <b v="0"/>
    <n v="28"/>
    <b v="0"/>
    <s v="technology/wearables"/>
    <n v="10.02"/>
    <n v="178.93"/>
    <x v="7"/>
    <x v="3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4.5599999999999996"/>
    <n v="27.36"/>
    <x v="7"/>
    <x v="33"/>
  </r>
  <r>
    <n v="669"/>
    <s v="Christian DiLusso Watches"/>
    <s v="Beautiful automatic watches, made for every moment._x000a_Sports, business, casual.....it fits every moment of your life."/>
    <n v="200000"/>
    <x v="1494"/>
    <x v="2"/>
    <x v="11"/>
    <s v="SEK"/>
    <n v="1467817258"/>
    <n v="1465225258"/>
    <b v="0"/>
    <n v="28"/>
    <b v="0"/>
    <s v="technology/wearables"/>
    <n v="21.51"/>
    <n v="1536.25"/>
    <x v="7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495"/>
    <x v="2"/>
    <x v="18"/>
    <s v="EUR"/>
    <n v="1466323800"/>
    <n v="1463418120"/>
    <b v="0"/>
    <n v="310"/>
    <b v="0"/>
    <s v="technology/wearables"/>
    <n v="29.28"/>
    <n v="85"/>
    <x v="7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1496"/>
    <x v="2"/>
    <x v="0"/>
    <s v="USD"/>
    <n v="1421208000"/>
    <n v="1418315852"/>
    <b v="0"/>
    <n v="15"/>
    <b v="0"/>
    <s v="technology/wearables"/>
    <n v="39.43"/>
    <n v="788.53"/>
    <x v="7"/>
    <x v="33"/>
  </r>
  <r>
    <n v="672"/>
    <s v="youWare  |  A digital ID for the real world"/>
    <s v="Fashion accessories used to instantly link with people you meet and exchange contact info, money, documents, media and so much more."/>
    <n v="50000"/>
    <x v="1497"/>
    <x v="2"/>
    <x v="0"/>
    <s v="USD"/>
    <n v="1420088340"/>
    <n v="1417410964"/>
    <b v="0"/>
    <n v="215"/>
    <b v="0"/>
    <s v="technology/wearables"/>
    <n v="21.63"/>
    <n v="50.3"/>
    <x v="7"/>
    <x v="3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.21"/>
    <n v="68.33"/>
    <x v="7"/>
    <x v="33"/>
  </r>
  <r>
    <n v="674"/>
    <s v="Something To Wear For Hearing Sounds By Feeling Vibrations"/>
    <s v="Listen to sounds by feeling an array of vibrational patterns against your body."/>
    <n v="50000"/>
    <x v="510"/>
    <x v="2"/>
    <x v="0"/>
    <s v="USD"/>
    <n v="1407811627"/>
    <n v="1402627627"/>
    <b v="0"/>
    <n v="2"/>
    <b v="0"/>
    <s v="technology/wearables"/>
    <n v="0.03"/>
    <n v="7.5"/>
    <x v="7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x v="1498"/>
    <x v="2"/>
    <x v="0"/>
    <s v="USD"/>
    <n v="1420095540"/>
    <n v="1417558804"/>
    <b v="0"/>
    <n v="26"/>
    <b v="0"/>
    <s v="technology/wearables"/>
    <n v="14.85"/>
    <n v="34.270000000000003"/>
    <x v="7"/>
    <x v="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499"/>
    <x v="2"/>
    <x v="5"/>
    <s v="CAD"/>
    <n v="1423333581"/>
    <n v="1420741581"/>
    <b v="0"/>
    <n v="24"/>
    <b v="0"/>
    <s v="technology/wearables"/>
    <n v="1.47"/>
    <n v="61.29"/>
    <x v="7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x v="1500"/>
    <x v="2"/>
    <x v="18"/>
    <s v="EUR"/>
    <n v="1467106895"/>
    <n v="1463218895"/>
    <b v="0"/>
    <n v="96"/>
    <b v="0"/>
    <s v="technology/wearables"/>
    <n v="25.58"/>
    <n v="133.25"/>
    <x v="7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501"/>
    <x v="2"/>
    <x v="0"/>
    <s v="USD"/>
    <n v="1463821338"/>
    <n v="1461229338"/>
    <b v="0"/>
    <n v="17"/>
    <b v="0"/>
    <s v="technology/wearables"/>
    <n v="3.82"/>
    <n v="65.180000000000007"/>
    <x v="7"/>
    <x v="33"/>
  </r>
  <r>
    <n v="679"/>
    <s v="Monolith Posture Coach"/>
    <s v="World's first bio-feedback posture device for your entire back. Trains back, neck, thoracic &amp; ab segments by using only 30 min/day."/>
    <n v="57000"/>
    <x v="1502"/>
    <x v="2"/>
    <x v="0"/>
    <s v="USD"/>
    <n v="1472920909"/>
    <n v="1467736909"/>
    <b v="0"/>
    <n v="94"/>
    <b v="0"/>
    <s v="technology/wearables"/>
    <n v="15.49"/>
    <n v="93.9"/>
    <x v="7"/>
    <x v="3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503"/>
    <x v="2"/>
    <x v="0"/>
    <s v="USD"/>
    <n v="1410955331"/>
    <n v="1407931331"/>
    <b v="0"/>
    <n v="129"/>
    <b v="0"/>
    <s v="technology/wearables"/>
    <n v="25.91"/>
    <n v="150.65"/>
    <x v="7"/>
    <x v="3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.04"/>
    <n v="1"/>
    <x v="7"/>
    <x v="33"/>
  </r>
  <r>
    <n v="682"/>
    <s v="Deception Belt"/>
    <s v="The Deception Belt is an innovative belt with app capability, designed to assist any user gain control over their appetite."/>
    <n v="50000"/>
    <x v="527"/>
    <x v="2"/>
    <x v="0"/>
    <s v="USD"/>
    <n v="1489512122"/>
    <n v="1486923722"/>
    <b v="0"/>
    <n v="4"/>
    <b v="0"/>
    <s v="technology/wearables"/>
    <n v="0.11"/>
    <n v="13.25"/>
    <x v="7"/>
    <x v="33"/>
  </r>
  <r>
    <n v="683"/>
    <s v="Mist Buddy Hydration/Misting Backpack"/>
    <s v="Mist Buddy is a remote controlled misting system, powered by a rechargeable battery with misting/sipping tip for complete coolness."/>
    <n v="35000"/>
    <x v="1504"/>
    <x v="2"/>
    <x v="0"/>
    <s v="USD"/>
    <n v="1477949764"/>
    <n v="1474493764"/>
    <b v="0"/>
    <n v="3"/>
    <b v="0"/>
    <s v="technology/wearables"/>
    <n v="0.85"/>
    <n v="99.33"/>
    <x v="7"/>
    <x v="33"/>
  </r>
  <r>
    <n v="684"/>
    <s v="Arcus Motion Analyzer | The Versatile Smart Ring"/>
    <s v="Arcus gives your fingers super powers."/>
    <n v="320000"/>
    <x v="1505"/>
    <x v="2"/>
    <x v="0"/>
    <s v="USD"/>
    <n v="1406257200"/>
    <n v="1403176891"/>
    <b v="0"/>
    <n v="135"/>
    <b v="0"/>
    <s v="technology/wearables"/>
    <n v="7.48"/>
    <n v="177.39"/>
    <x v="7"/>
    <x v="33"/>
  </r>
  <r>
    <n v="685"/>
    <s v="Nomadica All purpose backpack with battery"/>
    <s v="PowerPack is an efficient and affordable backpack with a lithium-ion charger for all electronic devices offering charges on the go!"/>
    <n v="2000"/>
    <x v="1325"/>
    <x v="2"/>
    <x v="0"/>
    <s v="USD"/>
    <n v="1421095672"/>
    <n v="1417207672"/>
    <b v="0"/>
    <n v="10"/>
    <b v="0"/>
    <s v="technology/wearables"/>
    <n v="27.65"/>
    <n v="55.3"/>
    <x v="7"/>
    <x v="33"/>
  </r>
  <r>
    <n v="686"/>
    <s v="Vivi di Cuore - Heart Rate Watch"/>
    <s v="La tua giornata sportiva monitorata nel tuo polso??!!!_x000a_Rendiamolo possibile... VIVI DI CUORE --- All MADE in ITALY"/>
    <n v="500000"/>
    <x v="117"/>
    <x v="2"/>
    <x v="18"/>
    <s v="EUR"/>
    <n v="1438618170"/>
    <n v="1436026170"/>
    <b v="0"/>
    <n v="0"/>
    <b v="0"/>
    <s v="technology/wearables"/>
    <n v="0"/>
    <e v="#DIV/0!"/>
    <x v="7"/>
    <x v="33"/>
  </r>
  <r>
    <n v="687"/>
    <s v="Power Go: Cargador Solar para Dispositivos MÃ³viles"/>
    <s v="Power Go es una linea de cargadores solares para dispositivos mÃ³viles, amigables con el medio ambiente y de bajo costo."/>
    <n v="100000"/>
    <x v="1506"/>
    <x v="2"/>
    <x v="16"/>
    <s v="MXN"/>
    <n v="1486317653"/>
    <n v="1481133653"/>
    <b v="0"/>
    <n v="6"/>
    <b v="0"/>
    <s v="technology/wearables"/>
    <n v="3.55"/>
    <n v="591.66999999999996"/>
    <x v="7"/>
    <x v="33"/>
  </r>
  <r>
    <n v="688"/>
    <s v="The Most Advanced Dress Shirt- EVER!!"/>
    <s v="Removable collars and cuffs along with hidden underarm designs that prevent embarrassing and stubborn stains. What does YOUR shirt do?"/>
    <n v="20000"/>
    <x v="1507"/>
    <x v="2"/>
    <x v="0"/>
    <s v="USD"/>
    <n v="1444876253"/>
    <n v="1442284253"/>
    <b v="0"/>
    <n v="36"/>
    <b v="0"/>
    <s v="technology/wearables"/>
    <n v="72.989999999999995"/>
    <n v="405.5"/>
    <x v="7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508"/>
    <x v="2"/>
    <x v="0"/>
    <s v="USD"/>
    <n v="1481173140"/>
    <n v="1478016097"/>
    <b v="0"/>
    <n v="336"/>
    <b v="0"/>
    <s v="technology/wearables"/>
    <n v="57.65"/>
    <n v="343.15"/>
    <x v="7"/>
    <x v="33"/>
  </r>
  <r>
    <n v="690"/>
    <s v="BLOXSHIELD"/>
    <s v="A radiation shield for your fitness tracker, smartwatch or other wearable smart device"/>
    <n v="20000"/>
    <x v="1509"/>
    <x v="2"/>
    <x v="0"/>
    <s v="USD"/>
    <n v="1473400800"/>
    <n v="1469718841"/>
    <b v="0"/>
    <n v="34"/>
    <b v="0"/>
    <s v="technology/wearables"/>
    <n v="12.34"/>
    <n v="72.59"/>
    <x v="7"/>
    <x v="33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0.52"/>
    <n v="26"/>
    <x v="7"/>
    <x v="33"/>
  </r>
  <r>
    <n v="692"/>
    <s v="Signum Indicators by Brighter Indication"/>
    <s v="A revolutionary, cycling safety device is born! Signum indicators close the communication gap between cyclists and other road users."/>
    <n v="20000"/>
    <x v="1510"/>
    <x v="2"/>
    <x v="1"/>
    <s v="GBP"/>
    <n v="1482397263"/>
    <n v="1479805263"/>
    <b v="0"/>
    <n v="201"/>
    <b v="0"/>
    <s v="technology/wearables"/>
    <n v="6.53"/>
    <n v="6.5"/>
    <x v="7"/>
    <x v="33"/>
  </r>
  <r>
    <n v="693"/>
    <s v="Prana: Wearable for Breathing and Posture"/>
    <s v="Prana is the first wearable combining breath and posture tracking to make your sitting time count."/>
    <n v="100000"/>
    <x v="1511"/>
    <x v="2"/>
    <x v="0"/>
    <s v="USD"/>
    <n v="1430421827"/>
    <n v="1427829827"/>
    <b v="0"/>
    <n v="296"/>
    <b v="0"/>
    <s v="technology/wearables"/>
    <n v="35.340000000000003"/>
    <n v="119.39"/>
    <x v="7"/>
    <x v="33"/>
  </r>
  <r>
    <n v="694"/>
    <s v="Airlock bike helmet"/>
    <s v="You can control how much air enters the helmet by opening or closing the vents. This is very useful in bad weather, or for competition."/>
    <n v="150000"/>
    <x v="1512"/>
    <x v="2"/>
    <x v="0"/>
    <s v="USD"/>
    <n v="1485964559"/>
    <n v="1483372559"/>
    <b v="0"/>
    <n v="7"/>
    <b v="0"/>
    <s v="technology/wearables"/>
    <n v="0.39"/>
    <n v="84.29"/>
    <x v="7"/>
    <x v="33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.06"/>
    <n v="90.86"/>
    <x v="7"/>
    <x v="33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7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513"/>
    <x v="2"/>
    <x v="12"/>
    <s v="EUR"/>
    <n v="1454502789"/>
    <n v="1453206789"/>
    <b v="0"/>
    <n v="114"/>
    <b v="0"/>
    <s v="technology/wearables"/>
    <n v="46.38"/>
    <n v="20.34"/>
    <x v="7"/>
    <x v="33"/>
  </r>
  <r>
    <n v="698"/>
    <s v="3D Xray Vision. State of the Art. Free for Everyone*."/>
    <s v="The first 3D Xray Vision Instrument FREE* for researchers, scientists, entrepreneurs, developers, educators, artists, and explorers."/>
    <n v="100000"/>
    <x v="1514"/>
    <x v="2"/>
    <x v="0"/>
    <s v="USD"/>
    <n v="1411005600"/>
    <n v="1408141245"/>
    <b v="0"/>
    <n v="29"/>
    <b v="0"/>
    <s v="technology/wearables"/>
    <n v="15.39"/>
    <n v="530.69000000000005"/>
    <x v="7"/>
    <x v="33"/>
  </r>
  <r>
    <n v="699"/>
    <s v="TapTap, a touch communication wristband"/>
    <s v="TapTap is a technology to transfer touch between two people. It can also be an activity tracker, a game controller or smart alarm."/>
    <n v="130000"/>
    <x v="1515"/>
    <x v="2"/>
    <x v="0"/>
    <s v="USD"/>
    <n v="1385136000"/>
    <n v="1381923548"/>
    <b v="0"/>
    <n v="890"/>
    <b v="0"/>
    <s v="technology/wearables"/>
    <n v="82.42"/>
    <n v="120.39"/>
    <x v="7"/>
    <x v="3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2.69"/>
    <n v="13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516"/>
    <x v="2"/>
    <x v="1"/>
    <s v="GBP"/>
    <n v="1406130880"/>
    <n v="1403538880"/>
    <b v="0"/>
    <n v="21"/>
    <b v="0"/>
    <s v="technology/wearables"/>
    <n v="26.6"/>
    <n v="291.33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517"/>
    <x v="2"/>
    <x v="0"/>
    <s v="USD"/>
    <n v="1480011987"/>
    <n v="1477416387"/>
    <b v="0"/>
    <n v="37"/>
    <b v="0"/>
    <s v="technology/wearables"/>
    <n v="30.81"/>
    <n v="124.92"/>
    <x v="7"/>
    <x v="33"/>
  </r>
  <r>
    <n v="703"/>
    <s v="EL TORO SPEEDWRAPS - THE EVOLUTION OF SPORTS TRAINING"/>
    <s v="SPEEDWRAPS improve the speed, agility &amp; strength of an athlete by utilizing evenly distributed weight on the lower leg."/>
    <n v="15000"/>
    <x v="1518"/>
    <x v="2"/>
    <x v="0"/>
    <s v="USD"/>
    <n v="1485905520"/>
    <n v="1481150949"/>
    <b v="0"/>
    <n v="7"/>
    <b v="0"/>
    <s v="technology/wearables"/>
    <n v="5.58"/>
    <n v="119.57"/>
    <x v="7"/>
    <x v="33"/>
  </r>
  <r>
    <n v="704"/>
    <s v="ZNITCH- The Evolution in Helmet Safety"/>
    <s v="Turn you helmet into the safest helmet and don't worry about a thing,you will always have the right fit!!"/>
    <n v="55000"/>
    <x v="1519"/>
    <x v="2"/>
    <x v="5"/>
    <s v="CAD"/>
    <n v="1487565468"/>
    <n v="1482381468"/>
    <b v="0"/>
    <n v="4"/>
    <b v="0"/>
    <s v="technology/wearables"/>
    <n v="0.87"/>
    <n v="120.25"/>
    <x v="7"/>
    <x v="33"/>
  </r>
  <r>
    <n v="705"/>
    <s v="SomnoScope"/>
    <s v="The closest thing ever to the Holy Grail of wearables technology"/>
    <n v="100000"/>
    <x v="1520"/>
    <x v="2"/>
    <x v="9"/>
    <s v="EUR"/>
    <n v="1484999278"/>
    <n v="1482407278"/>
    <b v="0"/>
    <n v="5"/>
    <b v="0"/>
    <s v="technology/wearables"/>
    <n v="0.98"/>
    <n v="195.4"/>
    <x v="7"/>
    <x v="33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e v="#DIV/0!"/>
    <x v="7"/>
    <x v="33"/>
  </r>
  <r>
    <n v="707"/>
    <s v="Hy - hidden wireless earbuds you never have to take off"/>
    <s v="Forget your headphones. Wear Hy all day for voice-controlled music, calls, biometrics and more, with a huge battery and hidden fit."/>
    <n v="68000"/>
    <x v="1521"/>
    <x v="2"/>
    <x v="1"/>
    <s v="GBP"/>
    <n v="1483286127"/>
    <n v="1479830127"/>
    <b v="0"/>
    <n v="456"/>
    <b v="0"/>
    <s v="technology/wearables"/>
    <n v="78.930000000000007"/>
    <n v="117.7"/>
    <x v="7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x v="1522"/>
    <x v="2"/>
    <x v="1"/>
    <s v="GBP"/>
    <n v="1410616600"/>
    <n v="1405432600"/>
    <b v="0"/>
    <n v="369"/>
    <b v="0"/>
    <s v="technology/wearables"/>
    <n v="22.09"/>
    <n v="23.95"/>
    <x v="7"/>
    <x v="33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.41"/>
    <n v="30.5"/>
    <x v="7"/>
    <x v="33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e v="#DIV/0!"/>
    <x v="7"/>
    <x v="33"/>
  </r>
  <r>
    <n v="711"/>
    <s v="Anti Snore Wearable"/>
    <s v="Our wearable and app automates the poke you normally get from your bedpartner to make you stop snoring and making you turn to the side."/>
    <n v="100000"/>
    <x v="1523"/>
    <x v="2"/>
    <x v="9"/>
    <s v="EUR"/>
    <n v="1481716868"/>
    <n v="1478257268"/>
    <b v="0"/>
    <n v="338"/>
    <b v="0"/>
    <s v="technology/wearables"/>
    <n v="33.79"/>
    <n v="99.97"/>
    <x v="7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400"/>
    <x v="2"/>
    <x v="0"/>
    <s v="USD"/>
    <n v="1455466832"/>
    <n v="1452874832"/>
    <b v="0"/>
    <n v="4"/>
    <b v="0"/>
    <s v="technology/wearables"/>
    <n v="0.22"/>
    <n v="26.25"/>
    <x v="7"/>
    <x v="33"/>
  </r>
  <r>
    <n v="713"/>
    <s v="Secure Pet GPS Tracker - Every Moment Matters"/>
    <s v="The first GPS tracker created entirely in Italy that allows you to know where your pet is located at any time throughout any device."/>
    <n v="25000"/>
    <x v="1524"/>
    <x v="2"/>
    <x v="18"/>
    <s v="EUR"/>
    <n v="1465130532"/>
    <n v="1462538532"/>
    <b v="0"/>
    <n v="1"/>
    <b v="0"/>
    <s v="technology/wearables"/>
    <n v="0.8"/>
    <n v="199"/>
    <x v="7"/>
    <x v="33"/>
  </r>
  <r>
    <n v="714"/>
    <s v="Prep Packs Survival Belt"/>
    <s v="The Prep Packs Survival Belt allows you to carry all of the essentials for outdoor survival inside your belt buckle"/>
    <n v="15000"/>
    <x v="1525"/>
    <x v="2"/>
    <x v="0"/>
    <s v="USD"/>
    <n v="1488308082"/>
    <n v="1483124082"/>
    <b v="0"/>
    <n v="28"/>
    <b v="0"/>
    <s v="technology/wearables"/>
    <n v="14.99"/>
    <n v="80.319999999999993"/>
    <x v="7"/>
    <x v="33"/>
  </r>
  <r>
    <n v="715"/>
    <s v="Mouse^3"/>
    <s v="Mouse^3 is the next generation of input devices. With cursor control and customized gesture recognition, its applications are endless!"/>
    <n v="27500"/>
    <x v="1526"/>
    <x v="2"/>
    <x v="0"/>
    <s v="USD"/>
    <n v="1446693040"/>
    <n v="1443233440"/>
    <b v="0"/>
    <n v="12"/>
    <b v="0"/>
    <s v="technology/wearables"/>
    <n v="5.05"/>
    <n v="115.75"/>
    <x v="7"/>
    <x v="33"/>
  </r>
  <r>
    <n v="716"/>
    <s v="Pathfinder - Wearable Navigation for the Blind"/>
    <s v="Translate sight into touch with a wrist-mounted wearable. A revolution for visually impaired people everywhere."/>
    <n v="7000"/>
    <x v="1527"/>
    <x v="2"/>
    <x v="0"/>
    <s v="USD"/>
    <n v="1417392000"/>
    <n v="1414511307"/>
    <b v="0"/>
    <n v="16"/>
    <b v="0"/>
    <s v="technology/wearables"/>
    <n v="10.210000000000001"/>
    <n v="44.69"/>
    <x v="7"/>
    <x v="33"/>
  </r>
  <r>
    <n v="717"/>
    <s v="cool air belt"/>
    <s v="Cool air flowing under clothing keeps you cool."/>
    <n v="100000"/>
    <x v="1528"/>
    <x v="2"/>
    <x v="0"/>
    <s v="USD"/>
    <n v="1409949002"/>
    <n v="1407357002"/>
    <b v="0"/>
    <n v="4"/>
    <b v="0"/>
    <s v="technology/wearables"/>
    <n v="0.31"/>
    <n v="76.25"/>
    <x v="7"/>
    <x v="33"/>
  </r>
  <r>
    <n v="718"/>
    <s v="BioToo - Emergency Temporary Tattoos"/>
    <s v="When every second matters, BioToo temporary tattoos get critical information to emergency personnel to help them help you."/>
    <n v="12000"/>
    <x v="488"/>
    <x v="2"/>
    <x v="0"/>
    <s v="USD"/>
    <n v="1487397540"/>
    <n v="1484684247"/>
    <b v="0"/>
    <n v="4"/>
    <b v="0"/>
    <s v="technology/wearables"/>
    <n v="0.75"/>
    <n v="22.5"/>
    <x v="7"/>
    <x v="33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529"/>
    <x v="2"/>
    <x v="0"/>
    <s v="USD"/>
    <n v="1456189076"/>
    <n v="1454979476"/>
    <b v="0"/>
    <n v="10"/>
    <b v="0"/>
    <s v="technology/wearables"/>
    <n v="1.29"/>
    <n v="19.399999999999999"/>
    <x v="7"/>
    <x v="33"/>
  </r>
  <r>
    <n v="940"/>
    <s v="The LUMIC Band by Cope4Golf creates a scientific golf swing."/>
    <s v="The 1st club in your bag should be between your ears!  Light up Your Brain Power. Play Smarter. Swing the LUMIC Band.."/>
    <n v="9000"/>
    <x v="1530"/>
    <x v="2"/>
    <x v="0"/>
    <s v="USD"/>
    <n v="1439251926"/>
    <n v="1435363926"/>
    <b v="0"/>
    <n v="14"/>
    <b v="0"/>
    <s v="technology/wearables"/>
    <n v="17.16"/>
    <n v="110.29"/>
    <x v="7"/>
    <x v="33"/>
  </r>
  <r>
    <n v="941"/>
    <s v="Snoremedy - The answer to a more restful night's sleep"/>
    <s v="Snoring shouldn't ruin your or your partner's sleep and you don't need expensive, uncomfortable or ugly devices to help the problem"/>
    <n v="50000"/>
    <x v="1531"/>
    <x v="2"/>
    <x v="0"/>
    <s v="USD"/>
    <n v="1486693145"/>
    <n v="1484101145"/>
    <b v="0"/>
    <n v="31"/>
    <b v="0"/>
    <s v="technology/wearables"/>
    <n v="2.3199999999999998"/>
    <n v="37.450000000000003"/>
    <x v="7"/>
    <x v="33"/>
  </r>
  <r>
    <n v="942"/>
    <s v="Head Mounted Display Adapter for the dscvr VR Viewer"/>
    <s v="A Hands Free head mounted display adapter that supports the I AM Cardboard dscvr VR viewer for comfortable extended 3-D/VR viewing."/>
    <n v="7500"/>
    <x v="1532"/>
    <x v="2"/>
    <x v="0"/>
    <s v="USD"/>
    <n v="1455826460"/>
    <n v="1452716060"/>
    <b v="0"/>
    <n v="16"/>
    <b v="0"/>
    <s v="technology/wearables"/>
    <n v="8.91"/>
    <n v="41.75"/>
    <x v="7"/>
    <x v="33"/>
  </r>
  <r>
    <n v="943"/>
    <s v="SleepMode"/>
    <s v="A mask for home or travel that will give you the best, undisturbed sleep of your life."/>
    <n v="3000"/>
    <x v="1259"/>
    <x v="2"/>
    <x v="0"/>
    <s v="USD"/>
    <n v="1480438905"/>
    <n v="1477843305"/>
    <b v="0"/>
    <n v="12"/>
    <b v="0"/>
    <s v="technology/wearables"/>
    <n v="9.6300000000000008"/>
    <n v="24.08"/>
    <x v="7"/>
    <x v="33"/>
  </r>
  <r>
    <n v="944"/>
    <s v="RoamingTails, The Connected Pet Tag"/>
    <s v="Find your pet when it's missing, digitally store pet-related information, and locate pet friend establishments and services."/>
    <n v="50000"/>
    <x v="1533"/>
    <x v="2"/>
    <x v="0"/>
    <s v="USD"/>
    <n v="1460988000"/>
    <n v="1458050450"/>
    <b v="0"/>
    <n v="96"/>
    <b v="0"/>
    <s v="technology/wearables"/>
    <n v="13.33"/>
    <n v="69.41"/>
    <x v="7"/>
    <x v="33"/>
  </r>
  <r>
    <n v="945"/>
    <s v="CT BAND"/>
    <s v="Make your watch Smart ! CT Band is an ultra-thin, high-tech smart watch-strap awarded twice at CES 2017 las vegas"/>
    <n v="100000"/>
    <x v="1436"/>
    <x v="2"/>
    <x v="6"/>
    <s v="EUR"/>
    <n v="1487462340"/>
    <n v="1482958626"/>
    <b v="0"/>
    <n v="16"/>
    <b v="0"/>
    <s v="technology/wearables"/>
    <n v="2.48"/>
    <n v="155.25"/>
    <x v="7"/>
    <x v="33"/>
  </r>
  <r>
    <n v="946"/>
    <s v="OmniTrade Apron"/>
    <s v="Soft edged-Hard working. The perfect wearable organization for the home and professional shop."/>
    <n v="15000"/>
    <x v="1534"/>
    <x v="2"/>
    <x v="0"/>
    <s v="USD"/>
    <n v="1473444048"/>
    <n v="1470852048"/>
    <b v="0"/>
    <n v="5"/>
    <b v="0"/>
    <s v="technology/wearables"/>
    <n v="1.91"/>
    <n v="57.2"/>
    <x v="7"/>
    <x v="33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e v="#DIV/0!"/>
    <x v="7"/>
    <x v="33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7"/>
    <x v="33"/>
  </r>
  <r>
    <n v="949"/>
    <s v="INBED"/>
    <s v="Der INBED ist ein innovatives Multisensor-Wearable fÃ¼r die SturzprÃ¤vention motorisch eingeschrÃ¤nkter Personen."/>
    <n v="20000"/>
    <x v="1535"/>
    <x v="2"/>
    <x v="12"/>
    <s v="EUR"/>
    <n v="1456016576"/>
    <n v="1450832576"/>
    <b v="0"/>
    <n v="7"/>
    <b v="0"/>
    <s v="technology/wearables"/>
    <n v="1.37"/>
    <n v="39"/>
    <x v="7"/>
    <x v="33"/>
  </r>
  <r>
    <n v="950"/>
    <s v="EZC Smartlight"/>
    <s v="Rider worn tail light brake light. Adheres to virtually any coat, jacket or vest. Stays on even when you get off."/>
    <n v="5000"/>
    <x v="1536"/>
    <x v="2"/>
    <x v="5"/>
    <s v="CAD"/>
    <n v="1453053661"/>
    <n v="1450461661"/>
    <b v="0"/>
    <n v="24"/>
    <b v="0"/>
    <s v="technology/wearables"/>
    <n v="28.04"/>
    <n v="58.42"/>
    <x v="7"/>
    <x v="33"/>
  </r>
  <r>
    <n v="951"/>
    <s v="Smart Harness"/>
    <s v="Revolutionizing the way we walk our dogs!"/>
    <n v="50000"/>
    <x v="1537"/>
    <x v="2"/>
    <x v="0"/>
    <s v="USD"/>
    <n v="1465054872"/>
    <n v="1461166872"/>
    <b v="0"/>
    <n v="121"/>
    <b v="0"/>
    <s v="technology/wearables"/>
    <n v="38.39"/>
    <n v="158.63999999999999"/>
    <x v="7"/>
    <x v="33"/>
  </r>
  <r>
    <n v="952"/>
    <s v="Audionoggin - Join the Earvolution"/>
    <s v="Audionoggin: Wireless personal surround sound for the athlete in everyone."/>
    <n v="49000"/>
    <x v="1538"/>
    <x v="2"/>
    <x v="0"/>
    <s v="USD"/>
    <n v="1479483812"/>
    <n v="1476888212"/>
    <b v="0"/>
    <n v="196"/>
    <b v="0"/>
    <s v="technology/wearables"/>
    <n v="39.94"/>
    <n v="99.86"/>
    <x v="7"/>
    <x v="33"/>
  </r>
  <r>
    <n v="953"/>
    <s v="IRring - The Remote Control That fits on Your Finger"/>
    <s v="IRring is the worlds first universal remote control that fits on your finger and controls your TV, your lighting, and your life."/>
    <n v="15000"/>
    <x v="1539"/>
    <x v="2"/>
    <x v="0"/>
    <s v="USD"/>
    <n v="1422158199"/>
    <n v="1419566199"/>
    <b v="0"/>
    <n v="5"/>
    <b v="0"/>
    <s v="technology/wearables"/>
    <n v="0.84"/>
    <n v="25.2"/>
    <x v="7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x v="1540"/>
    <x v="2"/>
    <x v="0"/>
    <s v="USD"/>
    <n v="1440100839"/>
    <n v="1436472039"/>
    <b v="0"/>
    <n v="73"/>
    <b v="0"/>
    <s v="technology/wearables"/>
    <n v="43.41"/>
    <n v="89.19"/>
    <x v="7"/>
    <x v="33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541"/>
    <x v="2"/>
    <x v="0"/>
    <s v="USD"/>
    <n v="1473750300"/>
    <n v="1470294300"/>
    <b v="0"/>
    <n v="93"/>
    <b v="0"/>
    <s v="technology/wearables"/>
    <n v="5.66"/>
    <n v="182.62"/>
    <x v="7"/>
    <x v="33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1.72"/>
    <n v="50.65"/>
    <x v="7"/>
    <x v="33"/>
  </r>
  <r>
    <n v="957"/>
    <s v="DUALBAND, the Leather NFC Smart Watch Band"/>
    <s v="A Leather Smart watch Band, that NEVER needs to be charged for only $37!"/>
    <n v="12000"/>
    <x v="484"/>
    <x v="2"/>
    <x v="0"/>
    <s v="USD"/>
    <n v="1479392133"/>
    <n v="1476710133"/>
    <b v="0"/>
    <n v="7"/>
    <b v="0"/>
    <s v="technology/wearables"/>
    <n v="1.94"/>
    <n v="33.29"/>
    <x v="7"/>
    <x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1542"/>
    <x v="2"/>
    <x v="0"/>
    <s v="USD"/>
    <n v="1428641940"/>
    <n v="1426792563"/>
    <b v="0"/>
    <n v="17"/>
    <b v="0"/>
    <s v="technology/wearables"/>
    <n v="11.33"/>
    <n v="51.82"/>
    <x v="7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x v="1543"/>
    <x v="2"/>
    <x v="0"/>
    <s v="USD"/>
    <n v="1421640665"/>
    <n v="1419048665"/>
    <b v="0"/>
    <n v="171"/>
    <b v="0"/>
    <s v="technology/wearables"/>
    <n v="38.86"/>
    <n v="113.63"/>
    <x v="7"/>
    <x v="33"/>
  </r>
  <r>
    <n v="960"/>
    <s v="Kai - Turn any pair of Glasses into Smart Glasses!"/>
    <s v="Kai sits right behind your ear and lets you access a smart voice interface 24/7. Call, text, search, and even call an Uber."/>
    <n v="55650"/>
    <x v="1544"/>
    <x v="2"/>
    <x v="0"/>
    <s v="USD"/>
    <n v="1489500155"/>
    <n v="1485874955"/>
    <b v="0"/>
    <n v="188"/>
    <b v="0"/>
    <s v="technology/wearables"/>
    <n v="46.1"/>
    <n v="136.46"/>
    <x v="7"/>
    <x v="33"/>
  </r>
  <r>
    <n v="961"/>
    <s v="The first personal trainer and diet coach for your dog!"/>
    <s v="Active, happy &amp; healthy together! _x000a_Thatâ€™s our mission for all dogs and their parents."/>
    <n v="95000"/>
    <x v="1545"/>
    <x v="2"/>
    <x v="0"/>
    <s v="USD"/>
    <n v="1487617200"/>
    <n v="1483634335"/>
    <b v="0"/>
    <n v="110"/>
    <b v="0"/>
    <s v="technology/wearables"/>
    <n v="42.19"/>
    <n v="364.35"/>
    <x v="7"/>
    <x v="33"/>
  </r>
  <r>
    <n v="962"/>
    <s v="i-Davit: Hands Free System for iPad/Tablets/Devices"/>
    <s v="Introducing the iDavit, a revolutionary crane-like system thatâ€™ll allow you to work anywhere. Hands free to be totally hands on."/>
    <n v="2500"/>
    <x v="1546"/>
    <x v="2"/>
    <x v="0"/>
    <s v="USD"/>
    <n v="1455210353"/>
    <n v="1451927153"/>
    <b v="0"/>
    <n v="37"/>
    <b v="0"/>
    <s v="technology/wearables"/>
    <n v="28.48"/>
    <n v="19.239999999999998"/>
    <x v="7"/>
    <x v="33"/>
  </r>
  <r>
    <n v="963"/>
    <s v="The Ultimate Learning Center"/>
    <s v="WE are molding an educated, motivated, non violent GENERATION!"/>
    <n v="35000"/>
    <x v="1547"/>
    <x v="2"/>
    <x v="0"/>
    <s v="USD"/>
    <n v="1476717319"/>
    <n v="1473693319"/>
    <b v="0"/>
    <n v="9"/>
    <b v="0"/>
    <s v="technology/wearables"/>
    <n v="1.08"/>
    <n v="41.89"/>
    <x v="7"/>
    <x v="33"/>
  </r>
  <r>
    <n v="964"/>
    <s v="GoMote: a remote control for your smartphone"/>
    <s v="Tired of fumbling around for the audio controls on your phone?  Easily control your music with the GoMote and a click of your thumb."/>
    <n v="110000"/>
    <x v="1548"/>
    <x v="2"/>
    <x v="5"/>
    <s v="CAD"/>
    <n v="1441119919"/>
    <n v="1437663919"/>
    <b v="0"/>
    <n v="29"/>
    <b v="0"/>
    <s v="technology/wearables"/>
    <n v="0.8"/>
    <n v="30.31"/>
    <x v="7"/>
    <x v="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504"/>
    <x v="2"/>
    <x v="0"/>
    <s v="USD"/>
    <n v="1477454340"/>
    <n v="1474676646"/>
    <b v="0"/>
    <n v="6"/>
    <b v="0"/>
    <s v="technology/wearables"/>
    <n v="1.19"/>
    <n v="49.67"/>
    <x v="7"/>
    <x v="33"/>
  </r>
  <r>
    <n v="966"/>
    <s v="ICE SHIRT; Running, Multi-Sport, Cycling, Athletic Wear"/>
    <s v="ICE SHIRT; running, multi-sport, cycling, &amp; athletic wear shirts that hold melting ice to cool you on hot days."/>
    <n v="12000"/>
    <x v="922"/>
    <x v="2"/>
    <x v="0"/>
    <s v="USD"/>
    <n v="1475766932"/>
    <n v="1473174932"/>
    <b v="0"/>
    <n v="30"/>
    <b v="0"/>
    <s v="technology/wearables"/>
    <n v="14.8"/>
    <n v="59.2"/>
    <x v="7"/>
    <x v="33"/>
  </r>
  <r>
    <n v="967"/>
    <s v="Better Beanie"/>
    <s v="Better Beanie is the new therapeutic wearable designed to assist you while keeping your hands free."/>
    <n v="20000"/>
    <x v="1549"/>
    <x v="2"/>
    <x v="0"/>
    <s v="USD"/>
    <n v="1461301574"/>
    <n v="1456121174"/>
    <b v="0"/>
    <n v="81"/>
    <b v="0"/>
    <s v="technology/wearables"/>
    <n v="17.809999999999999"/>
    <n v="43.98"/>
    <x v="7"/>
    <x v="33"/>
  </r>
  <r>
    <n v="968"/>
    <s v="Master Le Cosplay's: Avengers 2 Hulk Buster V2.0 Build"/>
    <s v="Anyone who want to support of this will be credited. This will be my ultimate build. Full animatronics, from arms, legs, H.U.D, etc"/>
    <n v="8000"/>
    <x v="826"/>
    <x v="2"/>
    <x v="0"/>
    <s v="USD"/>
    <n v="1408134034"/>
    <n v="1405542034"/>
    <b v="0"/>
    <n v="4"/>
    <b v="0"/>
    <s v="technology/wearables"/>
    <n v="1.33"/>
    <n v="26.5"/>
    <x v="7"/>
    <x v="33"/>
  </r>
  <r>
    <n v="969"/>
    <s v="Make 100 | Geek &amp; Chic: Smart Safety Jewelry."/>
    <s v="Geek &amp; Chic Smart Jewelry Collection, Wearables Meet Style!"/>
    <n v="30000"/>
    <x v="797"/>
    <x v="2"/>
    <x v="16"/>
    <s v="MXN"/>
    <n v="1486624607"/>
    <n v="1483773407"/>
    <b v="0"/>
    <n v="11"/>
    <b v="0"/>
    <s v="technology/wearables"/>
    <n v="46.67"/>
    <n v="1272.73"/>
    <x v="7"/>
    <x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550"/>
    <x v="2"/>
    <x v="5"/>
    <s v="CAD"/>
    <n v="1485147540"/>
    <n v="1481951853"/>
    <b v="0"/>
    <n v="14"/>
    <b v="0"/>
    <s v="technology/wearables"/>
    <n v="45.92"/>
    <n v="164"/>
    <x v="7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x v="1551"/>
    <x v="2"/>
    <x v="0"/>
    <s v="USD"/>
    <n v="1433178060"/>
    <n v="1429290060"/>
    <b v="0"/>
    <n v="5"/>
    <b v="0"/>
    <s v="technology/wearables"/>
    <n v="0.23"/>
    <n v="45.2"/>
    <x v="7"/>
    <x v="33"/>
  </r>
  <r>
    <n v="972"/>
    <s v="Android &amp; iPhone Magnetic Headphone and Earbud Cables!"/>
    <s v="Slackers Patent-Pending Magnetic Clip and Cable System, Amazing Sound, Durability and Value Can't Be Beat...AT ANY PRICE!!"/>
    <n v="20000"/>
    <x v="1552"/>
    <x v="2"/>
    <x v="0"/>
    <s v="USD"/>
    <n v="1409813940"/>
    <n v="1407271598"/>
    <b v="0"/>
    <n v="45"/>
    <b v="0"/>
    <s v="technology/wearables"/>
    <n v="34.630000000000003"/>
    <n v="153.88999999999999"/>
    <x v="7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553"/>
    <x v="2"/>
    <x v="0"/>
    <s v="USD"/>
    <n v="1447032093"/>
    <n v="1441844493"/>
    <b v="0"/>
    <n v="8"/>
    <b v="0"/>
    <s v="technology/wearables"/>
    <n v="2.06"/>
    <n v="51.38"/>
    <x v="7"/>
    <x v="33"/>
  </r>
  <r>
    <n v="974"/>
    <s v="KneeJack"/>
    <s v="The device that allows those with artificial knees or arthritic knees to kneel down without putting pressure on their knees."/>
    <n v="50000"/>
    <x v="733"/>
    <x v="2"/>
    <x v="0"/>
    <s v="USD"/>
    <n v="1458925156"/>
    <n v="1456336756"/>
    <b v="0"/>
    <n v="3"/>
    <b v="0"/>
    <s v="technology/wearables"/>
    <n v="0.56000000000000005"/>
    <n v="93.33"/>
    <x v="7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54"/>
    <x v="2"/>
    <x v="0"/>
    <s v="USD"/>
    <n v="1467132185"/>
    <n v="1461948185"/>
    <b v="0"/>
    <n v="24"/>
    <b v="0"/>
    <s v="technology/wearables"/>
    <n v="2.61"/>
    <n v="108.63"/>
    <x v="7"/>
    <x v="33"/>
  </r>
  <r>
    <n v="976"/>
    <s v="Cinnamon II The Ultimate Retro Smartwatch"/>
    <s v="The Cinnamon II is an AppleÂ® ][ compatible wrist watch. Featuring 32k of memory and a 1 Mhz cpu. It's the ultimate in geek fashion."/>
    <n v="150000"/>
    <x v="1555"/>
    <x v="2"/>
    <x v="2"/>
    <s v="AUD"/>
    <n v="1439515497"/>
    <n v="1435627497"/>
    <b v="0"/>
    <n v="18"/>
    <b v="0"/>
    <s v="technology/wearables"/>
    <n v="1.93"/>
    <n v="160.5"/>
    <x v="7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x v="1556"/>
    <x v="2"/>
    <x v="13"/>
    <s v="EUR"/>
    <n v="1456094197"/>
    <n v="1453502197"/>
    <b v="0"/>
    <n v="12"/>
    <b v="0"/>
    <s v="technology/wearables"/>
    <n v="33.67"/>
    <n v="75.75"/>
    <x v="7"/>
    <x v="33"/>
  </r>
  <r>
    <n v="978"/>
    <s v="hidn tempo - a wearable stress coach"/>
    <s v="hidn tempo is an intelligent watch band that allows you to monitor your stress and manage it anywhere, anytime."/>
    <n v="172889"/>
    <x v="1557"/>
    <x v="2"/>
    <x v="11"/>
    <s v="SEK"/>
    <n v="1456385101"/>
    <n v="1453793101"/>
    <b v="0"/>
    <n v="123"/>
    <b v="0"/>
    <s v="technology/wearables"/>
    <n v="56.26"/>
    <n v="790.84"/>
    <x v="7"/>
    <x v="33"/>
  </r>
  <r>
    <n v="979"/>
    <s v="Trequant - First Wearable for Tremors"/>
    <s v="Trequant is specifically designed for people with tremors. It helps them to track and analyse their tremors for better understanding."/>
    <n v="35000"/>
    <x v="1558"/>
    <x v="2"/>
    <x v="0"/>
    <s v="USD"/>
    <n v="1466449140"/>
    <n v="1463392828"/>
    <b v="0"/>
    <n v="96"/>
    <b v="0"/>
    <s v="technology/wearables"/>
    <n v="82.82"/>
    <n v="301.94"/>
    <x v="7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559"/>
    <x v="2"/>
    <x v="0"/>
    <s v="USD"/>
    <n v="1417387322"/>
    <n v="1413495722"/>
    <b v="0"/>
    <n v="31"/>
    <b v="0"/>
    <s v="technology/wearables"/>
    <n v="14.86"/>
    <n v="47.94"/>
    <x v="7"/>
    <x v="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.01"/>
    <n v="2.75"/>
    <x v="7"/>
    <x v="33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.02"/>
    <n v="1"/>
    <x v="7"/>
    <x v="33"/>
  </r>
  <r>
    <n v="983"/>
    <s v="Wendu: Control your Climate, Wear the Future"/>
    <s v="Our t-shirt maintains steady temperatures through hot and cold focal points capable of reaching a 36ÂºF/20ÂºC range in under 2 minutes!"/>
    <n v="104219"/>
    <x v="1560"/>
    <x v="2"/>
    <x v="3"/>
    <s v="EUR"/>
    <n v="1471985640"/>
    <n v="1469289685"/>
    <b v="0"/>
    <n v="179"/>
    <b v="0"/>
    <s v="technology/wearables"/>
    <n v="29.51"/>
    <n v="171.79"/>
    <x v="7"/>
    <x v="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26"/>
    <x v="2"/>
    <x v="0"/>
    <s v="USD"/>
    <n v="1427507208"/>
    <n v="1424918808"/>
    <b v="0"/>
    <n v="3"/>
    <b v="0"/>
    <s v="technology/wearables"/>
    <n v="1.06"/>
    <n v="35.33"/>
    <x v="7"/>
    <x v="33"/>
  </r>
  <r>
    <n v="985"/>
    <s v="Cardiglow : Fitness Tracker and Biofeedback Device"/>
    <s v="Make your heart shine and watch it work! Cardiglow tracks improvements, times intervals and translates heart rate into color."/>
    <n v="30000"/>
    <x v="1561"/>
    <x v="2"/>
    <x v="12"/>
    <s v="EUR"/>
    <n v="1451602800"/>
    <n v="1449011610"/>
    <b v="0"/>
    <n v="23"/>
    <b v="0"/>
    <s v="technology/wearables"/>
    <n v="6.29"/>
    <n v="82.09"/>
    <x v="7"/>
    <x v="33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375"/>
    <x v="2"/>
    <x v="1"/>
    <s v="GBP"/>
    <n v="1452384000"/>
    <n v="1447698300"/>
    <b v="0"/>
    <n v="23"/>
    <b v="0"/>
    <s v="technology/wearables"/>
    <n v="12.75"/>
    <n v="110.87"/>
    <x v="7"/>
    <x v="33"/>
  </r>
  <r>
    <n v="987"/>
    <s v="Kidswatcher"/>
    <s v="Always know where your precious children are. Let them explore the world freely and in a secure way by using the Kidswatcher."/>
    <n v="50000"/>
    <x v="1562"/>
    <x v="2"/>
    <x v="9"/>
    <s v="EUR"/>
    <n v="1403507050"/>
    <n v="1400051050"/>
    <b v="0"/>
    <n v="41"/>
    <b v="0"/>
    <s v="technology/wearables"/>
    <n v="13.22"/>
    <n v="161.22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8"/>
    <s v="EUR"/>
    <n v="1475310825"/>
    <n v="1472718825"/>
    <b v="0"/>
    <n v="0"/>
    <b v="0"/>
    <s v="technology/wearables"/>
    <n v="0"/>
    <e v="#DIV/0!"/>
    <x v="7"/>
    <x v="33"/>
  </r>
  <r>
    <n v="989"/>
    <s v="Power Rope"/>
    <s v="The most useful phone charger you will ever buy"/>
    <n v="10000"/>
    <x v="1563"/>
    <x v="2"/>
    <x v="0"/>
    <s v="USD"/>
    <n v="1475101495"/>
    <n v="1472509495"/>
    <b v="0"/>
    <n v="32"/>
    <b v="0"/>
    <s v="technology/wearables"/>
    <n v="16.77"/>
    <n v="52.41"/>
    <x v="7"/>
    <x v="33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.1"/>
    <n v="13"/>
    <x v="7"/>
    <x v="33"/>
  </r>
  <r>
    <n v="991"/>
    <s v="Russell &amp; Sons Watches"/>
    <s v="Russell &amp; Sons Watches_x000a__x000a_RS Watches is a business that provides quality watches at an affordable price. RS Watches was created with th"/>
    <n v="5000"/>
    <x v="539"/>
    <x v="2"/>
    <x v="1"/>
    <s v="GBP"/>
    <n v="1468349460"/>
    <n v="1466186988"/>
    <b v="0"/>
    <n v="7"/>
    <b v="0"/>
    <s v="technology/wearables"/>
    <n v="4.24"/>
    <n v="30.29"/>
    <x v="7"/>
    <x v="33"/>
  </r>
  <r>
    <n v="992"/>
    <s v="WairConditioning"/>
    <s v="The HOTTEST and COOLEST thing yet! WairConditioning... an entirely new level of comfortability!"/>
    <n v="100000"/>
    <x v="1564"/>
    <x v="2"/>
    <x v="0"/>
    <s v="USD"/>
    <n v="1462655519"/>
    <n v="1457475119"/>
    <b v="0"/>
    <n v="4"/>
    <b v="0"/>
    <s v="technology/wearables"/>
    <n v="0.47"/>
    <n v="116.75"/>
    <x v="7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x v="1565"/>
    <x v="2"/>
    <x v="0"/>
    <s v="USD"/>
    <n v="1478926800"/>
    <n v="1476054568"/>
    <b v="0"/>
    <n v="196"/>
    <b v="0"/>
    <s v="technology/wearables"/>
    <n v="25.09"/>
    <n v="89.6"/>
    <x v="7"/>
    <x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566"/>
    <x v="2"/>
    <x v="0"/>
    <s v="USD"/>
    <n v="1417388340"/>
    <n v="1412835530"/>
    <b v="0"/>
    <n v="11"/>
    <b v="0"/>
    <s v="technology/wearables"/>
    <n v="2.33"/>
    <n v="424.45"/>
    <x v="7"/>
    <x v="33"/>
  </r>
  <r>
    <n v="995"/>
    <s v="DAZLN: NFC Nails that Light Up Holiday Parties!"/>
    <s v="DAZLN nails light up near NFC devices like your mobile phone. If you're tired of receiving or gifting the same old thing look here!"/>
    <n v="10000"/>
    <x v="1567"/>
    <x v="2"/>
    <x v="0"/>
    <s v="USD"/>
    <n v="1417276800"/>
    <n v="1415140480"/>
    <b v="0"/>
    <n v="9"/>
    <b v="0"/>
    <s v="technology/wearables"/>
    <n v="7.26"/>
    <n v="80.67"/>
    <x v="7"/>
    <x v="33"/>
  </r>
  <r>
    <n v="996"/>
    <s v="Social behavior in technical communities"/>
    <s v="Study the behaviour of technical communities by tracking their movement  through wearables"/>
    <n v="4000"/>
    <x v="479"/>
    <x v="2"/>
    <x v="0"/>
    <s v="USD"/>
    <n v="1406474820"/>
    <n v="1403902060"/>
    <b v="0"/>
    <n v="5"/>
    <b v="0"/>
    <s v="technology/wearables"/>
    <n v="1.63"/>
    <n v="13"/>
    <x v="7"/>
    <x v="33"/>
  </r>
  <r>
    <n v="997"/>
    <s v="iPhanny"/>
    <s v="The iPhanny keeps your iPhone 6 safe from bending in those dangerous pants pockets."/>
    <n v="5000"/>
    <x v="479"/>
    <x v="2"/>
    <x v="0"/>
    <s v="USD"/>
    <n v="1417145297"/>
    <n v="1414549697"/>
    <b v="0"/>
    <n v="8"/>
    <b v="0"/>
    <s v="technology/wearables"/>
    <n v="1.3"/>
    <n v="8.1300000000000008"/>
    <x v="7"/>
    <x v="33"/>
  </r>
  <r>
    <n v="998"/>
    <s v="Ollinfit: The Wearable Personal Trainer"/>
    <s v="Ollinfit is the first wearable fitness trainer with 3 sensors for superior accuracy, feedback and results."/>
    <n v="60000"/>
    <x v="1568"/>
    <x v="2"/>
    <x v="5"/>
    <s v="CAD"/>
    <n v="1447909401"/>
    <n v="1444017801"/>
    <b v="0"/>
    <n v="229"/>
    <b v="0"/>
    <s v="technology/wearables"/>
    <n v="58.56"/>
    <n v="153.43"/>
    <x v="7"/>
    <x v="33"/>
  </r>
  <r>
    <n v="999"/>
    <s v="Avid Watch: Multi-Sport Smart Watch with Activity Tracking"/>
    <s v="Built in running, cycling, pedometer, and golf features for the edge you need to perform at your very best!"/>
    <n v="150000"/>
    <x v="1569"/>
    <x v="2"/>
    <x v="5"/>
    <s v="CAD"/>
    <n v="1415865720"/>
    <n v="1413270690"/>
    <b v="0"/>
    <n v="40"/>
    <b v="0"/>
    <s v="technology/wearables"/>
    <n v="7.79"/>
    <n v="292.08"/>
    <x v="7"/>
    <x v="33"/>
  </r>
  <r>
    <n v="1000"/>
    <s v="Ristola Plongeur/UTC 300 Meter COSC/ISO Diver (Canceled)"/>
    <s v="Ristola watches made in La Chaux de-Fonds, Switzerland. A new brand of COSC and ISO Certified Professional watches."/>
    <n v="894700"/>
    <x v="1570"/>
    <x v="1"/>
    <x v="0"/>
    <s v="USD"/>
    <n v="1489537560"/>
    <n v="1484357160"/>
    <b v="0"/>
    <n v="6"/>
    <b v="0"/>
    <s v="technology/wearables"/>
    <n v="2.2200000000000002"/>
    <n v="3304"/>
    <x v="7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7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571"/>
    <x v="1"/>
    <x v="0"/>
    <s v="USD"/>
    <n v="1450331940"/>
    <n v="1447777514"/>
    <b v="0"/>
    <n v="22"/>
    <b v="0"/>
    <s v="technology/wearables"/>
    <n v="29.6"/>
    <n v="134.55000000000001"/>
    <x v="7"/>
    <x v="33"/>
  </r>
  <r>
    <n v="1003"/>
    <s v="Fashion loves Technology: Lamour, the connected heating shoe (Canceled)"/>
    <s v="Connected, heating, premium quality and comfortable leather sneakers - hand-crafted in France."/>
    <n v="20000"/>
    <x v="1184"/>
    <x v="1"/>
    <x v="6"/>
    <s v="EUR"/>
    <n v="1489680061"/>
    <n v="1487091661"/>
    <b v="0"/>
    <n v="15"/>
    <b v="0"/>
    <s v="technology/wearables"/>
    <n v="16.059999999999999"/>
    <n v="214.07"/>
    <x v="7"/>
    <x v="33"/>
  </r>
  <r>
    <n v="1004"/>
    <s v="AllerGuarder: Bluetooth wristband helps food-allergy kids"/>
    <s v="Harnessing wearable technology as a powerful defense for food-allergy children."/>
    <n v="25000"/>
    <x v="1572"/>
    <x v="1"/>
    <x v="0"/>
    <s v="USD"/>
    <n v="1455814827"/>
    <n v="1453222827"/>
    <b v="0"/>
    <n v="95"/>
    <b v="0"/>
    <s v="technology/wearables"/>
    <n v="82.21"/>
    <n v="216.34"/>
    <x v="7"/>
    <x v="33"/>
  </r>
  <r>
    <n v="1005"/>
    <s v="Forcite Alpine - World's First smart helmet for snow sports"/>
    <s v="The Forcite Alpine helmet records 4K footage and keeps you connected all in one sleek design."/>
    <n v="200000"/>
    <x v="1573"/>
    <x v="1"/>
    <x v="0"/>
    <s v="USD"/>
    <n v="1446217183"/>
    <n v="1443538783"/>
    <b v="0"/>
    <n v="161"/>
    <b v="0"/>
    <s v="technology/wearables"/>
    <n v="75.05"/>
    <n v="932.31"/>
    <x v="7"/>
    <x v="33"/>
  </r>
  <r>
    <n v="1006"/>
    <s v="SnuG Watchbands for Moto360 smartwatch (Canceled)"/>
    <s v="Sweat resistant, colorful, durable, CUSTOMIZABLE, watch bands &amp; protector bands that fit the Moto360 smartwatch."/>
    <n v="4000"/>
    <x v="1445"/>
    <x v="1"/>
    <x v="0"/>
    <s v="USD"/>
    <n v="1418368260"/>
    <n v="1417654672"/>
    <b v="0"/>
    <n v="8"/>
    <b v="0"/>
    <s v="technology/wearables"/>
    <n v="5.85"/>
    <n v="29.25"/>
    <x v="7"/>
    <x v="33"/>
  </r>
  <r>
    <n v="1007"/>
    <s v="SMART Knee Sleeve that Recommends Rest (Canceled)"/>
    <s v="Our knee sleeve monitors your muscles and recommends rest time (on a mobile app) when it detects overexertion!"/>
    <n v="30000"/>
    <x v="1574"/>
    <x v="1"/>
    <x v="0"/>
    <s v="USD"/>
    <n v="1481727623"/>
    <n v="1478095223"/>
    <b v="0"/>
    <n v="76"/>
    <b v="0"/>
    <s v="technology/wearables"/>
    <n v="44.32"/>
    <n v="174.95"/>
    <x v="7"/>
    <x v="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6"/>
    <s v="MXN"/>
    <n v="1482953115"/>
    <n v="1480361115"/>
    <b v="0"/>
    <n v="1"/>
    <b v="0"/>
    <s v="technology/wearables"/>
    <n v="0.27"/>
    <n v="250"/>
    <x v="7"/>
    <x v="33"/>
  </r>
  <r>
    <n v="1009"/>
    <s v="R-CON: Run Faster, Run Longer (Canceled)"/>
    <s v="R-CON is a wearable that measures running form. Instantly know when your form is breaking down and when you are running your strongest."/>
    <n v="50000"/>
    <x v="1575"/>
    <x v="1"/>
    <x v="0"/>
    <s v="USD"/>
    <n v="1466346646"/>
    <n v="1463754646"/>
    <b v="0"/>
    <n v="101"/>
    <b v="0"/>
    <s v="technology/wearables"/>
    <n v="13.13"/>
    <n v="65"/>
    <x v="7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576"/>
    <x v="1"/>
    <x v="0"/>
    <s v="USD"/>
    <n v="1473044340"/>
    <n v="1468180462"/>
    <b v="0"/>
    <n v="4"/>
    <b v="0"/>
    <s v="technology/wearables"/>
    <n v="0.19"/>
    <n v="55"/>
    <x v="7"/>
    <x v="33"/>
  </r>
  <r>
    <n v="1011"/>
    <s v="StreetskatePRO's  Knee, Shin, &amp; Ankle pad compression sleeve"/>
    <s v="The first action sports training sleeve/leg protector of its kind to offer an unduplicated level of targeted protection!"/>
    <n v="20000"/>
    <x v="409"/>
    <x v="1"/>
    <x v="0"/>
    <s v="USD"/>
    <n v="1418938395"/>
    <n v="1415050395"/>
    <b v="0"/>
    <n v="1"/>
    <b v="0"/>
    <s v="technology/wearables"/>
    <n v="0.38"/>
    <n v="75"/>
    <x v="7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577"/>
    <x v="1"/>
    <x v="0"/>
    <s v="USD"/>
    <n v="1485254052"/>
    <n v="1481366052"/>
    <b v="0"/>
    <n v="775"/>
    <b v="0"/>
    <s v="technology/wearables"/>
    <n v="21535.02"/>
    <n v="1389.36"/>
    <x v="7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x v="1578"/>
    <x v="1"/>
    <x v="0"/>
    <s v="USD"/>
    <n v="1451419200"/>
    <n v="1449000056"/>
    <b v="0"/>
    <n v="90"/>
    <b v="0"/>
    <s v="technology/wearables"/>
    <n v="34.53"/>
    <n v="95.91"/>
    <x v="7"/>
    <x v="33"/>
  </r>
  <r>
    <n v="1014"/>
    <s v="CHEMION: The World's First Smart Glasses (Canceled)"/>
    <s v="CHEMION is an eyewear device that lets you show your creativity to the world."/>
    <n v="10000"/>
    <x v="1579"/>
    <x v="1"/>
    <x v="0"/>
    <s v="USD"/>
    <n v="1420070615"/>
    <n v="1415750615"/>
    <b v="0"/>
    <n v="16"/>
    <b v="0"/>
    <s v="technology/wearables"/>
    <n v="30.6"/>
    <n v="191.25"/>
    <x v="7"/>
    <x v="33"/>
  </r>
  <r>
    <n v="1015"/>
    <s v="SKIN - Wearable music remote control for your mobile phone"/>
    <s v="SKIN - The wearable music remote control which makes your fitness lifestyle a bit easier"/>
    <n v="9000"/>
    <x v="1580"/>
    <x v="1"/>
    <x v="15"/>
    <s v="CHF"/>
    <n v="1448489095"/>
    <n v="1445893495"/>
    <b v="0"/>
    <n v="6"/>
    <b v="0"/>
    <s v="technology/wearables"/>
    <n v="2.67"/>
    <n v="40"/>
    <x v="7"/>
    <x v="33"/>
  </r>
  <r>
    <n v="1016"/>
    <s v="YEPZONâ„¢ FREEDOM: A Personal Safety Alarm w/Global Locator"/>
    <s v="Send an alert for help and find missing people, pets, and valuables with the touch of a button. Get yours today!"/>
    <n v="100000"/>
    <x v="821"/>
    <x v="1"/>
    <x v="0"/>
    <s v="USD"/>
    <n v="1459992856"/>
    <n v="1456108456"/>
    <b v="0"/>
    <n v="38"/>
    <b v="0"/>
    <s v="technology/wearables"/>
    <n v="2.84"/>
    <n v="74.790000000000006"/>
    <x v="7"/>
    <x v="33"/>
  </r>
  <r>
    <n v="1017"/>
    <s v="Elbee: Wireless in-ear headphones with smart features"/>
    <s v="Enjoy high-quality sound and the possibility to control your smartphone and apps using custom voice commands and head movements."/>
    <n v="250000"/>
    <x v="1581"/>
    <x v="1"/>
    <x v="0"/>
    <s v="USD"/>
    <n v="1448125935"/>
    <n v="1444666335"/>
    <b v="0"/>
    <n v="355"/>
    <b v="0"/>
    <s v="technology/wearables"/>
    <n v="22.88"/>
    <n v="161.12"/>
    <x v="7"/>
    <x v="33"/>
  </r>
  <r>
    <n v="1018"/>
    <s v="Owl (Canceled)"/>
    <s v="Owl is a fitness tracker along with an accompanying iOS app, that is both fun and interactive for children."/>
    <n v="20000"/>
    <x v="1582"/>
    <x v="1"/>
    <x v="0"/>
    <s v="USD"/>
    <n v="1468496933"/>
    <n v="1465904933"/>
    <b v="0"/>
    <n v="7"/>
    <b v="0"/>
    <s v="technology/wearables"/>
    <n v="3.11"/>
    <n v="88.71"/>
    <x v="7"/>
    <x v="33"/>
  </r>
  <r>
    <n v="1019"/>
    <s v="Tempi - The Smart Way to Monitor Temperature and Humidity"/>
    <s v="Tempi Is a Wearable Bluetooth Device That Gives Accurate Temperature and Humidity Readings."/>
    <n v="45000"/>
    <x v="1583"/>
    <x v="1"/>
    <x v="0"/>
    <s v="USD"/>
    <n v="1423092149"/>
    <n v="1420500149"/>
    <b v="0"/>
    <n v="400"/>
    <b v="0"/>
    <s v="technology/wearables"/>
    <n v="47.33"/>
    <n v="53.25"/>
    <x v="7"/>
    <x v="33"/>
  </r>
  <r>
    <n v="1304"/>
    <s v="HEAT-O â€“ Wearable Modular Heating System (Canceled)"/>
    <s v="Deal with the cold like a boss with battery-powered heating device that will heat you up in the most extreme environment."/>
    <n v="40000"/>
    <x v="1584"/>
    <x v="1"/>
    <x v="1"/>
    <s v="GBP"/>
    <n v="1489376405"/>
    <n v="1484196005"/>
    <b v="0"/>
    <n v="104"/>
    <b v="0"/>
    <s v="technology/wearables"/>
    <n v="39.630000000000003"/>
    <n v="152.41"/>
    <x v="7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1585"/>
    <x v="1"/>
    <x v="0"/>
    <s v="USD"/>
    <n v="1469122200"/>
    <n v="1466611108"/>
    <b v="0"/>
    <n v="86"/>
    <b v="0"/>
    <s v="technology/wearables"/>
    <n v="25.98"/>
    <n v="90.62"/>
    <x v="7"/>
    <x v="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586"/>
    <x v="1"/>
    <x v="0"/>
    <s v="USD"/>
    <n v="1417690734"/>
    <n v="1415098734"/>
    <b v="0"/>
    <n v="356"/>
    <b v="0"/>
    <s v="technology/wearables"/>
    <n v="65.25"/>
    <n v="201.6"/>
    <x v="7"/>
    <x v="33"/>
  </r>
  <r>
    <n v="1307"/>
    <s v="VR Card - Customized Virtual Reality Viewer (Canceled)"/>
    <s v="Get VR to Everyone with Mailable, Ready to Use Viewers"/>
    <n v="50000"/>
    <x v="1587"/>
    <x v="1"/>
    <x v="0"/>
    <s v="USD"/>
    <n v="1455710679"/>
    <n v="1453118679"/>
    <b v="0"/>
    <n v="45"/>
    <b v="0"/>
    <s v="technology/wearables"/>
    <n v="11.51"/>
    <n v="127.93"/>
    <x v="7"/>
    <x v="33"/>
  </r>
  <r>
    <n v="1308"/>
    <s v="Boost Band: Wristband Phone Charger (Canceled)"/>
    <s v="Boost Band, a wristband that charges any device"/>
    <n v="10000"/>
    <x v="1588"/>
    <x v="1"/>
    <x v="0"/>
    <s v="USD"/>
    <n v="1475937812"/>
    <n v="1472481812"/>
    <b v="0"/>
    <n v="38"/>
    <b v="0"/>
    <s v="technology/wearables"/>
    <n v="11.36"/>
    <n v="29.89"/>
    <x v="7"/>
    <x v="33"/>
  </r>
  <r>
    <n v="1309"/>
    <s v="CORE : Roam (Canceled)"/>
    <s v="Wicked fun and built for excitement, CORE is the safest and most versatile speaker you've ever worn."/>
    <n v="11500"/>
    <x v="1589"/>
    <x v="1"/>
    <x v="0"/>
    <s v="USD"/>
    <n v="1444943468"/>
    <n v="1441919468"/>
    <b v="0"/>
    <n v="35"/>
    <b v="0"/>
    <s v="technology/wearables"/>
    <n v="111.99"/>
    <n v="367.97"/>
    <x v="7"/>
    <x v="33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5.5"/>
    <n v="129.16999999999999"/>
    <x v="7"/>
    <x v="33"/>
  </r>
  <r>
    <n v="1311"/>
    <s v="Aladdin Lucid Dreaming Stimulator (Canceled)"/>
    <s v="Control Dreams: Design Adventures, Improve Waking Performance, Explore Spirituality, Recall Dreams and Awaken Refreshed with Aladdin."/>
    <n v="250000"/>
    <x v="1590"/>
    <x v="1"/>
    <x v="0"/>
    <s v="USD"/>
    <n v="1480536919"/>
    <n v="1477509319"/>
    <b v="0"/>
    <n v="100"/>
    <b v="0"/>
    <s v="technology/wearables"/>
    <n v="32.03"/>
    <n v="800.7"/>
    <x v="7"/>
    <x v="33"/>
  </r>
  <r>
    <n v="1312"/>
    <s v="GoSolo Hat for GoPro (Canceled)"/>
    <s v="People loved the original Black and Gray GoSolo hats and asked for more. So we received sample for 3 more colors!"/>
    <n v="4600"/>
    <x v="1440"/>
    <x v="1"/>
    <x v="0"/>
    <s v="USD"/>
    <n v="1429375922"/>
    <n v="1426783922"/>
    <b v="0"/>
    <n v="1"/>
    <b v="0"/>
    <s v="technology/wearables"/>
    <n v="0.61"/>
    <n v="28"/>
    <x v="7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x v="1591"/>
    <x v="1"/>
    <x v="0"/>
    <s v="USD"/>
    <n v="1457024514"/>
    <n v="1454432514"/>
    <b v="0"/>
    <n v="122"/>
    <b v="0"/>
    <s v="technology/wearables"/>
    <n v="31.12"/>
    <n v="102.02"/>
    <x v="7"/>
    <x v="3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592"/>
    <x v="1"/>
    <x v="0"/>
    <s v="USD"/>
    <n v="1477065860"/>
    <n v="1471881860"/>
    <b v="0"/>
    <n v="11"/>
    <b v="0"/>
    <s v="technology/wearables"/>
    <n v="1.1299999999999999"/>
    <n v="184.36"/>
    <x v="7"/>
    <x v="33"/>
  </r>
  <r>
    <n v="1315"/>
    <s v="World's First Amphibious Heart Rate &amp; Fitness Wearable"/>
    <s v="Zoom will happen - THANK YOU! Received outside funding due amazing early success!"/>
    <n v="100000"/>
    <x v="1593"/>
    <x v="1"/>
    <x v="0"/>
    <s v="USD"/>
    <n v="1446771600"/>
    <n v="1443700648"/>
    <b v="0"/>
    <n v="248"/>
    <b v="0"/>
    <s v="technology/wearables"/>
    <n v="40.4"/>
    <n v="162.91999999999999"/>
    <x v="7"/>
    <x v="33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7"/>
    <x v="3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594"/>
    <x v="1"/>
    <x v="8"/>
    <s v="DKK"/>
    <n v="1469109600"/>
    <n v="1464586746"/>
    <b v="0"/>
    <n v="19"/>
    <b v="0"/>
    <s v="technology/wearables"/>
    <n v="5.73"/>
    <n v="603.53"/>
    <x v="7"/>
    <x v="33"/>
  </r>
  <r>
    <n v="1318"/>
    <s v="Lucky Tag: A Smart Dog Wearable That Cares (Canceled)"/>
    <s v="Your Dog's Best Friend._x000a_Revolutionize the way you care about your pups and brings you peace of mind."/>
    <n v="40000"/>
    <x v="1595"/>
    <x v="1"/>
    <x v="0"/>
    <s v="USD"/>
    <n v="1420938172"/>
    <n v="1418346172"/>
    <b v="0"/>
    <n v="135"/>
    <b v="0"/>
    <s v="technology/wearables"/>
    <n v="15.33"/>
    <n v="45.41"/>
    <x v="7"/>
    <x v="33"/>
  </r>
  <r>
    <n v="1319"/>
    <s v="Pixel Shades by R A V E Z (Canceled)"/>
    <s v="Stand out at festivals, get people talking and support our latest campaign to augment your style with the latest LED technology."/>
    <n v="5800"/>
    <x v="1596"/>
    <x v="1"/>
    <x v="1"/>
    <s v="GBP"/>
    <n v="1405094400"/>
    <n v="1403810965"/>
    <b v="0"/>
    <n v="9"/>
    <b v="0"/>
    <s v="technology/wearables"/>
    <n v="15.1"/>
    <n v="97.33"/>
    <x v="7"/>
    <x v="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597"/>
    <x v="1"/>
    <x v="9"/>
    <s v="EUR"/>
    <n v="1483138800"/>
    <n v="1480610046"/>
    <b v="0"/>
    <n v="3"/>
    <b v="0"/>
    <s v="technology/wearables"/>
    <n v="0.5"/>
    <n v="167.67"/>
    <x v="7"/>
    <x v="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598"/>
    <x v="1"/>
    <x v="11"/>
    <s v="SEK"/>
    <n v="1482515937"/>
    <n v="1479923937"/>
    <b v="0"/>
    <n v="7"/>
    <b v="0"/>
    <s v="technology/wearables"/>
    <n v="1.3"/>
    <n v="859.86"/>
    <x v="7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26"/>
    <x v="1"/>
    <x v="1"/>
    <s v="GBP"/>
    <n v="1432223125"/>
    <n v="1429631125"/>
    <b v="0"/>
    <n v="4"/>
    <b v="0"/>
    <s v="technology/wearables"/>
    <n v="0.3"/>
    <n v="26.5"/>
    <x v="7"/>
    <x v="33"/>
  </r>
  <r>
    <n v="1323"/>
    <s v="PIGGYBACK Earbuds Designed for Sharing! (Canceled)"/>
    <s v="High quality earbuds with a built-in splitter. Share with more than one friend. Music, movies, conversations. Any audio, any device!"/>
    <n v="15000"/>
    <x v="1599"/>
    <x v="1"/>
    <x v="0"/>
    <s v="USD"/>
    <n v="1461653700"/>
    <n v="1458665146"/>
    <b v="0"/>
    <n v="44"/>
    <b v="0"/>
    <s v="technology/wearables"/>
    <n v="8.8800000000000008"/>
    <n v="30.27"/>
    <x v="7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600"/>
    <x v="1"/>
    <x v="0"/>
    <s v="USD"/>
    <n v="1476371552"/>
    <n v="1473779552"/>
    <b v="0"/>
    <n v="90"/>
    <b v="0"/>
    <s v="technology/wearables"/>
    <n v="9.84"/>
    <n v="54.67"/>
    <x v="7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x v="1601"/>
    <x v="1"/>
    <x v="0"/>
    <s v="USD"/>
    <n v="1483063435"/>
    <n v="1480471435"/>
    <b v="0"/>
    <n v="8"/>
    <b v="0"/>
    <s v="technology/wearables"/>
    <n v="2.4300000000000002"/>
    <n v="60.75"/>
    <x v="7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868"/>
    <x v="1"/>
    <x v="0"/>
    <s v="USD"/>
    <n v="1421348428"/>
    <n v="1417460428"/>
    <b v="0"/>
    <n v="11"/>
    <b v="0"/>
    <s v="technology/wearables"/>
    <n v="1.1299999999999999"/>
    <n v="102.73"/>
    <x v="7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x v="1602"/>
    <x v="1"/>
    <x v="0"/>
    <s v="USD"/>
    <n v="1432916235"/>
    <n v="1430324235"/>
    <b v="0"/>
    <n v="41"/>
    <b v="0"/>
    <s v="technology/wearables"/>
    <n v="3.55"/>
    <n v="41.59"/>
    <x v="7"/>
    <x v="33"/>
  </r>
  <r>
    <n v="1328"/>
    <s v="Hydrate Edge | Hydration Monitoring Wearable (Canceled)"/>
    <s v="Hydrate Edge is the first wearable that provides real-time, continuous hydration feedback. This is the new hydration gold standard."/>
    <n v="75000"/>
    <x v="1603"/>
    <x v="1"/>
    <x v="0"/>
    <s v="USD"/>
    <n v="1476458734"/>
    <n v="1472570734"/>
    <b v="0"/>
    <n v="15"/>
    <b v="0"/>
    <s v="technology/wearables"/>
    <n v="2.33"/>
    <n v="116.53"/>
    <x v="7"/>
    <x v="33"/>
  </r>
  <r>
    <n v="1329"/>
    <s v="Xtnd: Use your cell phone, tablet, or camera hands free"/>
    <s v="Xtnd is a hands free multifunctional device for your tablet, cell phone, &amp; camera. It's also a convenient backpack for storage."/>
    <n v="50000"/>
    <x v="1604"/>
    <x v="1"/>
    <x v="0"/>
    <s v="USD"/>
    <n v="1417501145"/>
    <n v="1414041545"/>
    <b v="0"/>
    <n v="9"/>
    <b v="0"/>
    <s v="technology/wearables"/>
    <n v="0.82"/>
    <n v="45.33"/>
    <x v="7"/>
    <x v="33"/>
  </r>
  <r>
    <n v="1330"/>
    <s v="The 3G Smartwatch for Kids that Encourages Outdoor Play"/>
    <s v="Outdoor play is essential. Wanderwatch helps to make it fun and safe! Fun for kids, great for parents. Time to Play!"/>
    <n v="35000"/>
    <x v="1605"/>
    <x v="1"/>
    <x v="0"/>
    <s v="USD"/>
    <n v="1467432000"/>
    <n v="1464763109"/>
    <b v="0"/>
    <n v="50"/>
    <b v="0"/>
    <s v="technology/wearables"/>
    <n v="22.49"/>
    <n v="157.46"/>
    <x v="7"/>
    <x v="33"/>
  </r>
  <r>
    <n v="1331"/>
    <s v="WORLD'S BEST BATTERY BACKUP: EXO WEARABLE POWER! (Canceled)"/>
    <s v="The World's First Wearable Battery Backup - wireless, modular, flexible, and ultra-lightweight! Click, charge, go!!!"/>
    <n v="250000"/>
    <x v="1606"/>
    <x v="1"/>
    <x v="0"/>
    <s v="USD"/>
    <n v="1471435554"/>
    <n v="1468843554"/>
    <b v="0"/>
    <n v="34"/>
    <b v="0"/>
    <s v="technology/wearables"/>
    <n v="1.37"/>
    <n v="100.5"/>
    <x v="7"/>
    <x v="33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5"/>
    <s v="CHF"/>
    <n v="1485480408"/>
    <n v="1482888408"/>
    <b v="0"/>
    <n v="0"/>
    <b v="0"/>
    <s v="technology/wearables"/>
    <n v="0"/>
    <e v="#DIV/0!"/>
    <x v="7"/>
    <x v="33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e v="#DIV/0!"/>
    <x v="7"/>
    <x v="33"/>
  </r>
  <r>
    <n v="1334"/>
    <s v="My TUSK â„¢ (Telephone Utility Support Kit!) (Canceled)"/>
    <s v="A wearable device that allows you to dock and operate your phone hands-free anywhere and everywhere!"/>
    <n v="133000"/>
    <x v="1607"/>
    <x v="1"/>
    <x v="0"/>
    <s v="USD"/>
    <n v="1457721287"/>
    <n v="1455129287"/>
    <b v="0"/>
    <n v="276"/>
    <b v="0"/>
    <s v="technology/wearables"/>
    <n v="10.75"/>
    <n v="51.82"/>
    <x v="7"/>
    <x v="33"/>
  </r>
  <r>
    <n v="1335"/>
    <s v="UB Fit (Canceled)"/>
    <s v="Dial up your performance with UB Fit: 1st wearable resistance technology that allows you to tone muscles while doing a cardio workout"/>
    <n v="25000"/>
    <x v="1608"/>
    <x v="1"/>
    <x v="0"/>
    <s v="USD"/>
    <n v="1449354502"/>
    <n v="1446762502"/>
    <b v="0"/>
    <n v="16"/>
    <b v="0"/>
    <s v="technology/wearables"/>
    <n v="19.760000000000002"/>
    <n v="308.75"/>
    <x v="7"/>
    <x v="33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609"/>
    <x v="1"/>
    <x v="0"/>
    <s v="USD"/>
    <n v="1418849028"/>
    <n v="1415825028"/>
    <b v="0"/>
    <n v="224"/>
    <b v="0"/>
    <s v="technology/wearables"/>
    <n v="84.95"/>
    <n v="379.23"/>
    <x v="7"/>
    <x v="33"/>
  </r>
  <r>
    <n v="1337"/>
    <s v="Ripple: World's Most Dependable Safety Device (Canceled)"/>
    <s v="Discreet safety device connects you to a dedicated 24/7 monitoring team, keeping you safe anywhere in the United States"/>
    <n v="50000"/>
    <x v="1610"/>
    <x v="1"/>
    <x v="0"/>
    <s v="USD"/>
    <n v="1488549079"/>
    <n v="1485957079"/>
    <b v="0"/>
    <n v="140"/>
    <b v="0"/>
    <s v="technology/wearables"/>
    <n v="49.38"/>
    <n v="176.36"/>
    <x v="7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611"/>
    <x v="1"/>
    <x v="0"/>
    <s v="USD"/>
    <n v="1438543033"/>
    <n v="1435951033"/>
    <b v="0"/>
    <n v="15"/>
    <b v="0"/>
    <s v="technology/wearables"/>
    <n v="3.3"/>
    <n v="66.069999999999993"/>
    <x v="7"/>
    <x v="33"/>
  </r>
  <r>
    <n v="1339"/>
    <s v="Linkoo (Canceled)"/>
    <s v="World's Smallest customizable Phone &amp; GPS Watch for kids !"/>
    <n v="50000"/>
    <x v="1612"/>
    <x v="1"/>
    <x v="0"/>
    <s v="USD"/>
    <n v="1418056315"/>
    <n v="1414164715"/>
    <b v="0"/>
    <n v="37"/>
    <b v="0"/>
    <s v="technology/wearables"/>
    <n v="6.63"/>
    <n v="89.65"/>
    <x v="7"/>
    <x v="33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e v="#DIV/0!"/>
    <x v="7"/>
    <x v="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613"/>
    <x v="1"/>
    <x v="1"/>
    <s v="GBP"/>
    <n v="1475333917"/>
    <n v="1472569117"/>
    <b v="0"/>
    <n v="46"/>
    <b v="0"/>
    <s v="technology/wearables"/>
    <n v="70.36"/>
    <n v="382.39"/>
    <x v="7"/>
    <x v="33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.2"/>
    <n v="100"/>
    <x v="7"/>
    <x v="3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614"/>
    <x v="1"/>
    <x v="0"/>
    <s v="USD"/>
    <n v="1471579140"/>
    <n v="1466512683"/>
    <b v="0"/>
    <n v="323"/>
    <b v="0"/>
    <s v="technology/wearables"/>
    <n v="102.3"/>
    <n v="158.36000000000001"/>
    <x v="7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615"/>
    <x v="2"/>
    <x v="1"/>
    <s v="GBP"/>
    <n v="1432299600"/>
    <n v="1429707729"/>
    <b v="0"/>
    <n v="25"/>
    <b v="0"/>
    <s v="technology/gadgets"/>
    <n v="2.7"/>
    <n v="106.8"/>
    <x v="7"/>
    <x v="34"/>
  </r>
  <r>
    <n v="1902"/>
    <s v="Cardboard reality"/>
    <s v="Virtual reality is expensive, here is the solution. I've created a VR device out of cardboard. I present: World's cheapest VR Device."/>
    <n v="1000"/>
    <x v="507"/>
    <x v="2"/>
    <x v="9"/>
    <s v="EUR"/>
    <n v="1425495447"/>
    <n v="1422903447"/>
    <b v="0"/>
    <n v="3"/>
    <b v="0"/>
    <s v="technology/gadgets"/>
    <n v="1.2"/>
    <n v="4"/>
    <x v="7"/>
    <x v="34"/>
  </r>
  <r>
    <n v="1903"/>
    <s v="MiPointer"/>
    <s v="A cool smart laser pointer for presenting professionals. Unique by design, widest functional coverage for both IOS and Android."/>
    <n v="3000"/>
    <x v="1616"/>
    <x v="2"/>
    <x v="0"/>
    <s v="USD"/>
    <n v="1485541791"/>
    <n v="1480357791"/>
    <b v="0"/>
    <n v="41"/>
    <b v="0"/>
    <s v="technology/gadgets"/>
    <n v="46.6"/>
    <n v="34.1"/>
    <x v="7"/>
    <x v="34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.1"/>
    <n v="25"/>
    <x v="7"/>
    <x v="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424"/>
    <x v="2"/>
    <x v="0"/>
    <s v="USD"/>
    <n v="1410127994"/>
    <n v="1407535994"/>
    <b v="0"/>
    <n v="4"/>
    <b v="0"/>
    <s v="technology/gadgets"/>
    <n v="0.17"/>
    <n v="10.5"/>
    <x v="7"/>
    <x v="34"/>
  </r>
  <r>
    <n v="1906"/>
    <s v="Macbook all-in-one Portable storage docking station PLUSDOCK"/>
    <s v="Max 5Tb storage, Wired lan, Additional USB ports and Hi-res DAC, 10000mAh battery, Real portable docking station"/>
    <n v="50000"/>
    <x v="1617"/>
    <x v="2"/>
    <x v="0"/>
    <s v="USD"/>
    <n v="1466697983"/>
    <n v="1464105983"/>
    <b v="0"/>
    <n v="99"/>
    <b v="0"/>
    <s v="technology/gadgets"/>
    <n v="42.76"/>
    <n v="215.96"/>
    <x v="7"/>
    <x v="34"/>
  </r>
  <r>
    <n v="1907"/>
    <s v="Litter-Buddy"/>
    <s v="Litter-Buddy is great economical alternative to leading pet waste disposal systems with cartridge bag elements."/>
    <n v="30000"/>
    <x v="426"/>
    <x v="2"/>
    <x v="0"/>
    <s v="USD"/>
    <n v="1400853925"/>
    <n v="1399557925"/>
    <b v="0"/>
    <n v="4"/>
    <b v="0"/>
    <s v="technology/gadgets"/>
    <n v="0.28000000000000003"/>
    <n v="21.25"/>
    <x v="7"/>
    <x v="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618"/>
    <x v="2"/>
    <x v="0"/>
    <s v="USD"/>
    <n v="1483048900"/>
    <n v="1480456900"/>
    <b v="0"/>
    <n v="4"/>
    <b v="0"/>
    <s v="technology/gadgets"/>
    <n v="1.73"/>
    <n v="108.25"/>
    <x v="7"/>
    <x v="34"/>
  </r>
  <r>
    <n v="1909"/>
    <s v="Little Occhio, Wireless micro-cam for iPhone/Android"/>
    <s v="Use Little Occhio to see and share the hidden secrets of nature. Capture, share awesome photos, works with iPhone/Android/tablets."/>
    <n v="35000"/>
    <x v="1619"/>
    <x v="2"/>
    <x v="0"/>
    <s v="USD"/>
    <n v="1414059479"/>
    <n v="1411467479"/>
    <b v="0"/>
    <n v="38"/>
    <b v="0"/>
    <s v="technology/gadgets"/>
    <n v="14.11"/>
    <n v="129.97"/>
    <x v="7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x v="1620"/>
    <x v="2"/>
    <x v="9"/>
    <s v="EUR"/>
    <n v="1446331500"/>
    <n v="1442531217"/>
    <b v="0"/>
    <n v="285"/>
    <b v="0"/>
    <s v="technology/gadgets"/>
    <n v="39.4"/>
    <n v="117.49"/>
    <x v="7"/>
    <x v="34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.02"/>
    <n v="10"/>
    <x v="7"/>
    <x v="34"/>
  </r>
  <r>
    <n v="1912"/>
    <s v="SOLO TESTER: Electrical Wiring Testing &amp; Troubleshooter"/>
    <s v="Finally! Electrical Wiring Testing Made Easy...  Designed by a Professional for Professionals, Homeowners and DIYs, Too!"/>
    <n v="5000"/>
    <x v="1621"/>
    <x v="2"/>
    <x v="0"/>
    <s v="USD"/>
    <n v="1433395560"/>
    <n v="1430803560"/>
    <b v="0"/>
    <n v="42"/>
    <b v="0"/>
    <s v="technology/gadgets"/>
    <n v="59.3"/>
    <n v="70.599999999999994"/>
    <x v="7"/>
    <x v="34"/>
  </r>
  <r>
    <n v="1913"/>
    <s v="Tibio - Spreading warmth in everyones home"/>
    <s v="Tibio is a revolutionary new product designed to solve an age old problem."/>
    <n v="48000"/>
    <x v="1622"/>
    <x v="2"/>
    <x v="1"/>
    <s v="GBP"/>
    <n v="1412770578"/>
    <n v="1410178578"/>
    <b v="0"/>
    <n v="26"/>
    <b v="0"/>
    <s v="technology/gadgets"/>
    <n v="1.33"/>
    <n v="24.5"/>
    <x v="7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.01"/>
    <n v="30"/>
    <x v="7"/>
    <x v="34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1.6"/>
    <n v="2"/>
    <x v="7"/>
    <x v="34"/>
  </r>
  <r>
    <n v="1916"/>
    <s v="The Paint Can Holder by U.S. Green Products"/>
    <s v="The Paint Can Holder Makes Painting Easier and Safer on Extension Ladders."/>
    <n v="20000"/>
    <x v="1623"/>
    <x v="2"/>
    <x v="0"/>
    <s v="USD"/>
    <n v="1478542375"/>
    <n v="1476378775"/>
    <b v="0"/>
    <n v="6"/>
    <b v="0"/>
    <s v="technology/gadgets"/>
    <n v="0.51"/>
    <n v="17"/>
    <x v="7"/>
    <x v="34"/>
  </r>
  <r>
    <n v="1917"/>
    <s v="Chronovisor:The MOST innovative watch for night time reading"/>
    <s v="Let's build a legendary brand altogether"/>
    <n v="390000"/>
    <x v="1624"/>
    <x v="2"/>
    <x v="7"/>
    <s v="HKD"/>
    <n v="1486708133"/>
    <n v="1484116133"/>
    <b v="0"/>
    <n v="70"/>
    <b v="0"/>
    <s v="technology/gadgets"/>
    <n v="52.57"/>
    <n v="2928.93"/>
    <x v="7"/>
    <x v="34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.04"/>
    <n v="28.89"/>
    <x v="7"/>
    <x v="34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625"/>
    <x v="2"/>
    <x v="0"/>
    <s v="USD"/>
    <n v="1432069249"/>
    <n v="1429477249"/>
    <b v="0"/>
    <n v="8"/>
    <b v="0"/>
    <s v="technology/gadgets"/>
    <n v="47.4"/>
    <n v="29.63"/>
    <x v="7"/>
    <x v="34"/>
  </r>
  <r>
    <n v="1920"/>
    <s v="Brightside - Side lighting for cyclists"/>
    <s v="A new concept in bike light safety, protecting cyclists from being hit in the side. Bright, amber sideways."/>
    <n v="10000"/>
    <x v="1626"/>
    <x v="2"/>
    <x v="1"/>
    <s v="GBP"/>
    <n v="1445468400"/>
    <n v="1443042061"/>
    <b v="0"/>
    <n v="105"/>
    <b v="0"/>
    <s v="technology/gadgets"/>
    <n v="43.03"/>
    <n v="40.98"/>
    <x v="7"/>
    <x v="34"/>
  </r>
  <r>
    <n v="1941"/>
    <s v="Gramofon: Modern Cloud Jukebox"/>
    <s v="Gramofon streams cloud music to your sound system. A modern jukebox: smartphones are the remotes + WiFi brings everyone together."/>
    <n v="250000"/>
    <x v="1627"/>
    <x v="0"/>
    <x v="0"/>
    <s v="USD"/>
    <n v="1400137131"/>
    <n v="1397545131"/>
    <b v="1"/>
    <n v="4883"/>
    <b v="1"/>
    <s v="technology/hardware"/>
    <n v="126.12"/>
    <n v="64.569999999999993"/>
    <x v="7"/>
    <x v="35"/>
  </r>
  <r>
    <n v="1942"/>
    <s v="building the world's longest marble run relaunch"/>
    <s v="Getting a revolutionary new toy design into open source production, and using the design to create the worlds longest marble run."/>
    <n v="6000"/>
    <x v="1628"/>
    <x v="0"/>
    <x v="0"/>
    <s v="USD"/>
    <n v="1309809140"/>
    <n v="1302033140"/>
    <b v="1"/>
    <n v="95"/>
    <b v="1"/>
    <s v="technology/hardware"/>
    <n v="138.44"/>
    <n v="87.44"/>
    <x v="7"/>
    <x v="35"/>
  </r>
  <r>
    <n v="1943"/>
    <s v="RuuviTag - Open-Source Bluetooth Sensor Beacon"/>
    <s v="Next-gen 100% open-source sensor beacon platform designed especially for makers, developers and IoT companies."/>
    <n v="10000"/>
    <x v="1629"/>
    <x v="0"/>
    <x v="0"/>
    <s v="USD"/>
    <n v="1470896916"/>
    <n v="1467008916"/>
    <b v="1"/>
    <n v="2478"/>
    <b v="1"/>
    <s v="technology/hardware"/>
    <n v="1705.25"/>
    <n v="68.819999999999993"/>
    <x v="7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630"/>
    <x v="0"/>
    <x v="0"/>
    <s v="USD"/>
    <n v="1398952890"/>
    <n v="1396360890"/>
    <b v="1"/>
    <n v="1789"/>
    <b v="1"/>
    <s v="technology/hardware"/>
    <n v="788.06"/>
    <n v="176.2"/>
    <x v="7"/>
    <x v="35"/>
  </r>
  <r>
    <n v="1945"/>
    <s v="Oval - The First Digital HandPan"/>
    <s v="A new electronic musical instrument which allows you to play, learn and perform music using any sound you can imagine."/>
    <n v="100000"/>
    <x v="1631"/>
    <x v="0"/>
    <x v="3"/>
    <s v="EUR"/>
    <n v="1436680958"/>
    <n v="1433224958"/>
    <b v="1"/>
    <n v="680"/>
    <b v="1"/>
    <s v="technology/hardware"/>
    <n v="348.02"/>
    <n v="511.79"/>
    <x v="7"/>
    <x v="35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632"/>
    <x v="0"/>
    <x v="0"/>
    <s v="USD"/>
    <n v="1397961361"/>
    <n v="1392780961"/>
    <b v="1"/>
    <n v="70"/>
    <b v="1"/>
    <s v="technology/hardware"/>
    <n v="149.75"/>
    <n v="160.44"/>
    <x v="7"/>
    <x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633"/>
    <x v="0"/>
    <x v="0"/>
    <s v="USD"/>
    <n v="1258955940"/>
    <n v="1255730520"/>
    <b v="1"/>
    <n v="23"/>
    <b v="1"/>
    <s v="technology/hardware"/>
    <n v="100.63"/>
    <n v="35"/>
    <x v="7"/>
    <x v="35"/>
  </r>
  <r>
    <n v="1948"/>
    <s v="UDOO X86: The Most Powerful Maker Board Ever"/>
    <s v="10 times more powerful than Raspberry Pi 3, x86 64-bit architecture"/>
    <n v="100000"/>
    <x v="1634"/>
    <x v="0"/>
    <x v="0"/>
    <s v="USD"/>
    <n v="1465232520"/>
    <n v="1460557809"/>
    <b v="1"/>
    <n v="4245"/>
    <b v="1"/>
    <s v="technology/hardware"/>
    <n v="800.21"/>
    <n v="188.51"/>
    <x v="7"/>
    <x v="35"/>
  </r>
  <r>
    <n v="1949"/>
    <s v="Shake Your Power"/>
    <s v="#ShakeYourPower brings clean energy to places in the world without electricity through the power of music."/>
    <n v="50000"/>
    <x v="1635"/>
    <x v="0"/>
    <x v="1"/>
    <s v="GBP"/>
    <n v="1404986951"/>
    <n v="1402394951"/>
    <b v="1"/>
    <n v="943"/>
    <b v="1"/>
    <s v="technology/hardware"/>
    <n v="106"/>
    <n v="56.2"/>
    <x v="7"/>
    <x v="35"/>
  </r>
  <r>
    <n v="1950"/>
    <s v="Trebuchette - the snap-together, desktop trebuchet"/>
    <s v="We're building snap-together model trebuchets that are perfect for office warfare or annoying your roommate!"/>
    <n v="48000"/>
    <x v="1636"/>
    <x v="0"/>
    <x v="0"/>
    <s v="USD"/>
    <n v="1303446073"/>
    <n v="1300767673"/>
    <b v="1"/>
    <n v="1876"/>
    <b v="1"/>
    <s v="technology/hardware"/>
    <n v="200.52"/>
    <n v="51.31"/>
    <x v="7"/>
    <x v="35"/>
  </r>
  <r>
    <n v="1951"/>
    <s v="Connect. Code. Create. With SBrick Plus"/>
    <s v="Take learning and playing with LEGOÂ® to the next level with sensors! Build creations with SBrick Plus and make them interactive!"/>
    <n v="50000"/>
    <x v="1637"/>
    <x v="0"/>
    <x v="0"/>
    <s v="USD"/>
    <n v="1478516737"/>
    <n v="1475921137"/>
    <b v="1"/>
    <n v="834"/>
    <b v="1"/>
    <s v="technology/hardware"/>
    <n v="212.44"/>
    <n v="127.36"/>
    <x v="7"/>
    <x v="35"/>
  </r>
  <r>
    <n v="1952"/>
    <s v="Nix Color Sensor"/>
    <s v="Nix is a breakthrough smartphone accessory. Just scan an object and instantly view the color on your iPhone, Android, PC, or Mac."/>
    <n v="35000"/>
    <x v="1638"/>
    <x v="0"/>
    <x v="5"/>
    <s v="CAD"/>
    <n v="1381934015"/>
    <n v="1378737215"/>
    <b v="1"/>
    <n v="682"/>
    <b v="1"/>
    <s v="technology/hardware"/>
    <n v="198.47"/>
    <n v="101.86"/>
    <x v="7"/>
    <x v="35"/>
  </r>
  <r>
    <n v="1953"/>
    <s v="NTH Music Synthesizer"/>
    <s v="The NTH is an open source music synthesizer featuring instant fun, awesome sound, and a hackable design."/>
    <n v="15000"/>
    <x v="1639"/>
    <x v="0"/>
    <x v="0"/>
    <s v="USD"/>
    <n v="1330657200"/>
    <n v="1328158065"/>
    <b v="1"/>
    <n v="147"/>
    <b v="1"/>
    <s v="technology/hardware"/>
    <n v="225.95"/>
    <n v="230.56"/>
    <x v="7"/>
    <x v="35"/>
  </r>
  <r>
    <n v="1954"/>
    <s v="Orison â€“ Rethink the Power of Energy"/>
    <s v="The First Home Battery System You Simply Plug in to Install"/>
    <n v="50000"/>
    <x v="1640"/>
    <x v="0"/>
    <x v="0"/>
    <s v="USD"/>
    <n v="1457758800"/>
    <n v="1453730176"/>
    <b v="1"/>
    <n v="415"/>
    <b v="1"/>
    <s v="technology/hardware"/>
    <n v="698.95"/>
    <n v="842.11"/>
    <x v="7"/>
    <x v="35"/>
  </r>
  <r>
    <n v="1955"/>
    <s v="Bukobot 3D Printer - Affordable 3D with No Compromises!"/>
    <s v="An easy to build open source 3D object printer. For the newbie or experienced maker, there's a model for everyone! NEW $599 Model!"/>
    <n v="42000"/>
    <x v="1641"/>
    <x v="0"/>
    <x v="0"/>
    <s v="USD"/>
    <n v="1337799600"/>
    <n v="1334989881"/>
    <b v="1"/>
    <n v="290"/>
    <b v="1"/>
    <s v="technology/hardware"/>
    <n v="398.6"/>
    <n v="577.28"/>
    <x v="7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x v="1642"/>
    <x v="0"/>
    <x v="0"/>
    <s v="USD"/>
    <n v="1429391405"/>
    <n v="1425507005"/>
    <b v="1"/>
    <n v="365"/>
    <b v="1"/>
    <s v="technology/hardware"/>
    <n v="294.02999999999997"/>
    <n v="483.34"/>
    <x v="7"/>
    <x v="35"/>
  </r>
  <r>
    <n v="1957"/>
    <s v="freeSoC and freeSoC Mini"/>
    <s v="An open hardware platform for the best microcontroller in the world."/>
    <n v="30000"/>
    <x v="1643"/>
    <x v="0"/>
    <x v="0"/>
    <s v="USD"/>
    <n v="1351304513"/>
    <n v="1348712513"/>
    <b v="1"/>
    <n v="660"/>
    <b v="1"/>
    <s v="technology/hardware"/>
    <n v="167.5"/>
    <n v="76.14"/>
    <x v="7"/>
    <x v="35"/>
  </r>
  <r>
    <n v="1958"/>
    <s v="Mojo: Digital Design for the Hobbyist"/>
    <s v="The Mojo is an FPGA development board that is designed to be user friendly and a great introduction into digital design for anyone."/>
    <n v="7000"/>
    <x v="1644"/>
    <x v="0"/>
    <x v="0"/>
    <s v="USD"/>
    <n v="1364078561"/>
    <n v="1361490161"/>
    <b v="1"/>
    <n v="1356"/>
    <b v="1"/>
    <s v="technology/hardware"/>
    <n v="1435.57"/>
    <n v="74.11"/>
    <x v="7"/>
    <x v="35"/>
  </r>
  <r>
    <n v="1959"/>
    <s v="Heat Seek NYC"/>
    <s v="A thermometer that connects to the internet to help New York City turn the heat on for thousands of tenants with no heat in the winter."/>
    <n v="10000"/>
    <x v="1645"/>
    <x v="0"/>
    <x v="0"/>
    <s v="USD"/>
    <n v="1412121600"/>
    <n v="1408565860"/>
    <b v="1"/>
    <n v="424"/>
    <b v="1"/>
    <s v="technology/hardware"/>
    <n v="156.72999999999999"/>
    <n v="36.97"/>
    <x v="7"/>
    <x v="35"/>
  </r>
  <r>
    <n v="1960"/>
    <s v="TREKKAYAK"/>
    <s v="Trekkayak is an ultralight, durable and inflatable boat to be carried in your backpack to cross a lake or paddle down a river."/>
    <n v="70000"/>
    <x v="1646"/>
    <x v="0"/>
    <x v="11"/>
    <s v="SEK"/>
    <n v="1419151341"/>
    <n v="1416559341"/>
    <b v="1"/>
    <n v="33"/>
    <b v="1"/>
    <s v="technology/hardware"/>
    <n v="117.9"/>
    <n v="2500.9699999999998"/>
    <x v="7"/>
    <x v="35"/>
  </r>
  <r>
    <n v="1961"/>
    <s v="Public Lab DIY Spectrometry Kit"/>
    <s v="This DIY kit helps analyze materials and contaminants. We need your help to build a library of open-source spectral data."/>
    <n v="10000"/>
    <x v="1647"/>
    <x v="0"/>
    <x v="0"/>
    <s v="USD"/>
    <n v="1349495940"/>
    <n v="1346042417"/>
    <b v="1"/>
    <n v="1633"/>
    <b v="1"/>
    <s v="technology/hardware"/>
    <n v="1105.3800000000001"/>
    <n v="67.69"/>
    <x v="7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648"/>
    <x v="0"/>
    <x v="0"/>
    <s v="USD"/>
    <n v="1400006636"/>
    <n v="1397414636"/>
    <b v="1"/>
    <n v="306"/>
    <b v="1"/>
    <s v="technology/hardware"/>
    <n v="192.93"/>
    <n v="63.05"/>
    <x v="7"/>
    <x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649"/>
    <x v="0"/>
    <x v="1"/>
    <s v="GBP"/>
    <n v="1410862734"/>
    <n v="1407838734"/>
    <b v="1"/>
    <n v="205"/>
    <b v="1"/>
    <s v="technology/hardware"/>
    <n v="126.88"/>
    <n v="117.6"/>
    <x v="7"/>
    <x v="35"/>
  </r>
  <r>
    <n v="1964"/>
    <s v="Clairy: The Most Amazing Natural Air Purifier"/>
    <s v="Clairy combines the power of nature and technology with the beauty of design to eliminate indoor pollution and analyze it."/>
    <n v="89200"/>
    <x v="1650"/>
    <x v="0"/>
    <x v="18"/>
    <s v="EUR"/>
    <n v="1461306772"/>
    <n v="1458714772"/>
    <b v="1"/>
    <n v="1281"/>
    <b v="1"/>
    <s v="technology/hardware"/>
    <n v="259.58"/>
    <n v="180.75"/>
    <x v="7"/>
    <x v="35"/>
  </r>
  <r>
    <n v="1965"/>
    <s v="BoardX: The Open Source Miniature Motherboard [Redemption]"/>
    <s v="BoardX is a collection of electronic circuit boards that stack on top of one another to share resources and communicate"/>
    <n v="5000"/>
    <x v="1651"/>
    <x v="0"/>
    <x v="0"/>
    <s v="USD"/>
    <n v="1326330000"/>
    <n v="1324433310"/>
    <b v="1"/>
    <n v="103"/>
    <b v="1"/>
    <s v="technology/hardware"/>
    <n v="262.27999999999997"/>
    <n v="127.32"/>
    <x v="7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x v="1652"/>
    <x v="0"/>
    <x v="0"/>
    <s v="USD"/>
    <n v="1408021098"/>
    <n v="1405429098"/>
    <b v="1"/>
    <n v="1513"/>
    <b v="1"/>
    <s v="technology/hardware"/>
    <n v="206.74"/>
    <n v="136.63999999999999"/>
    <x v="7"/>
    <x v="3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653"/>
    <x v="0"/>
    <x v="0"/>
    <s v="USD"/>
    <n v="1398959729"/>
    <n v="1396367729"/>
    <b v="1"/>
    <n v="405"/>
    <b v="1"/>
    <s v="technology/hardware"/>
    <n v="370.13"/>
    <n v="182.78"/>
    <x v="7"/>
    <x v="35"/>
  </r>
  <r>
    <n v="1968"/>
    <s v="XSHIFTER: World's First Affordable Wireless Shifting System"/>
    <s v="Bringing the advantages of wireless smart shifting to every cyclist. FITS ANY BIKE"/>
    <n v="50000"/>
    <x v="1654"/>
    <x v="0"/>
    <x v="0"/>
    <s v="USD"/>
    <n v="1480777515"/>
    <n v="1478095515"/>
    <b v="1"/>
    <n v="510"/>
    <b v="1"/>
    <s v="technology/hardware"/>
    <n v="284.97000000000003"/>
    <n v="279.38"/>
    <x v="7"/>
    <x v="35"/>
  </r>
  <r>
    <n v="1969"/>
    <s v="Puck.js - the ground-breaking bluetooth beacon"/>
    <s v="An Open Source JavaScript microcontroller you can program wirelessly - perfect for IoT! No software needed so get started in seconds."/>
    <n v="20000"/>
    <x v="1655"/>
    <x v="0"/>
    <x v="1"/>
    <s v="GBP"/>
    <n v="1470423668"/>
    <n v="1467831668"/>
    <b v="1"/>
    <n v="1887"/>
    <b v="1"/>
    <s v="technology/hardware"/>
    <n v="579.08000000000004"/>
    <n v="61.38"/>
    <x v="7"/>
    <x v="35"/>
  </r>
  <r>
    <n v="1970"/>
    <s v="APOC: Mini Radiation Detector"/>
    <s v="The APOC is a gamma particle detector that will help you learn about radiation and find radioactive things!"/>
    <n v="5000"/>
    <x v="1656"/>
    <x v="0"/>
    <x v="0"/>
    <s v="USD"/>
    <n v="1366429101"/>
    <n v="1361248701"/>
    <b v="1"/>
    <n v="701"/>
    <b v="1"/>
    <s v="technology/hardware"/>
    <n v="1131.8"/>
    <n v="80.73"/>
    <x v="7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x v="1657"/>
    <x v="0"/>
    <x v="0"/>
    <s v="USD"/>
    <n v="1384488000"/>
    <n v="1381752061"/>
    <b v="1"/>
    <n v="3863"/>
    <b v="1"/>
    <s v="technology/hardware"/>
    <n v="263.02999999999997"/>
    <n v="272.36"/>
    <x v="7"/>
    <x v="35"/>
  </r>
  <r>
    <n v="1972"/>
    <s v="Jog It! Open source controller pendant for EMC2 and Mach3!"/>
    <s v="Jog It! Is an open source hand held controller designed to make running a program in Linux CNC (EMC2) and MACH3 a breeze."/>
    <n v="2500"/>
    <x v="1658"/>
    <x v="0"/>
    <x v="0"/>
    <s v="USD"/>
    <n v="1353201444"/>
    <n v="1350605844"/>
    <b v="1"/>
    <n v="238"/>
    <b v="1"/>
    <s v="technology/hardware"/>
    <n v="674.48"/>
    <n v="70.849999999999994"/>
    <x v="7"/>
    <x v="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659"/>
    <x v="0"/>
    <x v="0"/>
    <s v="USD"/>
    <n v="1470466800"/>
    <n v="1467134464"/>
    <b v="1"/>
    <n v="2051"/>
    <b v="1"/>
    <s v="technology/hardware"/>
    <n v="256.83"/>
    <n v="247.94"/>
    <x v="7"/>
    <x v="35"/>
  </r>
  <r>
    <n v="1974"/>
    <s v="RAPIRO: The Humanoid Robot Kit for your Raspberry Pi"/>
    <s v="RAPIRO is a cute and affordable robot kit designed to work with a Raspberry Pi. It comes with a Arduino-compatible servo controller."/>
    <n v="20000"/>
    <x v="1660"/>
    <x v="0"/>
    <x v="1"/>
    <s v="GBP"/>
    <n v="1376899269"/>
    <n v="1371715269"/>
    <b v="1"/>
    <n v="402"/>
    <b v="1"/>
    <s v="technology/hardware"/>
    <n v="375.5"/>
    <n v="186.81"/>
    <x v="7"/>
    <x v="35"/>
  </r>
  <r>
    <n v="1975"/>
    <s v="Bugle2: A DIY Phono Preamp"/>
    <s v="The Bugle2 is a second generation DIY kit phono preamplifier for vinyl playback."/>
    <n v="16000"/>
    <x v="1661"/>
    <x v="0"/>
    <x v="0"/>
    <s v="USD"/>
    <n v="1362938851"/>
    <n v="1360346851"/>
    <b v="1"/>
    <n v="253"/>
    <b v="1"/>
    <s v="technology/hardware"/>
    <n v="208.71"/>
    <n v="131.99"/>
    <x v="7"/>
    <x v="35"/>
  </r>
  <r>
    <n v="1976"/>
    <s v="Pi Lite white - Bright white LED display for Raspberry Pi"/>
    <s v="Can you help us make an ultra bright white one a reality?"/>
    <n v="4000"/>
    <x v="1662"/>
    <x v="0"/>
    <x v="1"/>
    <s v="GBP"/>
    <n v="1373751325"/>
    <n v="1371159325"/>
    <b v="1"/>
    <n v="473"/>
    <b v="1"/>
    <s v="technology/hardware"/>
    <n v="346.6"/>
    <n v="29.31"/>
    <x v="7"/>
    <x v="35"/>
  </r>
  <r>
    <n v="1977"/>
    <s v="Ario: Smart Lighting. Better Health."/>
    <s v="Ario learns about you, syncs your body clock, and keeps you healthy through natural lighting patterns."/>
    <n v="50000"/>
    <x v="1663"/>
    <x v="0"/>
    <x v="0"/>
    <s v="USD"/>
    <n v="1450511940"/>
    <n v="1446527540"/>
    <b v="1"/>
    <n v="821"/>
    <b v="1"/>
    <s v="technology/hardware"/>
    <n v="402.33"/>
    <n v="245.02"/>
    <x v="7"/>
    <x v="35"/>
  </r>
  <r>
    <n v="1978"/>
    <s v="B9Creator - A High Resolution 3D Printer"/>
    <s v="Please help us take DIY 3D Printing to the next level, support this open source photo-initiated polymer resin based 3D printing system!"/>
    <n v="50000"/>
    <x v="1664"/>
    <x v="0"/>
    <x v="0"/>
    <s v="USD"/>
    <n v="1339484400"/>
    <n v="1336627492"/>
    <b v="1"/>
    <n v="388"/>
    <b v="1"/>
    <s v="technology/hardware"/>
    <n v="1026.8499999999999"/>
    <n v="1323.25"/>
    <x v="7"/>
    <x v="35"/>
  </r>
  <r>
    <n v="1979"/>
    <s v="Skybuds - truly wireless earbuds and smartphone case"/>
    <s v="Truly wireless premium earbuds with a battery-boosting smartphone case for charging and storage"/>
    <n v="200000"/>
    <x v="1665"/>
    <x v="0"/>
    <x v="0"/>
    <s v="USD"/>
    <n v="1447909140"/>
    <n v="1444734146"/>
    <b v="1"/>
    <n v="813"/>
    <b v="1"/>
    <s v="technology/hardware"/>
    <n v="114.9"/>
    <n v="282.66000000000003"/>
    <x v="7"/>
    <x v="35"/>
  </r>
  <r>
    <n v="1980"/>
    <s v="YOUMO - Your Smart Modular Power Strip"/>
    <s v="Multi-power charging that is smarter, stylish and designed for you."/>
    <n v="50000"/>
    <x v="1666"/>
    <x v="0"/>
    <x v="12"/>
    <s v="EUR"/>
    <n v="1459684862"/>
    <n v="1456232462"/>
    <b v="1"/>
    <n v="1945"/>
    <b v="1"/>
    <s v="technology/hardware"/>
    <n v="354.82"/>
    <n v="91.21"/>
    <x v="7"/>
    <x v="35"/>
  </r>
  <r>
    <n v="2001"/>
    <s v="Nuimo: Seamless Smart Home Interface"/>
    <s v="Nuimo is a universal controller for the internet of things. Control your music, lights, locks and more."/>
    <n v="55000"/>
    <x v="1667"/>
    <x v="0"/>
    <x v="12"/>
    <s v="EUR"/>
    <n v="1434139200"/>
    <n v="1431406916"/>
    <b v="1"/>
    <n v="1637"/>
    <b v="1"/>
    <s v="technology/hardware"/>
    <n v="382.13"/>
    <n v="128.38999999999999"/>
    <x v="7"/>
    <x v="35"/>
  </r>
  <r>
    <n v="2002"/>
    <s v="JeVois: Open-Source Quad-Core Smart Machine Vision Camera"/>
    <s v="Open-source quad-core camera effortlessly adds powerful machine vision to all your PC/Arduino/Raspberry Pi projects"/>
    <n v="50000"/>
    <x v="1668"/>
    <x v="0"/>
    <x v="0"/>
    <s v="USD"/>
    <n v="1485191143"/>
    <n v="1482599143"/>
    <b v="1"/>
    <n v="1375"/>
    <b v="1"/>
    <s v="technology/hardware"/>
    <n v="216.79"/>
    <n v="78.83"/>
    <x v="7"/>
    <x v="35"/>
  </r>
  <r>
    <n v="2003"/>
    <s v="velosynth"/>
    <s v="velosynth is an open-source bicycle interaction synthesizer. it interprets the speed and acceleration of a bicycle into expressive audio feedback."/>
    <n v="500"/>
    <x v="1669"/>
    <x v="0"/>
    <x v="0"/>
    <s v="USD"/>
    <n v="1278111600"/>
    <n v="1276830052"/>
    <b v="1"/>
    <n v="17"/>
    <b v="1"/>
    <s v="technology/hardware"/>
    <n v="312"/>
    <n v="91.76"/>
    <x v="7"/>
    <x v="35"/>
  </r>
  <r>
    <n v="2004"/>
    <s v="Printeer - a 3D printer for kids &amp; schools"/>
    <s v="Design and 3D print your own creations using an iPad. A delightful 3D printing experience for children and K-12 education."/>
    <n v="50000"/>
    <x v="1670"/>
    <x v="0"/>
    <x v="0"/>
    <s v="USD"/>
    <n v="1405002663"/>
    <n v="1402410663"/>
    <b v="1"/>
    <n v="354"/>
    <b v="1"/>
    <s v="technology/hardware"/>
    <n v="234.42"/>
    <n v="331.1"/>
    <x v="7"/>
    <x v="35"/>
  </r>
  <r>
    <n v="2005"/>
    <s v="bassAware Holster"/>
    <s v="The bassAware Holster is a new type of wearable audio technology that uses vibration to create a massive bass experience."/>
    <n v="30000"/>
    <x v="1671"/>
    <x v="0"/>
    <x v="0"/>
    <s v="USD"/>
    <n v="1381895940"/>
    <n v="1379532618"/>
    <b v="1"/>
    <n v="191"/>
    <b v="1"/>
    <s v="technology/hardware"/>
    <n v="123.68"/>
    <n v="194.26"/>
    <x v="7"/>
    <x v="35"/>
  </r>
  <r>
    <n v="2006"/>
    <s v="MAID Oven - Make All Incredible Dishes"/>
    <s v="MAID is a smart kitchen assistant &amp; a multifunctional oven. MAID knows what to cook and how to cook. Cooking is now easy,fun &amp; social."/>
    <n v="50000"/>
    <x v="1672"/>
    <x v="0"/>
    <x v="0"/>
    <s v="USD"/>
    <n v="1417611645"/>
    <n v="1414584045"/>
    <b v="1"/>
    <n v="303"/>
    <b v="1"/>
    <s v="technology/hardware"/>
    <n v="247.84"/>
    <n v="408.98"/>
    <x v="7"/>
    <x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673"/>
    <x v="0"/>
    <x v="0"/>
    <s v="USD"/>
    <n v="1282622400"/>
    <n v="1276891586"/>
    <b v="1"/>
    <n v="137"/>
    <b v="1"/>
    <s v="technology/hardware"/>
    <n v="115.71"/>
    <n v="84.46"/>
    <x v="7"/>
    <x v="3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674"/>
    <x v="0"/>
    <x v="0"/>
    <s v="USD"/>
    <n v="1316442622"/>
    <n v="1312641022"/>
    <b v="1"/>
    <n v="41"/>
    <b v="1"/>
    <s v="technology/hardware"/>
    <n v="117.07"/>
    <n v="44.85"/>
    <x v="7"/>
    <x v="35"/>
  </r>
  <r>
    <n v="2009"/>
    <s v="KiÃ«n Light: Intelligent daylight at your fingertips"/>
    <s v="Licht 1: The smart pendant lamp that increases your well-being and productivity while saving 80% in running energy expenses."/>
    <n v="50000"/>
    <x v="1675"/>
    <x v="0"/>
    <x v="12"/>
    <s v="EUR"/>
    <n v="1479890743"/>
    <n v="1476776743"/>
    <b v="1"/>
    <n v="398"/>
    <b v="1"/>
    <s v="technology/hardware"/>
    <n v="305.16000000000003"/>
    <n v="383.36"/>
    <x v="7"/>
    <x v="35"/>
  </r>
  <r>
    <n v="2010"/>
    <s v="Weighitz: Weigh Smarter"/>
    <s v="Weighitz are miniature smart scales designed to weigh anything in the home."/>
    <n v="30000"/>
    <x v="1676"/>
    <x v="0"/>
    <x v="0"/>
    <s v="USD"/>
    <n v="1471564491"/>
    <n v="1468972491"/>
    <b v="1"/>
    <n v="1737"/>
    <b v="1"/>
    <s v="technology/hardware"/>
    <n v="320.05"/>
    <n v="55.28"/>
    <x v="7"/>
    <x v="35"/>
  </r>
  <r>
    <n v="2011"/>
    <s v="FLUXO â€“ The Worldâ€™s First Truly Smart Lamp"/>
    <s v="FLUXO â€“ The first smart design lamp where you can move the light in any direction with app and sensor control."/>
    <n v="50000"/>
    <x v="1677"/>
    <x v="0"/>
    <x v="13"/>
    <s v="EUR"/>
    <n v="1452553200"/>
    <n v="1449650173"/>
    <b v="1"/>
    <n v="971"/>
    <b v="1"/>
    <s v="technology/hardware"/>
    <n v="819.56"/>
    <n v="422.02"/>
    <x v="7"/>
    <x v="35"/>
  </r>
  <r>
    <n v="2012"/>
    <s v="FishBit: Your Aquarium Made Simple (Beta Release)"/>
    <s v="FishBit is an app and connected device to monitor and control your aquariumâ€™s water composition to help your tank thrive."/>
    <n v="5000"/>
    <x v="1678"/>
    <x v="0"/>
    <x v="0"/>
    <s v="USD"/>
    <n v="1423165441"/>
    <n v="1420573441"/>
    <b v="1"/>
    <n v="183"/>
    <b v="1"/>
    <s v="technology/hardware"/>
    <n v="234.9"/>
    <n v="64.180000000000007"/>
    <x v="7"/>
    <x v="35"/>
  </r>
  <r>
    <n v="2013"/>
    <s v="Portal: Turbocharged WiFi"/>
    <s v="Crowds can slow WiFi to a crawl, but not Portal. Stream ultraHD videos without buffering and play Internet games without lagging."/>
    <n v="160000"/>
    <x v="1679"/>
    <x v="0"/>
    <x v="0"/>
    <s v="USD"/>
    <n v="1468019014"/>
    <n v="1462835014"/>
    <b v="1"/>
    <n v="4562"/>
    <b v="1"/>
    <s v="technology/hardware"/>
    <n v="494.91"/>
    <n v="173.58"/>
    <x v="7"/>
    <x v="35"/>
  </r>
  <r>
    <n v="2014"/>
    <s v="3Doodler: The World's First 3D Printing Pen"/>
    <s v="It's a pen that can draw in the air! 3Doodler is the 3D printing pen you can hold in your hand. Lift your imagination off the page!"/>
    <n v="30000"/>
    <x v="1680"/>
    <x v="0"/>
    <x v="0"/>
    <s v="USD"/>
    <n v="1364184539"/>
    <n v="1361250539"/>
    <b v="1"/>
    <n v="26457"/>
    <b v="1"/>
    <s v="technology/hardware"/>
    <n v="7813.78"/>
    <n v="88.6"/>
    <x v="7"/>
    <x v="35"/>
  </r>
  <r>
    <n v="2015"/>
    <s v="ExtraCore (Arduino Compatible)"/>
    <s v="ExtraCore is a 1&quot; x 1&quot; 22 I/O pin Arduino Compatible. It's 1.7 grams and 16mhz of tiny Arduino style coolness."/>
    <n v="7200"/>
    <x v="1681"/>
    <x v="0"/>
    <x v="0"/>
    <s v="USD"/>
    <n v="1315602163"/>
    <n v="1313010163"/>
    <b v="1"/>
    <n v="162"/>
    <b v="1"/>
    <s v="technology/hardware"/>
    <n v="113"/>
    <n v="50.22"/>
    <x v="7"/>
    <x v="35"/>
  </r>
  <r>
    <n v="2016"/>
    <s v="Hydra: a triple-output power supply for electronics projects"/>
    <s v="A smart, compact power supply designed to power anything, anywhere"/>
    <n v="10000"/>
    <x v="1682"/>
    <x v="0"/>
    <x v="0"/>
    <s v="USD"/>
    <n v="1362863299"/>
    <n v="1360271299"/>
    <b v="1"/>
    <n v="479"/>
    <b v="1"/>
    <s v="technology/hardware"/>
    <n v="921.54"/>
    <n v="192.39"/>
    <x v="7"/>
    <x v="35"/>
  </r>
  <r>
    <n v="2017"/>
    <s v="SparkLab: the educational build-mobile!"/>
    <s v="A big red truck filled with cutting-edge maker tools that goes from school to school, bringing the joy of building back to kids."/>
    <n v="25000"/>
    <x v="1683"/>
    <x v="0"/>
    <x v="0"/>
    <s v="USD"/>
    <n v="1332561600"/>
    <n v="1329873755"/>
    <b v="1"/>
    <n v="426"/>
    <b v="1"/>
    <s v="technology/hardware"/>
    <n v="125.1"/>
    <n v="73.42"/>
    <x v="7"/>
    <x v="35"/>
  </r>
  <r>
    <n v="2018"/>
    <s v="Scriba - the stylus reinvented"/>
    <s v="Scriba puts creative control back in your hands. Its flexible body and dynamic squeeze motion responding beautifully to your touch."/>
    <n v="65000"/>
    <x v="1684"/>
    <x v="0"/>
    <x v="17"/>
    <s v="EUR"/>
    <n v="1439455609"/>
    <n v="1436863609"/>
    <b v="1"/>
    <n v="450"/>
    <b v="1"/>
    <s v="technology/hardware"/>
    <n v="102.24"/>
    <n v="147.68"/>
    <x v="7"/>
    <x v="3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685"/>
    <x v="0"/>
    <x v="0"/>
    <s v="USD"/>
    <n v="1474563621"/>
    <n v="1471971621"/>
    <b v="1"/>
    <n v="1780"/>
    <b v="1"/>
    <s v="technology/hardware"/>
    <n v="484.91"/>
    <n v="108.97"/>
    <x v="7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x v="1686"/>
    <x v="0"/>
    <x v="0"/>
    <s v="USD"/>
    <n v="1400108640"/>
    <n v="1396923624"/>
    <b v="1"/>
    <n v="122"/>
    <b v="1"/>
    <s v="technology/hardware"/>
    <n v="192.33"/>
    <n v="23.65"/>
    <x v="7"/>
    <x v="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687"/>
    <x v="0"/>
    <x v="0"/>
    <s v="USD"/>
    <n v="1411522897"/>
    <n v="1407634897"/>
    <b v="1"/>
    <n v="95"/>
    <b v="1"/>
    <s v="technology/hardware"/>
    <n v="281.10000000000002"/>
    <n v="147.94999999999999"/>
    <x v="7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x v="1688"/>
    <x v="0"/>
    <x v="0"/>
    <s v="USD"/>
    <n v="1465652372"/>
    <n v="1463060372"/>
    <b v="1"/>
    <n v="325"/>
    <b v="1"/>
    <s v="technology/hardware"/>
    <n v="125.14"/>
    <n v="385.04"/>
    <x v="7"/>
    <x v="35"/>
  </r>
  <r>
    <n v="2023"/>
    <s v="Atmoph Window - Your Room Can Be Anywhere"/>
    <s v="A digital window that opens to beautiful scenery from around the world with 4K-shot videos and sound. Place it anywhere, be anywhere."/>
    <n v="100000"/>
    <x v="1689"/>
    <x v="0"/>
    <x v="0"/>
    <s v="USD"/>
    <n v="1434017153"/>
    <n v="1431425153"/>
    <b v="1"/>
    <n v="353"/>
    <b v="1"/>
    <s v="technology/hardware"/>
    <n v="161.46"/>
    <n v="457.39"/>
    <x v="7"/>
    <x v="35"/>
  </r>
  <r>
    <n v="2024"/>
    <s v="RA 3D printer controller by Elefu"/>
    <s v="RA - 3D Printer board. This board can control 3 extruders, bed heaters, Elefu control panel, 4 temp monitors, lighting and more."/>
    <n v="4000"/>
    <x v="1690"/>
    <x v="0"/>
    <x v="0"/>
    <s v="USD"/>
    <n v="1344826800"/>
    <n v="1341875544"/>
    <b v="1"/>
    <n v="105"/>
    <b v="1"/>
    <s v="technology/hardware"/>
    <n v="585.35"/>
    <n v="222.99"/>
    <x v="7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x v="1691"/>
    <x v="0"/>
    <x v="12"/>
    <s v="EUR"/>
    <n v="1433996746"/>
    <n v="1431404746"/>
    <b v="1"/>
    <n v="729"/>
    <b v="1"/>
    <s v="technology/hardware"/>
    <n v="201.15"/>
    <n v="220.74"/>
    <x v="7"/>
    <x v="35"/>
  </r>
  <r>
    <n v="2026"/>
    <s v="MIDI Sprout - Biodata Sonification Device"/>
    <s v="MIDI Sprout enables plants to play synthesizers in real time."/>
    <n v="25000"/>
    <x v="1692"/>
    <x v="0"/>
    <x v="0"/>
    <s v="USD"/>
    <n v="1398052740"/>
    <n v="1394127585"/>
    <b v="1"/>
    <n v="454"/>
    <b v="1"/>
    <s v="technology/hardware"/>
    <n v="133.47999999999999"/>
    <n v="73.5"/>
    <x v="7"/>
    <x v="3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693"/>
    <x v="0"/>
    <x v="0"/>
    <s v="USD"/>
    <n v="1427740319"/>
    <n v="1423855919"/>
    <b v="1"/>
    <n v="539"/>
    <b v="1"/>
    <s v="technology/hardware"/>
    <n v="120.25"/>
    <n v="223.1"/>
    <x v="7"/>
    <x v="35"/>
  </r>
  <r>
    <n v="2028"/>
    <s v="Building the Open Source Bussard Fusion Reactor "/>
    <s v="Building an open source Bussard fusion reactor, aka the Polywell."/>
    <n v="3000"/>
    <x v="1694"/>
    <x v="0"/>
    <x v="0"/>
    <s v="USD"/>
    <n v="1268690100"/>
    <n v="1265493806"/>
    <b v="1"/>
    <n v="79"/>
    <b v="1"/>
    <s v="technology/hardware"/>
    <n v="126.17"/>
    <n v="47.91"/>
    <x v="7"/>
    <x v="35"/>
  </r>
  <r>
    <n v="2029"/>
    <s v="Lumin8 Pro"/>
    <s v="Lumin8 Pro is a fun and easy to use light controller that makes light dance to your favorite music."/>
    <n v="2500"/>
    <x v="1695"/>
    <x v="0"/>
    <x v="0"/>
    <s v="USD"/>
    <n v="1409099481"/>
    <n v="1406507481"/>
    <b v="1"/>
    <n v="94"/>
    <b v="1"/>
    <s v="technology/hardware"/>
    <n v="361.2"/>
    <n v="96.06"/>
    <x v="7"/>
    <x v="35"/>
  </r>
  <r>
    <n v="2030"/>
    <s v="Picade: The arcade cabinet kit for your mini computer"/>
    <s v="A stylish, retro, and fun arcade cabinet for your Raspberry Pi, Mini-ITX, Pandaboard, or other mini PC from the makers of Pibow"/>
    <n v="32768"/>
    <x v="1696"/>
    <x v="0"/>
    <x v="1"/>
    <s v="GBP"/>
    <n v="1354233296"/>
    <n v="1351641296"/>
    <b v="1"/>
    <n v="625"/>
    <b v="1"/>
    <s v="technology/hardware"/>
    <n v="226.24"/>
    <n v="118.61"/>
    <x v="7"/>
    <x v="35"/>
  </r>
  <r>
    <n v="2031"/>
    <s v="Linkio: the $100 Smart Home Devices Solution"/>
    <s v="With Linkio you can use your smartphone to control every electronic you own- for only $100!"/>
    <n v="50000"/>
    <x v="1697"/>
    <x v="0"/>
    <x v="9"/>
    <s v="EUR"/>
    <n v="1420765200"/>
    <n v="1417506853"/>
    <b v="1"/>
    <n v="508"/>
    <b v="1"/>
    <s v="technology/hardware"/>
    <n v="120.35"/>
    <n v="118.45"/>
    <x v="7"/>
    <x v="35"/>
  </r>
  <r>
    <n v="2032"/>
    <s v="PocketLab Voyager | Explore Science in Your World"/>
    <s v="PocketLab Voyager and PocketLab Weather are rugged science labs that you can take anywhere to explore the world around you."/>
    <n v="25000"/>
    <x v="1698"/>
    <x v="0"/>
    <x v="0"/>
    <s v="USD"/>
    <n v="1481778000"/>
    <n v="1479216874"/>
    <b v="1"/>
    <n v="531"/>
    <b v="1"/>
    <s v="technology/hardware"/>
    <n v="304.19"/>
    <n v="143.21"/>
    <x v="7"/>
    <x v="35"/>
  </r>
  <r>
    <n v="2033"/>
    <s v="BrewNanny Home Brew Monitor"/>
    <s v="BrewNannyâ„¢ accurately measures the health and progress of your home brew and alerts you to problems immediately, wherever you are."/>
    <n v="25000"/>
    <x v="1699"/>
    <x v="0"/>
    <x v="0"/>
    <s v="USD"/>
    <n v="1398477518"/>
    <n v="1395885518"/>
    <b v="1"/>
    <n v="158"/>
    <b v="1"/>
    <s v="technology/hardware"/>
    <n v="178.68"/>
    <n v="282.72000000000003"/>
    <x v="7"/>
    <x v="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700"/>
    <x v="0"/>
    <x v="0"/>
    <s v="USD"/>
    <n v="1430981880"/>
    <n v="1426216033"/>
    <b v="1"/>
    <n v="508"/>
    <b v="1"/>
    <s v="technology/hardware"/>
    <n v="386.82"/>
    <n v="593.94000000000005"/>
    <x v="7"/>
    <x v="35"/>
  </r>
  <r>
    <n v="2035"/>
    <s v="OpenBCI: Biosensing for Everybody"/>
    <s v="Announcing the GANGLION and the ULTRACORTEXâ€”a $99 biodata acquisition device and a 3D-printed, brain-sensing headset."/>
    <n v="80000"/>
    <x v="1701"/>
    <x v="0"/>
    <x v="0"/>
    <s v="USD"/>
    <n v="1450486800"/>
    <n v="1446562807"/>
    <b v="1"/>
    <n v="644"/>
    <b v="1"/>
    <s v="technology/hardware"/>
    <n v="211.04"/>
    <n v="262.16000000000003"/>
    <x v="7"/>
    <x v="35"/>
  </r>
  <r>
    <n v="2036"/>
    <s v="L.E.D Portable Charger"/>
    <s v="A high-capacity portable charger with LED lights keeps your iPhone, iPad, smartphones, tablets and other devices juiced up on-the-go."/>
    <n v="30000"/>
    <x v="1702"/>
    <x v="0"/>
    <x v="0"/>
    <s v="USD"/>
    <n v="1399668319"/>
    <n v="1397076319"/>
    <b v="1"/>
    <n v="848"/>
    <b v="1"/>
    <s v="technology/hardware"/>
    <n v="131.66999999999999"/>
    <n v="46.58"/>
    <x v="7"/>
    <x v="35"/>
  </r>
  <r>
    <n v="2037"/>
    <s v="Pedal Power -- Human Scale Energy For Everyday Tasks"/>
    <s v="With an efficiency of 97%, bicycle technology is nearly perfect. So why do we use it only for transportation?"/>
    <n v="10000"/>
    <x v="1703"/>
    <x v="0"/>
    <x v="0"/>
    <s v="USD"/>
    <n v="1388383353"/>
    <n v="1383195753"/>
    <b v="1"/>
    <n v="429"/>
    <b v="1"/>
    <s v="technology/hardware"/>
    <n v="300.48"/>
    <n v="70.040000000000006"/>
    <x v="7"/>
    <x v="35"/>
  </r>
  <r>
    <n v="2038"/>
    <s v="OWL Programmable Effects Pedal"/>
    <s v="The OWL is an open source, open hardware, reprogrammable effects pedal designed for musicians, coders, and hackers."/>
    <n v="8000"/>
    <x v="1704"/>
    <x v="0"/>
    <x v="1"/>
    <s v="GBP"/>
    <n v="1372701600"/>
    <n v="1369895421"/>
    <b v="1"/>
    <n v="204"/>
    <b v="1"/>
    <s v="technology/hardware"/>
    <n v="420.51"/>
    <n v="164.91"/>
    <x v="7"/>
    <x v="35"/>
  </r>
  <r>
    <n v="2039"/>
    <s v="ODIN2: Smart Projector for movies, video calls, and apps"/>
    <s v="Open up your digital worlds with the most sophisticated, intuitive android smart projector."/>
    <n v="125000"/>
    <x v="1705"/>
    <x v="0"/>
    <x v="0"/>
    <s v="USD"/>
    <n v="1480568340"/>
    <n v="1477996325"/>
    <b v="1"/>
    <n v="379"/>
    <b v="1"/>
    <s v="technology/hardware"/>
    <n v="136.22"/>
    <n v="449.26"/>
    <x v="7"/>
    <x v="35"/>
  </r>
  <r>
    <n v="2040"/>
    <s v="Programmable Capacitor"/>
    <s v="4.29 Billion+ Capacitor Combinations._x000a_No Coding Required."/>
    <n v="3000"/>
    <x v="1706"/>
    <x v="0"/>
    <x v="0"/>
    <s v="USD"/>
    <n v="1384557303"/>
    <n v="1383257703"/>
    <b v="1"/>
    <n v="271"/>
    <b v="1"/>
    <s v="technology/hardware"/>
    <n v="248.17"/>
    <n v="27.47"/>
    <x v="7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707"/>
    <x v="0"/>
    <x v="0"/>
    <s v="USD"/>
    <n v="1478785027"/>
    <n v="1476189427"/>
    <b v="0"/>
    <n v="120"/>
    <b v="1"/>
    <s v="technology/hardware"/>
    <n v="181.86"/>
    <n v="143.97999999999999"/>
    <x v="7"/>
    <x v="35"/>
  </r>
  <r>
    <n v="2042"/>
    <s v="SoundBrake- Headphone gadget alerts you to outside sounds"/>
    <s v="The SoundBrake headphone attachment can be used with any audio player to alert you to important outside sounds."/>
    <n v="10000"/>
    <x v="1708"/>
    <x v="0"/>
    <x v="0"/>
    <s v="USD"/>
    <n v="1453481974"/>
    <n v="1448297974"/>
    <b v="0"/>
    <n v="140"/>
    <b v="1"/>
    <s v="technology/hardware"/>
    <n v="123.53"/>
    <n v="88.24"/>
    <x v="7"/>
    <x v="35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709"/>
    <x v="0"/>
    <x v="0"/>
    <s v="USD"/>
    <n v="1481432340"/>
    <n v="1476764077"/>
    <b v="0"/>
    <n v="193"/>
    <b v="1"/>
    <s v="technology/hardware"/>
    <n v="506.21"/>
    <n v="36.33"/>
    <x v="7"/>
    <x v="35"/>
  </r>
  <r>
    <n v="2044"/>
    <s v="PiSoC: Learn to Create"/>
    <s v="The PiSoC is an open source development platform which gives each person a unique opportunity to create, regardless of skill level."/>
    <n v="15000"/>
    <x v="1710"/>
    <x v="0"/>
    <x v="0"/>
    <s v="USD"/>
    <n v="1434212714"/>
    <n v="1431620714"/>
    <b v="0"/>
    <n v="180"/>
    <b v="1"/>
    <s v="technology/hardware"/>
    <n v="108.21"/>
    <n v="90.18"/>
    <x v="7"/>
    <x v="35"/>
  </r>
  <r>
    <n v="2045"/>
    <s v="OPEN RAIL Open Source Linear Bearing System"/>
    <s v="Open Rail is a new open source universal linear rail system designed to be used with various T- Slot aluminum extrusion configurations."/>
    <n v="4900"/>
    <x v="1711"/>
    <x v="0"/>
    <x v="0"/>
    <s v="USD"/>
    <n v="1341799647"/>
    <n v="1339207647"/>
    <b v="0"/>
    <n v="263"/>
    <b v="1"/>
    <s v="technology/hardware"/>
    <n v="819.18"/>
    <n v="152.62"/>
    <x v="7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x v="1712"/>
    <x v="0"/>
    <x v="0"/>
    <s v="USD"/>
    <n v="1369282044"/>
    <n v="1366690044"/>
    <b v="0"/>
    <n v="217"/>
    <b v="1"/>
    <s v="technology/hardware"/>
    <n v="121.1"/>
    <n v="55.81"/>
    <x v="7"/>
    <x v="3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713"/>
    <x v="0"/>
    <x v="2"/>
    <s v="AUD"/>
    <n v="1429228800"/>
    <n v="1426714870"/>
    <b v="0"/>
    <n v="443"/>
    <b v="1"/>
    <s v="technology/hardware"/>
    <n v="103"/>
    <n v="227.85"/>
    <x v="7"/>
    <x v="3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714"/>
    <x v="0"/>
    <x v="0"/>
    <s v="USD"/>
    <n v="1369323491"/>
    <n v="1366731491"/>
    <b v="0"/>
    <n v="1373"/>
    <b v="1"/>
    <s v="technology/hardware"/>
    <n v="148.33000000000001"/>
    <n v="91.83"/>
    <x v="7"/>
    <x v="35"/>
  </r>
  <r>
    <n v="2049"/>
    <s v="LOCK8 - the World's First Smart Bike Lock"/>
    <s v="Keyless. Alarm secured. GPS tracking."/>
    <n v="50000"/>
    <x v="1715"/>
    <x v="0"/>
    <x v="1"/>
    <s v="GBP"/>
    <n v="1386025140"/>
    <n v="1382963963"/>
    <b v="0"/>
    <n v="742"/>
    <b v="1"/>
    <s v="technology/hardware"/>
    <n v="120.19"/>
    <n v="80.989999999999995"/>
    <x v="7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6"/>
    <x v="0"/>
    <x v="0"/>
    <s v="USD"/>
    <n v="1433036578"/>
    <n v="1429580578"/>
    <b v="0"/>
    <n v="170"/>
    <b v="1"/>
    <s v="technology/hardware"/>
    <n v="473.27"/>
    <n v="278.39"/>
    <x v="7"/>
    <x v="35"/>
  </r>
  <r>
    <n v="2051"/>
    <s v="YOYO WARRIOR - A premium yoyo for any budget"/>
    <s v="A collaborative effort between three generations who set out to provide a premium, top-quality yoyo at an affordable price."/>
    <n v="8000"/>
    <x v="1717"/>
    <x v="0"/>
    <x v="0"/>
    <s v="USD"/>
    <n v="1388017937"/>
    <n v="1385425937"/>
    <b v="0"/>
    <n v="242"/>
    <b v="1"/>
    <s v="technology/hardware"/>
    <n v="130.36000000000001"/>
    <n v="43.1"/>
    <x v="7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x v="1718"/>
    <x v="0"/>
    <x v="0"/>
    <s v="USD"/>
    <n v="1455933653"/>
    <n v="1452045653"/>
    <b v="0"/>
    <n v="541"/>
    <b v="1"/>
    <s v="technology/hardware"/>
    <n v="353.05"/>
    <n v="326.29000000000002"/>
    <x v="7"/>
    <x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500"/>
    <x v="0"/>
    <x v="0"/>
    <s v="USD"/>
    <n v="1448466551"/>
    <n v="1445870951"/>
    <b v="0"/>
    <n v="121"/>
    <b v="1"/>
    <s v="technology/hardware"/>
    <n v="101.02"/>
    <n v="41.74"/>
    <x v="7"/>
    <x v="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19"/>
    <x v="0"/>
    <x v="1"/>
    <s v="GBP"/>
    <n v="1399033810"/>
    <n v="1396441810"/>
    <b v="0"/>
    <n v="621"/>
    <b v="1"/>
    <s v="technology/hardware"/>
    <n v="113.59"/>
    <n v="64.02"/>
    <x v="7"/>
    <x v="35"/>
  </r>
  <r>
    <n v="2055"/>
    <s v="The I2C and SPI Education System"/>
    <s v="An Arduino compatible shield matched with a web based tutorial system to teach you how to talk with I2C and SPI components."/>
    <n v="6000"/>
    <x v="1720"/>
    <x v="0"/>
    <x v="0"/>
    <s v="USD"/>
    <n v="1417579200"/>
    <n v="1415031043"/>
    <b v="0"/>
    <n v="101"/>
    <b v="1"/>
    <s v="technology/hardware"/>
    <n v="167.42"/>
    <n v="99.46"/>
    <x v="7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x v="1721"/>
    <x v="0"/>
    <x v="0"/>
    <s v="USD"/>
    <n v="1366222542"/>
    <n v="1363630542"/>
    <b v="0"/>
    <n v="554"/>
    <b v="1"/>
    <s v="technology/hardware"/>
    <n v="153.44999999999999"/>
    <n v="138.49"/>
    <x v="7"/>
    <x v="3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722"/>
    <x v="0"/>
    <x v="1"/>
    <s v="GBP"/>
    <n v="1456487532"/>
    <n v="1453895532"/>
    <b v="0"/>
    <n v="666"/>
    <b v="1"/>
    <s v="technology/hardware"/>
    <n v="202.23"/>
    <n v="45.55"/>
    <x v="7"/>
    <x v="35"/>
  </r>
  <r>
    <n v="2058"/>
    <s v="Raspberry Pi Debug Clip"/>
    <s v="Making using the serial terminal on the Raspberry Pi as easy as Pi!"/>
    <n v="2560"/>
    <x v="1723"/>
    <x v="0"/>
    <x v="1"/>
    <s v="GBP"/>
    <n v="1425326400"/>
    <n v="1421916830"/>
    <b v="0"/>
    <n v="410"/>
    <b v="1"/>
    <s v="technology/hardware"/>
    <n v="168.28"/>
    <n v="10.51"/>
    <x v="7"/>
    <x v="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724"/>
    <x v="0"/>
    <x v="0"/>
    <s v="USD"/>
    <n v="1454277540"/>
    <n v="1450880854"/>
    <b v="0"/>
    <n v="375"/>
    <b v="1"/>
    <s v="technology/hardware"/>
    <n v="143.46"/>
    <n v="114.77"/>
    <x v="7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x v="1725"/>
    <x v="0"/>
    <x v="0"/>
    <s v="USD"/>
    <n v="1406129150"/>
    <n v="1400945150"/>
    <b v="0"/>
    <n v="1364"/>
    <b v="1"/>
    <s v="technology/hardware"/>
    <n v="196.4"/>
    <n v="36"/>
    <x v="7"/>
    <x v="35"/>
  </r>
  <r>
    <n v="2061"/>
    <s v="Bibo Time! Maximize your Cocktail time in seconds!"/>
    <s v="Bibo Barmaid is a smart cocktail self-serve machine that creates expertly crafted mixed drinks at home with the touch of a button."/>
    <n v="5000"/>
    <x v="1726"/>
    <x v="0"/>
    <x v="0"/>
    <s v="USD"/>
    <n v="1483208454"/>
    <n v="1480616454"/>
    <b v="0"/>
    <n v="35"/>
    <b v="1"/>
    <s v="technology/hardware"/>
    <n v="107.92"/>
    <n v="154.16999999999999"/>
    <x v="7"/>
    <x v="35"/>
  </r>
  <r>
    <n v="2062"/>
    <s v="Rho Board"/>
    <s v="4K HEVC Android TV Media Player with optional DIY electronics, ideal for app development, home control, software developement, learning"/>
    <n v="100000"/>
    <x v="1727"/>
    <x v="0"/>
    <x v="8"/>
    <s v="DKK"/>
    <n v="1458807098"/>
    <n v="1456218698"/>
    <b v="0"/>
    <n v="203"/>
    <b v="1"/>
    <s v="technology/hardware"/>
    <n v="114.98"/>
    <n v="566.39"/>
    <x v="7"/>
    <x v="35"/>
  </r>
  <r>
    <n v="2063"/>
    <s v="Up to 4 axis Beaglebone black based CNC control"/>
    <s v="Build a professional grade Linux CNC control with Beaglebone black and our CNC cape."/>
    <n v="4000"/>
    <x v="1728"/>
    <x v="0"/>
    <x v="12"/>
    <s v="EUR"/>
    <n v="1463333701"/>
    <n v="1460482501"/>
    <b v="0"/>
    <n v="49"/>
    <b v="1"/>
    <s v="technology/hardware"/>
    <n v="148.05000000000001"/>
    <n v="120.86"/>
    <x v="7"/>
    <x v="35"/>
  </r>
  <r>
    <n v="2064"/>
    <s v="Lightpack â€” ambient backlight for your displays"/>
    <s v="Open-source content-driven lighting system you can use with TV or PC, Mac, HTPC displays in movies, games and daily work"/>
    <n v="261962"/>
    <x v="1729"/>
    <x v="0"/>
    <x v="0"/>
    <s v="USD"/>
    <n v="1370001600"/>
    <n v="1366879523"/>
    <b v="0"/>
    <n v="5812"/>
    <b v="1"/>
    <s v="technology/hardware"/>
    <n v="191.17"/>
    <n v="86.16"/>
    <x v="7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730"/>
    <x v="0"/>
    <x v="1"/>
    <s v="GBP"/>
    <n v="1387958429"/>
    <n v="1385366429"/>
    <b v="0"/>
    <n v="1556"/>
    <b v="1"/>
    <s v="technology/hardware"/>
    <n v="199.22"/>
    <n v="51.21"/>
    <x v="7"/>
    <x v="35"/>
  </r>
  <r>
    <n v="2066"/>
    <s v="Garage Beacon - Turn your phone into a garage door remote"/>
    <s v="Automatically opens your garage door when you come home. Open, close, and monitor your garage door from your phone."/>
    <n v="2000"/>
    <x v="1731"/>
    <x v="0"/>
    <x v="0"/>
    <s v="USD"/>
    <n v="1408818683"/>
    <n v="1406226683"/>
    <b v="0"/>
    <n v="65"/>
    <b v="1"/>
    <s v="technology/hardware"/>
    <n v="218.6"/>
    <n v="67.260000000000005"/>
    <x v="7"/>
    <x v="35"/>
  </r>
  <r>
    <n v="2067"/>
    <s v="Luminite (LED lighting)"/>
    <s v="The next generation of premium quality LED lighting. Extreme power efficiency in a small package."/>
    <n v="495"/>
    <x v="1732"/>
    <x v="0"/>
    <x v="1"/>
    <s v="GBP"/>
    <n v="1432499376"/>
    <n v="1429648176"/>
    <b v="0"/>
    <n v="10"/>
    <b v="1"/>
    <s v="technology/hardware"/>
    <n v="126.87"/>
    <n v="62.8"/>
    <x v="7"/>
    <x v="35"/>
  </r>
  <r>
    <n v="2068"/>
    <s v="Netro - Scientifically Water Your Garden"/>
    <s v="Introducing Sprite, the cloud-based watering controller and Whisperer, the solar-powered plant sensor for effortless home irrigation"/>
    <n v="25000"/>
    <x v="1733"/>
    <x v="0"/>
    <x v="0"/>
    <s v="USD"/>
    <n v="1476994315"/>
    <n v="1474402315"/>
    <b v="0"/>
    <n v="76"/>
    <b v="1"/>
    <s v="technology/hardware"/>
    <n v="105.22"/>
    <n v="346.13"/>
    <x v="7"/>
    <x v="3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734"/>
    <x v="0"/>
    <x v="0"/>
    <s v="USD"/>
    <n v="1451776791"/>
    <n v="1449098391"/>
    <b v="0"/>
    <n v="263"/>
    <b v="1"/>
    <s v="technology/hardware"/>
    <n v="128.41"/>
    <n v="244.12"/>
    <x v="7"/>
    <x v="35"/>
  </r>
  <r>
    <n v="2070"/>
    <s v="DAN Cases A4-SFX - The World's Smallest Gaming Tower Case"/>
    <s v="The A4-SFX is a project with the goal of creating the smallest case possible while still using high-end standardized components."/>
    <n v="125000"/>
    <x v="1735"/>
    <x v="0"/>
    <x v="12"/>
    <s v="EUR"/>
    <n v="1467128723"/>
    <n v="1464536723"/>
    <b v="0"/>
    <n v="1530"/>
    <b v="1"/>
    <s v="technology/hardware"/>
    <n v="317.33"/>
    <n v="259.25"/>
    <x v="7"/>
    <x v="35"/>
  </r>
  <r>
    <n v="2071"/>
    <s v="easyFeed Automatic Pet Feeder w/ Webcam and Amazon Delivery"/>
    <s v="Includes Wifi Camera for video chat, Amazon delivery, pet health analyzer, weight control, diet transition planning, and more."/>
    <n v="20000"/>
    <x v="1736"/>
    <x v="0"/>
    <x v="0"/>
    <s v="USD"/>
    <n v="1475390484"/>
    <n v="1471502484"/>
    <b v="0"/>
    <n v="278"/>
    <b v="1"/>
    <s v="technology/hardware"/>
    <n v="280.73"/>
    <n v="201.96"/>
    <x v="7"/>
    <x v="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737"/>
    <x v="0"/>
    <x v="0"/>
    <s v="USD"/>
    <n v="1462629432"/>
    <n v="1460037432"/>
    <b v="0"/>
    <n v="350"/>
    <b v="1"/>
    <s v="technology/hardware"/>
    <n v="110.73"/>
    <n v="226.21"/>
    <x v="7"/>
    <x v="35"/>
  </r>
  <r>
    <n v="2073"/>
    <s v="abode - The Future of Home Security."/>
    <s v="abode is a home security and automation company that offers a self-installed, professional-grade solution with no contracts."/>
    <n v="100000"/>
    <x v="1738"/>
    <x v="0"/>
    <x v="0"/>
    <s v="USD"/>
    <n v="1431100918"/>
    <n v="1427212918"/>
    <b v="0"/>
    <n v="470"/>
    <b v="1"/>
    <s v="technology/hardware"/>
    <n v="152.6"/>
    <n v="324.69"/>
    <x v="7"/>
    <x v="35"/>
  </r>
  <r>
    <n v="2074"/>
    <s v="Advanced Simulation Products - PC Gaming Controllers"/>
    <s v="Creating PC gaming controllers to bring your gaming experience to a new level."/>
    <n v="600"/>
    <x v="1739"/>
    <x v="0"/>
    <x v="0"/>
    <s v="USD"/>
    <n v="1462564182"/>
    <n v="1459972182"/>
    <b v="0"/>
    <n v="3"/>
    <b v="1"/>
    <s v="technology/hardware"/>
    <n v="102.5"/>
    <n v="205"/>
    <x v="7"/>
    <x v="35"/>
  </r>
  <r>
    <n v="2075"/>
    <s v="The Practical Meter: Know your power!"/>
    <s v="The Practical Meter helps you charge your phone faster by solving a problem millions of people experience."/>
    <n v="9999"/>
    <x v="1740"/>
    <x v="0"/>
    <x v="0"/>
    <s v="USD"/>
    <n v="1374769288"/>
    <n v="1372177288"/>
    <b v="0"/>
    <n v="8200"/>
    <b v="1"/>
    <s v="technology/hardware"/>
    <n v="1678.37"/>
    <n v="20.47"/>
    <x v="7"/>
    <x v="35"/>
  </r>
  <r>
    <n v="2076"/>
    <s v="Earin - The Worlds Smallest Wireless Earbuds"/>
    <s v="Wireless earbuds filled with sound, yet so small they are almost invisible!"/>
    <n v="179000"/>
    <x v="1741"/>
    <x v="0"/>
    <x v="1"/>
    <s v="GBP"/>
    <n v="1406149689"/>
    <n v="1402693689"/>
    <b v="0"/>
    <n v="8359"/>
    <b v="1"/>
    <s v="technology/hardware"/>
    <n v="543.35"/>
    <n v="116.35"/>
    <x v="7"/>
    <x v="35"/>
  </r>
  <r>
    <n v="2077"/>
    <s v="4SeTVâ„¢ - Watch 4 TV Channels on Any Screen At Once"/>
    <s v="A Whole New Way to Get TV: Watch four live TV channels at once on your tablet, smartphone, or big screen TV!"/>
    <n v="50000"/>
    <x v="1742"/>
    <x v="0"/>
    <x v="0"/>
    <s v="USD"/>
    <n v="1433538000"/>
    <n v="1428541276"/>
    <b v="0"/>
    <n v="188"/>
    <b v="1"/>
    <s v="technology/hardware"/>
    <n v="115.51"/>
    <n v="307.2"/>
    <x v="7"/>
    <x v="35"/>
  </r>
  <r>
    <n v="2078"/>
    <s v="Hoterway - Hot shower from the first second"/>
    <s v="With hoterway you won't wait anymore for hot water in the beginning of your shower. Save Water, Energy, Time and Money."/>
    <n v="20000"/>
    <x v="1743"/>
    <x v="0"/>
    <x v="3"/>
    <s v="EUR"/>
    <n v="1482085857"/>
    <n v="1479493857"/>
    <b v="0"/>
    <n v="48"/>
    <b v="1"/>
    <s v="technology/hardware"/>
    <n v="131.21"/>
    <n v="546.69000000000005"/>
    <x v="7"/>
    <x v="3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744"/>
    <x v="0"/>
    <x v="1"/>
    <s v="GBP"/>
    <n v="1435258800"/>
    <n v="1432659793"/>
    <b v="0"/>
    <n v="607"/>
    <b v="1"/>
    <s v="technology/hardware"/>
    <n v="288.17"/>
    <n v="47.47"/>
    <x v="7"/>
    <x v="35"/>
  </r>
  <r>
    <n v="2080"/>
    <s v="Tinker Tie Beta - Programmable RGB LED Bow Tie!"/>
    <s v="Tinker Tie is a fully programmable, hackable Arduino-compatible RGB LED bow tie that can last over 20 hours on a single charge!"/>
    <n v="1000"/>
    <x v="1745"/>
    <x v="0"/>
    <x v="0"/>
    <s v="USD"/>
    <n v="1447286300"/>
    <n v="1444690700"/>
    <b v="0"/>
    <n v="50"/>
    <b v="1"/>
    <s v="technology/hardware"/>
    <n v="507.8"/>
    <n v="101.56"/>
    <x v="7"/>
    <x v="35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e v="#DIV/0!"/>
    <x v="7"/>
    <x v="32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e v="#DIV/0!"/>
    <x v="7"/>
    <x v="32"/>
  </r>
  <r>
    <n v="2343"/>
    <s v="Mobile Excellence Awards (Canceled)"/>
    <s v="The most influential and prestigious awards program that honors innovation and leadership in mobile technology and entertainment"/>
    <n v="10000"/>
    <x v="705"/>
    <x v="1"/>
    <x v="0"/>
    <s v="USD"/>
    <n v="1452282420"/>
    <n v="1447962505"/>
    <b v="0"/>
    <n v="1"/>
    <b v="0"/>
    <s v="technology/web"/>
    <n v="3"/>
    <n v="300"/>
    <x v="7"/>
    <x v="32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.1"/>
    <n v="1"/>
    <x v="7"/>
    <x v="3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e v="#DIV/0!"/>
    <x v="7"/>
    <x v="32"/>
  </r>
  <r>
    <n v="2346"/>
    <s v="Ez 2c 3D Viewers (Canceled)"/>
    <s v="Watch and Make FREE 3D Videos &amp; Pics - No Viewer needed. To Help Learn we have Training and Instant 3D viewers."/>
    <n v="60000"/>
    <x v="1746"/>
    <x v="1"/>
    <x v="0"/>
    <s v="USD"/>
    <n v="1476731431"/>
    <n v="1472843431"/>
    <b v="0"/>
    <n v="3"/>
    <b v="0"/>
    <s v="technology/web"/>
    <n v="7.0000000000000007E-2"/>
    <n v="13"/>
    <x v="7"/>
    <x v="32"/>
  </r>
  <r>
    <n v="2347"/>
    <s v="Course: Create Complete Web Apps without Coding (Canceled)"/>
    <s v="Back this project and get access to a course about building COMPLETE web applications without coding."/>
    <n v="1000"/>
    <x v="510"/>
    <x v="1"/>
    <x v="0"/>
    <s v="USD"/>
    <n v="1472135676"/>
    <n v="1469543676"/>
    <b v="0"/>
    <n v="1"/>
    <b v="0"/>
    <s v="technology/web"/>
    <n v="1.5"/>
    <n v="15"/>
    <x v="7"/>
    <x v="32"/>
  </r>
  <r>
    <n v="2348"/>
    <s v="Business &amp; Entertainment In 3D World! (Canceled)"/>
    <s v="Own, Buy, Sell 3D property! 3D games, 3D traveling and earn in one virtual 3D NEASPACE, Best for Oculus Rift environment."/>
    <n v="70000"/>
    <x v="533"/>
    <x v="1"/>
    <x v="0"/>
    <s v="USD"/>
    <n v="1456006938"/>
    <n v="1450822938"/>
    <b v="0"/>
    <n v="5"/>
    <b v="0"/>
    <s v="technology/web"/>
    <n v="0.39"/>
    <n v="54"/>
    <x v="7"/>
    <x v="32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e v="#DIV/0!"/>
    <x v="7"/>
    <x v="32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e v="#DIV/0!"/>
    <x v="7"/>
    <x v="32"/>
  </r>
  <r>
    <n v="2351"/>
    <s v="NZ Auction site.  No listing or success fees. Only $2 p/m"/>
    <s v="Donate $30 or more and receive a free selfie stick."/>
    <n v="18900"/>
    <x v="430"/>
    <x v="1"/>
    <x v="4"/>
    <s v="NZD"/>
    <n v="1430360739"/>
    <n v="1427768739"/>
    <b v="0"/>
    <n v="7"/>
    <b v="0"/>
    <s v="technology/web"/>
    <n v="0.56999999999999995"/>
    <n v="15.43"/>
    <x v="7"/>
    <x v="32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e v="#DIV/0!"/>
    <x v="7"/>
    <x v="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e v="#DIV/0!"/>
    <x v="7"/>
    <x v="3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7.0000000000000007E-2"/>
    <n v="25"/>
    <x v="7"/>
    <x v="32"/>
  </r>
  <r>
    <n v="2355"/>
    <s v="PriceItUpPlease (Canceled)"/>
    <s v="PriceItUpPlease will be an easy to use website that estimates the amount of your startup costs for that great idea you have!"/>
    <n v="8000"/>
    <x v="490"/>
    <x v="1"/>
    <x v="2"/>
    <s v="AUD"/>
    <n v="1430604136"/>
    <n v="1428012136"/>
    <b v="0"/>
    <n v="2"/>
    <b v="0"/>
    <s v="technology/web"/>
    <n v="0.69"/>
    <n v="27.5"/>
    <x v="7"/>
    <x v="32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e v="#DIV/0!"/>
    <x v="7"/>
    <x v="32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e v="#DIV/0!"/>
    <x v="7"/>
    <x v="32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e v="#DIV/0!"/>
    <x v="7"/>
    <x v="32"/>
  </r>
  <r>
    <n v="2359"/>
    <s v="crowd-funded public genome sequencing (Canceled)"/>
    <s v="I want to crowdfund the sequencing of my own genome to make it publicly available with crowd-sourced interpretation."/>
    <n v="7500"/>
    <x v="1747"/>
    <x v="1"/>
    <x v="0"/>
    <s v="USD"/>
    <n v="1438616124"/>
    <n v="1433432124"/>
    <b v="0"/>
    <n v="3"/>
    <b v="0"/>
    <s v="technology/web"/>
    <n v="14.68"/>
    <n v="367"/>
    <x v="7"/>
    <x v="32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.04"/>
    <n v="2"/>
    <x v="7"/>
    <x v="3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e v="#DIV/0!"/>
    <x v="7"/>
    <x v="32"/>
  </r>
  <r>
    <n v="2362"/>
    <s v="Help CRB obtain 501(c)(3) status! (Canceled)"/>
    <s v="The Columbus Ruby Brigade has brought monthly ruby goodness and camaraderie to all participants."/>
    <n v="420"/>
    <x v="427"/>
    <x v="1"/>
    <x v="0"/>
    <s v="USD"/>
    <n v="1418315470"/>
    <n v="1415723470"/>
    <b v="0"/>
    <n v="2"/>
    <b v="0"/>
    <s v="technology/web"/>
    <n v="28.57"/>
    <n v="60"/>
    <x v="7"/>
    <x v="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e v="#DIV/0!"/>
    <x v="7"/>
    <x v="32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e v="#DIV/0!"/>
    <x v="7"/>
    <x v="3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8"/>
    <s v="EUR"/>
    <n v="1453071600"/>
    <n v="1449596425"/>
    <b v="0"/>
    <n v="0"/>
    <b v="0"/>
    <s v="technology/web"/>
    <n v="0"/>
    <e v="#DIV/0!"/>
    <x v="7"/>
    <x v="32"/>
  </r>
  <r>
    <n v="2366"/>
    <s v="iDEA On Demand Virtual Activities. Get Active! (Canceled)"/>
    <s v="iDEA virtual activities, the perfect way to encourage children and families to get active - physically, socially and mentally."/>
    <n v="25000"/>
    <x v="998"/>
    <x v="1"/>
    <x v="1"/>
    <s v="GBP"/>
    <n v="1445431533"/>
    <n v="1442839533"/>
    <b v="0"/>
    <n v="27"/>
    <b v="0"/>
    <s v="technology/web"/>
    <n v="10.52"/>
    <n v="97.41"/>
    <x v="7"/>
    <x v="32"/>
  </r>
  <r>
    <n v="2367"/>
    <s v="Help us Make a Website Like Chegg but Free and wayyy Better!"/>
    <s v="Our goal is to create a completely free website similar to Chegg.com for students to benefit from without raping their wallet!"/>
    <n v="50000"/>
    <x v="1748"/>
    <x v="1"/>
    <x v="0"/>
    <s v="USD"/>
    <n v="1461622616"/>
    <n v="1456442216"/>
    <b v="0"/>
    <n v="14"/>
    <b v="0"/>
    <s v="technology/web"/>
    <n v="1.34"/>
    <n v="47.86"/>
    <x v="7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.25"/>
    <n v="50"/>
    <x v="7"/>
    <x v="3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e v="#DIV/0!"/>
    <x v="7"/>
    <x v="3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.33"/>
    <n v="20.5"/>
    <x v="7"/>
    <x v="32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e v="#DIV/0!"/>
    <x v="7"/>
    <x v="32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.27"/>
    <n v="30"/>
    <x v="7"/>
    <x v="32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.01"/>
    <n v="50"/>
    <x v="7"/>
    <x v="32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.05"/>
    <n v="10"/>
    <x v="7"/>
    <x v="3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e v="#DIV/0!"/>
    <x v="7"/>
    <x v="32"/>
  </r>
  <r>
    <n v="2376"/>
    <s v="Phone Tags: lost and found stickers (Canceled)"/>
    <s v="Tough, pre-manufactured lost and found stickers that forward messages to the owners email and cellphone."/>
    <n v="3000"/>
    <x v="1749"/>
    <x v="1"/>
    <x v="0"/>
    <s v="USD"/>
    <n v="1449785566"/>
    <n v="1447193566"/>
    <b v="0"/>
    <n v="4"/>
    <b v="0"/>
    <s v="technology/web"/>
    <n v="10.88"/>
    <n v="81.58"/>
    <x v="7"/>
    <x v="32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e v="#DIV/0!"/>
    <x v="7"/>
    <x v="32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e v="#DIV/0!"/>
    <x v="7"/>
    <x v="32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e v="#DIV/0!"/>
    <x v="7"/>
    <x v="32"/>
  </r>
  <r>
    <n v="2380"/>
    <s v="Finit - Hashtag Chatting (Canceled)"/>
    <s v="Tired of waiting for likes? Here is a brand new social network centered on real-time hashtag chatting. Just chat and enjoy!"/>
    <n v="15000"/>
    <x v="490"/>
    <x v="1"/>
    <x v="0"/>
    <s v="USD"/>
    <n v="1443726142"/>
    <n v="1441134142"/>
    <b v="0"/>
    <n v="3"/>
    <b v="0"/>
    <s v="technology/web"/>
    <n v="0.37"/>
    <n v="18.329999999999998"/>
    <x v="7"/>
    <x v="32"/>
  </r>
  <r>
    <n v="2381"/>
    <s v="Cannabis Connection (Canceled)"/>
    <s v="Social Media Platform for the Marijuana Industry to create professionalism and a stable lasting market."/>
    <n v="86350"/>
    <x v="1750"/>
    <x v="1"/>
    <x v="0"/>
    <s v="USD"/>
    <n v="1428704848"/>
    <n v="1426112848"/>
    <b v="0"/>
    <n v="7"/>
    <b v="0"/>
    <s v="technology/web"/>
    <n v="1.82"/>
    <n v="224.43"/>
    <x v="7"/>
    <x v="32"/>
  </r>
  <r>
    <n v="2382"/>
    <s v="These Easy Days (Canceled)"/>
    <s v="Netiquette classes to teach our youth how make proper use of computer-mediated communications for personal and educational success."/>
    <n v="3000"/>
    <x v="409"/>
    <x v="1"/>
    <x v="0"/>
    <s v="USD"/>
    <n v="1438662603"/>
    <n v="1436502603"/>
    <b v="0"/>
    <n v="2"/>
    <b v="0"/>
    <s v="technology/web"/>
    <n v="2.5"/>
    <n v="37.5"/>
    <x v="7"/>
    <x v="32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.3499999999999996"/>
    <n v="145"/>
    <x v="7"/>
    <x v="32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0.8"/>
    <n v="1"/>
    <x v="7"/>
    <x v="3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751"/>
    <x v="1"/>
    <x v="0"/>
    <s v="USD"/>
    <n v="1438793432"/>
    <n v="1436201432"/>
    <b v="0"/>
    <n v="7"/>
    <b v="0"/>
    <s v="technology/web"/>
    <n v="1.21"/>
    <n v="112.57"/>
    <x v="7"/>
    <x v="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e v="#DIV/0!"/>
    <x v="7"/>
    <x v="32"/>
  </r>
  <r>
    <n v="2387"/>
    <s v="Building an interactive web-based health community."/>
    <s v="Learning should be fun! Effective health education includes the person's learning strengths, preferences and cultural perspective."/>
    <n v="150000"/>
    <x v="509"/>
    <x v="1"/>
    <x v="0"/>
    <s v="USD"/>
    <n v="1469199740"/>
    <n v="1465311740"/>
    <b v="0"/>
    <n v="3"/>
    <b v="0"/>
    <s v="technology/web"/>
    <n v="0.68"/>
    <n v="342"/>
    <x v="7"/>
    <x v="3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046"/>
    <x v="1"/>
    <x v="0"/>
    <s v="USD"/>
    <n v="1421350140"/>
    <n v="1418761759"/>
    <b v="0"/>
    <n v="8"/>
    <b v="0"/>
    <s v="technology/web"/>
    <n v="1.25"/>
    <n v="57.88"/>
    <x v="7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.19"/>
    <n v="30"/>
    <x v="7"/>
    <x v="3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e v="#DIV/0!"/>
    <x v="7"/>
    <x v="32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.13"/>
    <n v="25"/>
    <x v="7"/>
    <x v="32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e v="#DIV/0!"/>
    <x v="7"/>
    <x v="32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.05"/>
    <n v="50"/>
    <x v="7"/>
    <x v="32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.06"/>
    <n v="1.5"/>
    <x v="7"/>
    <x v="32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e v="#DIV/0!"/>
    <x v="7"/>
    <x v="3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5"/>
    <s v="CHF"/>
    <n v="1444940558"/>
    <n v="1442348558"/>
    <b v="0"/>
    <n v="1"/>
    <b v="0"/>
    <s v="technology/web"/>
    <n v="0.2"/>
    <n v="10"/>
    <x v="7"/>
    <x v="32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e v="#DIV/0!"/>
    <x v="7"/>
    <x v="32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e v="#DIV/0!"/>
    <x v="7"/>
    <x v="32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e v="#DIV/0!"/>
    <x v="7"/>
    <x v="32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e v="#DIV/0!"/>
    <x v="7"/>
    <x v="32"/>
  </r>
  <r>
    <n v="2601"/>
    <s v="Launch a TARDIS into SPACE!"/>
    <s v="I'll be launching a small model TARDIS into (near) SPACE and filming the ascension and descension as a mini-documentary for YouTube."/>
    <n v="500"/>
    <x v="1752"/>
    <x v="0"/>
    <x v="0"/>
    <s v="USD"/>
    <n v="1347508740"/>
    <n v="1346276349"/>
    <b v="1"/>
    <n v="151"/>
    <b v="1"/>
    <s v="technology/space exploration"/>
    <n v="661.4"/>
    <n v="21.9"/>
    <x v="7"/>
    <x v="36"/>
  </r>
  <r>
    <n v="2602"/>
    <s v="Historic Robotic Spacecraft Poster Series"/>
    <s v="Three screen-printed posters celebrating the most popular and most notable interplanetary robotic space missions."/>
    <n v="12000"/>
    <x v="1753"/>
    <x v="0"/>
    <x v="0"/>
    <s v="USD"/>
    <n v="1415827200"/>
    <n v="1412358968"/>
    <b v="1"/>
    <n v="489"/>
    <b v="1"/>
    <s v="technology/space exploration"/>
    <n v="326.08999999999997"/>
    <n v="80.02"/>
    <x v="7"/>
    <x v="36"/>
  </r>
  <r>
    <n v="2603"/>
    <s v="Manned Mock Mars Mission"/>
    <s v="I will be building a mock space station and simulate living on Mars for two weeks."/>
    <n v="1750"/>
    <x v="922"/>
    <x v="0"/>
    <x v="0"/>
    <s v="USD"/>
    <n v="1387835654"/>
    <n v="1386626054"/>
    <b v="1"/>
    <n v="50"/>
    <b v="1"/>
    <s v="technology/space exploration"/>
    <n v="101.49"/>
    <n v="35.520000000000003"/>
    <x v="7"/>
    <x v="36"/>
  </r>
  <r>
    <n v="2604"/>
    <s v="Hermes Spacecraft"/>
    <s v="We're building a full size rocket motor for our Hermes Spacecraft.  Help us Kickstart the next generation of space travel!"/>
    <n v="20000"/>
    <x v="1754"/>
    <x v="0"/>
    <x v="0"/>
    <s v="USD"/>
    <n v="1335662023"/>
    <n v="1333070023"/>
    <b v="1"/>
    <n v="321"/>
    <b v="1"/>
    <s v="technology/space exploration"/>
    <n v="104.22"/>
    <n v="64.930000000000007"/>
    <x v="7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55"/>
    <x v="0"/>
    <x v="0"/>
    <s v="USD"/>
    <n v="1466168390"/>
    <n v="1463576390"/>
    <b v="1"/>
    <n v="1762"/>
    <b v="1"/>
    <s v="technology/space exploration"/>
    <n v="107.42"/>
    <n v="60.97"/>
    <x v="7"/>
    <x v="36"/>
  </r>
  <r>
    <n v="2606"/>
    <s v="2000 Student Projects to the Edge of Space"/>
    <s v="PongSat 2 !!!!!_x000a__x000a_On September 27, 2014 we are going to send 2000 student projects to the edge of space."/>
    <n v="11000"/>
    <x v="1756"/>
    <x v="0"/>
    <x v="0"/>
    <s v="USD"/>
    <n v="1398791182"/>
    <n v="1396026382"/>
    <b v="1"/>
    <n v="385"/>
    <b v="1"/>
    <s v="technology/space exploration"/>
    <n v="110.05"/>
    <n v="31.44"/>
    <x v="7"/>
    <x v="36"/>
  </r>
  <r>
    <n v="2607"/>
    <s v="Historic Robotic Spacecraft Poster Series Two"/>
    <s v="Chop Shopâ€™s second series of posters celebrating the most popular and most notable robotic space exploration missions."/>
    <n v="8000"/>
    <x v="1757"/>
    <x v="0"/>
    <x v="0"/>
    <s v="USD"/>
    <n v="1439344800"/>
    <n v="1435611572"/>
    <b v="1"/>
    <n v="398"/>
    <b v="1"/>
    <s v="technology/space exploration"/>
    <n v="407.7"/>
    <n v="81.95"/>
    <x v="7"/>
    <x v="36"/>
  </r>
  <r>
    <n v="2608"/>
    <s v="Giant Leaps in Space Poster Series"/>
    <s v="Giant Leaps featuring the historic missions of human spaceflight is the third in our series of space exploration prints"/>
    <n v="8000"/>
    <x v="1758"/>
    <x v="0"/>
    <x v="0"/>
    <s v="USD"/>
    <n v="1489536000"/>
    <n v="1485976468"/>
    <b v="1"/>
    <n v="304"/>
    <b v="1"/>
    <s v="technology/space exploration"/>
    <n v="223.93"/>
    <n v="58.93"/>
    <x v="7"/>
    <x v="36"/>
  </r>
  <r>
    <n v="2609"/>
    <s v="ArduSat - Your Arduino Experiment in Space"/>
    <s v="We love Arduino and we love space exploration. So we decided to combine them and let people run their own space experiments!"/>
    <n v="35000"/>
    <x v="1759"/>
    <x v="0"/>
    <x v="0"/>
    <s v="USD"/>
    <n v="1342330951"/>
    <n v="1339738951"/>
    <b v="1"/>
    <n v="676"/>
    <b v="1"/>
    <s v="technology/space exploration"/>
    <n v="303.8"/>
    <n v="157.29"/>
    <x v="7"/>
    <x v="36"/>
  </r>
  <r>
    <n v="2610"/>
    <s v="Restore the Pluto Discovery Telescope"/>
    <s v="Preserve the telescope that Clyde Tombaugh used to discover Pluto for generations to come!"/>
    <n v="22765"/>
    <x v="1760"/>
    <x v="0"/>
    <x v="0"/>
    <s v="USD"/>
    <n v="1471849140"/>
    <n v="1468444125"/>
    <b v="1"/>
    <n v="577"/>
    <b v="1"/>
    <s v="technology/space exploration"/>
    <n v="141.33000000000001"/>
    <n v="55.76"/>
    <x v="7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61"/>
    <x v="0"/>
    <x v="12"/>
    <s v="EUR"/>
    <n v="1483397940"/>
    <n v="1480493014"/>
    <b v="1"/>
    <n v="3663"/>
    <b v="1"/>
    <s v="technology/space exploration"/>
    <n v="2790.64"/>
    <n v="83.8"/>
    <x v="7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62"/>
    <x v="0"/>
    <x v="0"/>
    <s v="USD"/>
    <n v="1420773970"/>
    <n v="1418095570"/>
    <b v="1"/>
    <n v="294"/>
    <b v="1"/>
    <s v="technology/space exploration"/>
    <n v="171.76"/>
    <n v="58.42"/>
    <x v="7"/>
    <x v="36"/>
  </r>
  <r>
    <n v="2613"/>
    <s v="Earth 360"/>
    <s v="Re-inventing the way we look at our planet by sending 5 cameras to near space to create the first 360 panoramic view of the earth."/>
    <n v="7500"/>
    <x v="1763"/>
    <x v="0"/>
    <x v="0"/>
    <s v="USD"/>
    <n v="1348256294"/>
    <n v="1345664294"/>
    <b v="1"/>
    <n v="28"/>
    <b v="1"/>
    <s v="technology/space exploration"/>
    <n v="101.01"/>
    <n v="270.57"/>
    <x v="7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64"/>
    <x v="0"/>
    <x v="0"/>
    <s v="USD"/>
    <n v="1398834000"/>
    <n v="1396371612"/>
    <b v="1"/>
    <n v="100"/>
    <b v="1"/>
    <s v="technology/space exploration"/>
    <n v="102"/>
    <n v="107.1"/>
    <x v="7"/>
    <x v="36"/>
  </r>
  <r>
    <n v="2615"/>
    <s v="Action Man (GI Joe) Mission Mercury 10"/>
    <s v="Mission to launch a vintage Action Man and Space Capsule into space and film from his birthplace in UK to mark his 50th Anniversary."/>
    <n v="2001"/>
    <x v="1765"/>
    <x v="0"/>
    <x v="1"/>
    <s v="GBP"/>
    <n v="1462017600"/>
    <n v="1458820564"/>
    <b v="0"/>
    <n v="72"/>
    <b v="1"/>
    <s v="technology/space exploration"/>
    <n v="169.77"/>
    <n v="47.18"/>
    <x v="7"/>
    <x v="36"/>
  </r>
  <r>
    <n v="2616"/>
    <s v="James Webb Deployable Model"/>
    <s v="Production of variously-sized deployable models of NASA's James Webb Space Telescope to promote hands-on learning."/>
    <n v="25000"/>
    <x v="1766"/>
    <x v="0"/>
    <x v="0"/>
    <s v="USD"/>
    <n v="1440546729"/>
    <n v="1437954729"/>
    <b v="1"/>
    <n v="238"/>
    <b v="1"/>
    <s v="technology/space exploration"/>
    <n v="114.53"/>
    <n v="120.31"/>
    <x v="7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67"/>
    <x v="0"/>
    <x v="0"/>
    <s v="USD"/>
    <n v="1413838751"/>
    <n v="1411246751"/>
    <b v="1"/>
    <n v="159"/>
    <b v="1"/>
    <s v="technology/space exploration"/>
    <n v="877.6"/>
    <n v="27.6"/>
    <x v="7"/>
    <x v="36"/>
  </r>
  <r>
    <n v="2618"/>
    <s v="SPACE ART FEATURING ASTRONAUTS #WeBelieveInAstronauts"/>
    <s v="LTD ED COLLECTIBLE SPACE ART FEAT. ASTRONAUTS"/>
    <n v="15000"/>
    <x v="1768"/>
    <x v="0"/>
    <x v="0"/>
    <s v="USD"/>
    <n v="1449000061"/>
    <n v="1443812461"/>
    <b v="1"/>
    <n v="77"/>
    <b v="1"/>
    <s v="technology/space exploration"/>
    <n v="105.39"/>
    <n v="205.3"/>
    <x v="7"/>
    <x v="36"/>
  </r>
  <r>
    <n v="2619"/>
    <s v="Mars on Earth: An Art Residency"/>
    <s v="Help a fine art photographer continue her project about space exploration, Mars, and the scientists who are going to make it possible!"/>
    <n v="1000"/>
    <x v="1769"/>
    <x v="0"/>
    <x v="0"/>
    <s v="USD"/>
    <n v="1445598000"/>
    <n v="1443302004"/>
    <b v="1"/>
    <n v="53"/>
    <b v="1"/>
    <s v="technology/space exploration"/>
    <n v="188.4"/>
    <n v="35.549999999999997"/>
    <x v="7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70"/>
    <x v="0"/>
    <x v="2"/>
    <s v="AUD"/>
    <n v="1444525200"/>
    <n v="1441339242"/>
    <b v="1"/>
    <n v="1251"/>
    <b v="1"/>
    <s v="technology/space exploration"/>
    <n v="143.65"/>
    <n v="74.64"/>
    <x v="7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71"/>
    <x v="0"/>
    <x v="0"/>
    <s v="USD"/>
    <n v="1432230988"/>
    <n v="1429638988"/>
    <b v="1"/>
    <n v="465"/>
    <b v="1"/>
    <s v="technology/space exploration"/>
    <n v="145.88"/>
    <n v="47.06"/>
    <x v="7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72"/>
    <x v="0"/>
    <x v="18"/>
    <s v="EUR"/>
    <n v="1483120216"/>
    <n v="1479232216"/>
    <b v="0"/>
    <n v="74"/>
    <b v="1"/>
    <s v="technology/space exploration"/>
    <n v="131.18"/>
    <n v="26.59"/>
    <x v="7"/>
    <x v="36"/>
  </r>
  <r>
    <n v="2623"/>
    <s v="Antimatter Fuel Production"/>
    <s v="We have designed an antimatter thruster capable of reaching the nearest star.  A plan for antimatter fuel production is now needed."/>
    <n v="2000"/>
    <x v="1773"/>
    <x v="0"/>
    <x v="0"/>
    <s v="USD"/>
    <n v="1480658966"/>
    <n v="1479449366"/>
    <b v="0"/>
    <n v="62"/>
    <b v="1"/>
    <s v="technology/space exploration"/>
    <n v="114"/>
    <n v="36.770000000000003"/>
    <x v="7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74"/>
    <x v="0"/>
    <x v="0"/>
    <s v="USD"/>
    <n v="1347530822"/>
    <n v="1345716422"/>
    <b v="0"/>
    <n v="3468"/>
    <b v="1"/>
    <s v="technology/space exploration"/>
    <n v="1379.42"/>
    <n v="31.82"/>
    <x v="7"/>
    <x v="36"/>
  </r>
  <r>
    <n v="2625"/>
    <s v="Caelum - Photos from stratosphere"/>
    <s v="We are two upper sixth-form students specialized in physics who wanna take some majestic pictures from stratosphere - about 35km high"/>
    <n v="150"/>
    <x v="1775"/>
    <x v="0"/>
    <x v="12"/>
    <s v="EUR"/>
    <n v="1478723208"/>
    <n v="1476559608"/>
    <b v="0"/>
    <n v="52"/>
    <b v="1"/>
    <s v="technology/space exploration"/>
    <n v="956"/>
    <n v="27.58"/>
    <x v="7"/>
    <x v="36"/>
  </r>
  <r>
    <n v="2626"/>
    <s v="SAGANet STEM Mentoring Lab Accreditation"/>
    <s v="Support the accreditation of our online STEM Mentoring Program with the International Mentoring Association"/>
    <n v="2500"/>
    <x v="1776"/>
    <x v="0"/>
    <x v="0"/>
    <s v="USD"/>
    <n v="1433343869"/>
    <n v="1430751869"/>
    <b v="0"/>
    <n v="50"/>
    <b v="1"/>
    <s v="technology/space exploration"/>
    <n v="112"/>
    <n v="56"/>
    <x v="7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77"/>
    <x v="0"/>
    <x v="0"/>
    <s v="USD"/>
    <n v="1448571261"/>
    <n v="1445975661"/>
    <b v="0"/>
    <n v="45"/>
    <b v="1"/>
    <s v="technology/space exploration"/>
    <n v="646.66999999999996"/>
    <n v="21.56"/>
    <x v="7"/>
    <x v="36"/>
  </r>
  <r>
    <n v="2628"/>
    <s v="Pie In Space!"/>
    <s v="A high school freshman is sending pie into space and you can be a part of it.  GO SCIENCE!!!"/>
    <n v="839"/>
    <x v="1778"/>
    <x v="0"/>
    <x v="0"/>
    <s v="USD"/>
    <n v="1417389067"/>
    <n v="1415661067"/>
    <b v="0"/>
    <n v="21"/>
    <b v="1"/>
    <s v="technology/space exploration"/>
    <n v="110.37"/>
    <n v="44.1"/>
    <x v="7"/>
    <x v="36"/>
  </r>
  <r>
    <n v="2629"/>
    <s v="Project Dragonfly - Sail to the Stars"/>
    <s v="The first international contest to let students shape the future of interstellar travel."/>
    <n v="5000"/>
    <x v="1779"/>
    <x v="0"/>
    <x v="1"/>
    <s v="GBP"/>
    <n v="1431608122"/>
    <n v="1429016122"/>
    <b v="0"/>
    <n v="100"/>
    <b v="1"/>
    <s v="technology/space exploration"/>
    <n v="127.74"/>
    <n v="63.87"/>
    <x v="7"/>
    <x v="36"/>
  </r>
  <r>
    <n v="2630"/>
    <s v="Asteroid What! - Very Near Earth Asteroids"/>
    <s v="Free and easy to use information when asteroids pass closer than the Moon. Stretch - take photos of all of these asteroids"/>
    <n v="2000"/>
    <x v="1780"/>
    <x v="0"/>
    <x v="2"/>
    <s v="AUD"/>
    <n v="1467280800"/>
    <n v="1464921112"/>
    <b v="0"/>
    <n v="81"/>
    <b v="1"/>
    <s v="technology/space exploration"/>
    <n v="157.9"/>
    <n v="38.99"/>
    <x v="7"/>
    <x v="36"/>
  </r>
  <r>
    <n v="2631"/>
    <s v="Starship Congress 2015: Interstellar Hackathon"/>
    <s v="Starship Congress 2015 is a deep-space &amp; interstellar science summit staged by Icarus Interstellar."/>
    <n v="20000"/>
    <x v="1781"/>
    <x v="0"/>
    <x v="0"/>
    <s v="USD"/>
    <n v="1440907427"/>
    <n v="1438488227"/>
    <b v="0"/>
    <n v="286"/>
    <b v="1"/>
    <s v="technology/space exploration"/>
    <n v="114.67"/>
    <n v="80.19"/>
    <x v="7"/>
    <x v="36"/>
  </r>
  <r>
    <n v="2632"/>
    <s v="University Rocket Science"/>
    <s v="Students from 3 universities are designing a dual stage rocket to test experimental rocket technology."/>
    <n v="1070"/>
    <x v="1782"/>
    <x v="0"/>
    <x v="0"/>
    <s v="USD"/>
    <n v="1464485339"/>
    <n v="1462325339"/>
    <b v="0"/>
    <n v="42"/>
    <b v="1"/>
    <s v="technology/space exploration"/>
    <n v="137.01"/>
    <n v="34.9"/>
    <x v="7"/>
    <x v="36"/>
  </r>
  <r>
    <n v="2633"/>
    <s v="ISS-Above"/>
    <s v="A device that lights up whenever the International Space Station is nearby (that happens more often than you might expect)"/>
    <n v="5000"/>
    <x v="1783"/>
    <x v="0"/>
    <x v="0"/>
    <s v="USD"/>
    <n v="1393542000"/>
    <n v="1390938332"/>
    <b v="0"/>
    <n v="199"/>
    <b v="1"/>
    <s v="technology/space exploration"/>
    <n v="354.62"/>
    <n v="89.1"/>
    <x v="7"/>
    <x v="36"/>
  </r>
  <r>
    <n v="2634"/>
    <s v="Project Stardust Part 2"/>
    <s v="After a unsuccessful recovery last time we are trying again to successfully launch and recover a weather balloon from space."/>
    <n v="930"/>
    <x v="1784"/>
    <x v="0"/>
    <x v="0"/>
    <s v="USD"/>
    <n v="1475163921"/>
    <n v="1472571921"/>
    <b v="0"/>
    <n v="25"/>
    <b v="1"/>
    <s v="technology/space exploration"/>
    <n v="106.02"/>
    <n v="39.44"/>
    <x v="7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785"/>
    <x v="0"/>
    <x v="5"/>
    <s v="CAD"/>
    <n v="1425937761"/>
    <n v="1422917361"/>
    <b v="0"/>
    <n v="84"/>
    <b v="1"/>
    <s v="technology/space exploration"/>
    <n v="100"/>
    <n v="136.9"/>
    <x v="7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786"/>
    <x v="0"/>
    <x v="0"/>
    <s v="USD"/>
    <n v="1476579600"/>
    <n v="1474641914"/>
    <b v="0"/>
    <n v="50"/>
    <b v="1"/>
    <s v="technology/space exploration"/>
    <n v="187.3"/>
    <n v="37.46"/>
    <x v="7"/>
    <x v="36"/>
  </r>
  <r>
    <n v="2637"/>
    <s v="SPEED OF LIGHT: Biggest Mystery of the Universe"/>
    <s v="Help us collect the data to solve the mystery of the century: Is light slowing down?"/>
    <n v="500"/>
    <x v="1787"/>
    <x v="0"/>
    <x v="0"/>
    <s v="USD"/>
    <n v="1476277875"/>
    <n v="1474895475"/>
    <b v="0"/>
    <n v="26"/>
    <b v="1"/>
    <s v="technology/space exploration"/>
    <n v="166.2"/>
    <n v="31.96"/>
    <x v="7"/>
    <x v="36"/>
  </r>
  <r>
    <n v="2638"/>
    <s v="Pie In Space! (Round 2)"/>
    <s v="The second round of funding for the most amazing project ever where a high school freshman is sending pie into SPACE!!!"/>
    <n v="347"/>
    <x v="1788"/>
    <x v="0"/>
    <x v="0"/>
    <s v="USD"/>
    <n v="1421358895"/>
    <n v="1418766895"/>
    <b v="0"/>
    <n v="14"/>
    <b v="1"/>
    <s v="technology/space exploration"/>
    <n v="101.73"/>
    <n v="25.21"/>
    <x v="7"/>
    <x v="36"/>
  </r>
  <r>
    <n v="2639"/>
    <s v="Mission Space"/>
    <s v="Mission Space is run by me, a teenager who has a passion for space! I will fly a weather balloon to the edge of space with your help."/>
    <n v="300"/>
    <x v="1789"/>
    <x v="0"/>
    <x v="1"/>
    <s v="GBP"/>
    <n v="1424378748"/>
    <n v="1421786748"/>
    <b v="0"/>
    <n v="49"/>
    <b v="1"/>
    <s v="technology/space exploration"/>
    <n v="164"/>
    <n v="10.039999999999999"/>
    <x v="7"/>
    <x v="36"/>
  </r>
  <r>
    <n v="2640"/>
    <s v="Save the Astronomy Van"/>
    <s v="Hi,_x000a_My Name is David Frey and I Provide Free Public Astronomy programs in San Francisco, Mt. Tamalpias, Yosemite and Novato CA."/>
    <n v="3000"/>
    <x v="1790"/>
    <x v="0"/>
    <x v="0"/>
    <s v="USD"/>
    <n v="1433735474"/>
    <n v="1428551474"/>
    <b v="0"/>
    <n v="69"/>
    <b v="1"/>
    <s v="technology/space exploration"/>
    <n v="105.67"/>
    <n v="45.94"/>
    <x v="7"/>
    <x v="36"/>
  </r>
  <r>
    <n v="2641"/>
    <s v="Build Flying Saucer Artificial Intelligent from sea shell"/>
    <s v="Building a Flying saucer that has Artificial Intelligent made from sea shell."/>
    <n v="1500"/>
    <x v="510"/>
    <x v="2"/>
    <x v="0"/>
    <s v="USD"/>
    <n v="1410811740"/>
    <n v="1409341863"/>
    <b v="0"/>
    <n v="1"/>
    <b v="0"/>
    <s v="technology/space exploration"/>
    <n v="1"/>
    <n v="15"/>
    <x v="7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e v="#DIV/0!"/>
    <x v="7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791"/>
    <x v="1"/>
    <x v="0"/>
    <s v="USD"/>
    <n v="1482307140"/>
    <n v="1479218315"/>
    <b v="1"/>
    <n v="1501"/>
    <b v="0"/>
    <s v="technology/space exploration"/>
    <n v="33.56"/>
    <n v="223.58"/>
    <x v="7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960"/>
    <x v="1"/>
    <x v="0"/>
    <s v="USD"/>
    <n v="1489172435"/>
    <n v="1486580435"/>
    <b v="1"/>
    <n v="52"/>
    <b v="0"/>
    <s v="technology/space exploration"/>
    <n v="2.0499999999999998"/>
    <n v="39.479999999999997"/>
    <x v="7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155"/>
    <x v="1"/>
    <x v="2"/>
    <s v="AUD"/>
    <n v="1415481203"/>
    <n v="1412885603"/>
    <b v="1"/>
    <n v="23"/>
    <b v="0"/>
    <s v="technology/space exploration"/>
    <n v="10.5"/>
    <n v="91.3"/>
    <x v="7"/>
    <x v="36"/>
  </r>
  <r>
    <n v="2646"/>
    <s v="SpaceVR: Your Ticket to Space (Canceled)"/>
    <s v="We're a small group with a big mission: making it possible for everyone to explore space using the power of virtual reality."/>
    <n v="500000"/>
    <x v="1792"/>
    <x v="1"/>
    <x v="0"/>
    <s v="USD"/>
    <n v="1441783869"/>
    <n v="1439191869"/>
    <b v="1"/>
    <n v="535"/>
    <b v="0"/>
    <s v="technology/space exploration"/>
    <n v="8.42"/>
    <n v="78.67"/>
    <x v="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92"/>
    <x v="1"/>
    <x v="5"/>
    <s v="CAD"/>
    <n v="1439533019"/>
    <n v="1436941019"/>
    <b v="0"/>
    <n v="3"/>
    <b v="0"/>
    <s v="technology/space exploration"/>
    <n v="1.44"/>
    <n v="12"/>
    <x v="7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826"/>
    <x v="1"/>
    <x v="0"/>
    <s v="USD"/>
    <n v="1457543360"/>
    <n v="1454951360"/>
    <b v="0"/>
    <n v="6"/>
    <b v="0"/>
    <s v="technology/space exploration"/>
    <n v="0.88"/>
    <n v="17.670000000000002"/>
    <x v="7"/>
    <x v="36"/>
  </r>
  <r>
    <n v="2649"/>
    <s v="The Mission - Please Check Back Soon (Canceled)"/>
    <s v="They have launched a Kickstarter."/>
    <n v="125000"/>
    <x v="1793"/>
    <x v="1"/>
    <x v="0"/>
    <s v="USD"/>
    <n v="1454370941"/>
    <n v="1449186941"/>
    <b v="0"/>
    <n v="3"/>
    <b v="0"/>
    <s v="technology/space exploration"/>
    <n v="0.1"/>
    <n v="41.33"/>
    <x v="7"/>
    <x v="36"/>
  </r>
  <r>
    <n v="2650"/>
    <s v="The Observer Project 2016 (Canceled)"/>
    <s v="A fully stabilized, mobile, research grade telescope/media platform, used to bring outreach astronomy to those who don't have access."/>
    <n v="60000"/>
    <x v="1794"/>
    <x v="1"/>
    <x v="0"/>
    <s v="USD"/>
    <n v="1482332343"/>
    <n v="1479740343"/>
    <b v="0"/>
    <n v="5"/>
    <b v="0"/>
    <s v="technology/space exploration"/>
    <n v="0.6"/>
    <n v="71.599999999999994"/>
    <x v="7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795"/>
    <x v="1"/>
    <x v="0"/>
    <s v="USD"/>
    <n v="1450380009"/>
    <n v="1447960809"/>
    <b v="0"/>
    <n v="17"/>
    <b v="0"/>
    <s v="technology/space exploration"/>
    <n v="1.87"/>
    <n v="307.82"/>
    <x v="7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286"/>
    <x v="1"/>
    <x v="2"/>
    <s v="AUD"/>
    <n v="1418183325"/>
    <n v="1415591325"/>
    <b v="0"/>
    <n v="11"/>
    <b v="0"/>
    <s v="technology/space exploration"/>
    <n v="0.89"/>
    <n v="80.45"/>
    <x v="7"/>
    <x v="36"/>
  </r>
  <r>
    <n v="2653"/>
    <s v="Dream Rocket Project (Canceled)"/>
    <s v="DREAM BIG. Explore the universe through STEAM education. (Science, Technology, Engineering, Art, Mathematics)"/>
    <n v="51000"/>
    <x v="1796"/>
    <x v="1"/>
    <x v="0"/>
    <s v="USD"/>
    <n v="1402632000"/>
    <n v="1399909127"/>
    <b v="0"/>
    <n v="70"/>
    <b v="0"/>
    <s v="technology/space exploration"/>
    <n v="11.52"/>
    <n v="83.94"/>
    <x v="7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.05"/>
    <n v="8.5"/>
    <x v="7"/>
    <x v="36"/>
  </r>
  <r>
    <n v="2655"/>
    <s v="Balloons (Canceled)"/>
    <s v="Thank you for your support!"/>
    <n v="15000"/>
    <x v="1797"/>
    <x v="1"/>
    <x v="0"/>
    <s v="USD"/>
    <n v="1455048000"/>
    <n v="1452631647"/>
    <b v="0"/>
    <n v="43"/>
    <b v="0"/>
    <s v="technology/space exploration"/>
    <n v="21.03"/>
    <n v="73.37"/>
    <x v="7"/>
    <x v="36"/>
  </r>
  <r>
    <n v="2656"/>
    <s v="MoonWatcher: A 24/7 Live Video of the Moon for Everyone (Canceled)"/>
    <s v="MoonWatcher will be bringing the Moon closer to all of us."/>
    <n v="150000"/>
    <x v="1798"/>
    <x v="1"/>
    <x v="0"/>
    <s v="USD"/>
    <n v="1489345200"/>
    <n v="1485966688"/>
    <b v="0"/>
    <n v="152"/>
    <b v="0"/>
    <s v="technology/space exploration"/>
    <n v="11.44"/>
    <n v="112.86"/>
    <x v="7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799"/>
    <x v="1"/>
    <x v="0"/>
    <s v="USD"/>
    <n v="1470187800"/>
    <n v="1467325053"/>
    <b v="0"/>
    <n v="59"/>
    <b v="0"/>
    <s v="technology/space exploration"/>
    <n v="18.739999999999998"/>
    <n v="95.28"/>
    <x v="7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00"/>
    <x v="1"/>
    <x v="0"/>
    <s v="USD"/>
    <n v="1469913194"/>
    <n v="1467321194"/>
    <b v="0"/>
    <n v="4"/>
    <b v="0"/>
    <s v="technology/space exploration"/>
    <n v="0.09"/>
    <n v="22.75"/>
    <x v="7"/>
    <x v="36"/>
  </r>
  <r>
    <n v="2659"/>
    <s v="test (Canceled)"/>
    <s v="test"/>
    <n v="49000"/>
    <x v="1801"/>
    <x v="1"/>
    <x v="0"/>
    <s v="USD"/>
    <n v="1429321210"/>
    <n v="1426729210"/>
    <b v="0"/>
    <n v="10"/>
    <b v="0"/>
    <s v="technology/space exploration"/>
    <n v="2.72"/>
    <n v="133.30000000000001"/>
    <x v="7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02"/>
    <x v="1"/>
    <x v="0"/>
    <s v="USD"/>
    <n v="1448388418"/>
    <n v="1443200818"/>
    <b v="0"/>
    <n v="5"/>
    <b v="0"/>
    <s v="technology/space exploration"/>
    <n v="0.1"/>
    <n v="3.8"/>
    <x v="7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03"/>
    <x v="0"/>
    <x v="0"/>
    <s v="USD"/>
    <n v="1382742010"/>
    <n v="1380150010"/>
    <b v="0"/>
    <n v="60"/>
    <b v="1"/>
    <s v="technology/makerspaces"/>
    <n v="102.9"/>
    <n v="85.75"/>
    <x v="7"/>
    <x v="37"/>
  </r>
  <r>
    <n v="2662"/>
    <s v="The Mini Maker, a kid focused makerspace"/>
    <s v="The Mini Maker is Lansing Michigan's new kid friendly makerspace. We're dedicated to help kids imagine, develop and build."/>
    <n v="20000"/>
    <x v="1804"/>
    <x v="0"/>
    <x v="0"/>
    <s v="USD"/>
    <n v="1440179713"/>
    <n v="1437587713"/>
    <b v="0"/>
    <n v="80"/>
    <b v="1"/>
    <s v="technology/makerspaces"/>
    <n v="106.8"/>
    <n v="267"/>
    <x v="7"/>
    <x v="37"/>
  </r>
  <r>
    <n v="2663"/>
    <s v="A New Life for an Old School"/>
    <s v="The Ville. A local cooperative helping communities learn, share and grow in the spirit of health, wellness and sustainability."/>
    <n v="20000"/>
    <x v="1805"/>
    <x v="0"/>
    <x v="5"/>
    <s v="CAD"/>
    <n v="1441378800"/>
    <n v="1438873007"/>
    <b v="0"/>
    <n v="56"/>
    <b v="1"/>
    <s v="technology/makerspaces"/>
    <n v="104.6"/>
    <n v="373.56"/>
    <x v="7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06"/>
    <x v="0"/>
    <x v="0"/>
    <s v="USD"/>
    <n v="1449644340"/>
    <n v="1446683797"/>
    <b v="0"/>
    <n v="104"/>
    <b v="1"/>
    <s v="technology/makerspaces"/>
    <n v="103.43"/>
    <n v="174.04"/>
    <x v="7"/>
    <x v="37"/>
  </r>
  <r>
    <n v="2665"/>
    <s v="Gilman Playground Builds a Tech Center"/>
    <s v="Giving the best tech access and tools to Bayview Hunters Point youth - developing the next generation of tech savvy youth who excel!"/>
    <n v="3500"/>
    <x v="1807"/>
    <x v="0"/>
    <x v="0"/>
    <s v="USD"/>
    <n v="1430774974"/>
    <n v="1426886974"/>
    <b v="0"/>
    <n v="46"/>
    <b v="1"/>
    <s v="technology/makerspaces"/>
    <n v="123.14"/>
    <n v="93.7"/>
    <x v="7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08"/>
    <x v="0"/>
    <x v="0"/>
    <s v="USD"/>
    <n v="1443214800"/>
    <n v="1440008439"/>
    <b v="0"/>
    <n v="206"/>
    <b v="1"/>
    <s v="technology/makerspaces"/>
    <n v="159.30000000000001"/>
    <n v="77.33"/>
    <x v="7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09"/>
    <x v="0"/>
    <x v="0"/>
    <s v="USD"/>
    <n v="1455142416"/>
    <n v="1452550416"/>
    <b v="0"/>
    <n v="18"/>
    <b v="1"/>
    <s v="technology/makerspaces"/>
    <n v="110.67"/>
    <n v="92.22"/>
    <x v="7"/>
    <x v="37"/>
  </r>
  <r>
    <n v="2668"/>
    <s v="UOttawa Makermobile"/>
    <s v="Creativity on the go! |_x000a_CrÃ©ativitÃ© en mouvement !"/>
    <n v="1000"/>
    <x v="1331"/>
    <x v="0"/>
    <x v="5"/>
    <s v="CAD"/>
    <n v="1447079520"/>
    <n v="1443449265"/>
    <b v="0"/>
    <n v="28"/>
    <b v="1"/>
    <s v="technology/makerspaces"/>
    <n v="170.7"/>
    <n v="60.96"/>
    <x v="7"/>
    <x v="37"/>
  </r>
  <r>
    <n v="2669"/>
    <s v="Oceana High School MAKER club requesting a 3D Printer"/>
    <s v="The brand new Makers Club wants something to draw the students into science and engineering and also be very inclusive."/>
    <n v="800"/>
    <x v="860"/>
    <x v="0"/>
    <x v="0"/>
    <s v="USD"/>
    <n v="1452387096"/>
    <n v="1447203096"/>
    <b v="0"/>
    <n v="11"/>
    <b v="1"/>
    <s v="technology/makerspaces"/>
    <n v="125.13"/>
    <n v="91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10"/>
    <x v="2"/>
    <x v="2"/>
    <s v="AUD"/>
    <n v="1406593780"/>
    <n v="1404174580"/>
    <b v="1"/>
    <n v="60"/>
    <b v="0"/>
    <s v="technology/makerspaces"/>
    <n v="6.42"/>
    <n v="41.58"/>
    <x v="7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11"/>
    <x v="2"/>
    <x v="0"/>
    <s v="USD"/>
    <n v="1419017880"/>
    <n v="1416419916"/>
    <b v="1"/>
    <n v="84"/>
    <b v="0"/>
    <s v="technology/makerspaces"/>
    <n v="11.34"/>
    <n v="33.76"/>
    <x v="7"/>
    <x v="37"/>
  </r>
  <r>
    <n v="2672"/>
    <s v="Open Tools for Science and Science Education"/>
    <s v="Manylabs aims to help support 20 new residents working on open, low-cost, accessible tools for science and science education."/>
    <n v="10000"/>
    <x v="1812"/>
    <x v="2"/>
    <x v="0"/>
    <s v="USD"/>
    <n v="1451282400"/>
    <n v="1449436390"/>
    <b v="1"/>
    <n v="47"/>
    <b v="0"/>
    <s v="technology/makerspaces"/>
    <n v="33.19"/>
    <n v="70.62"/>
    <x v="7"/>
    <x v="37"/>
  </r>
  <r>
    <n v="2673"/>
    <s v="Help us open a Makerspace for Kids"/>
    <s v="We're opening up a Pixel Academy in Manhattan and we need your help to fill it with technology and tools for New York City's kids!"/>
    <n v="40000"/>
    <x v="1813"/>
    <x v="2"/>
    <x v="0"/>
    <s v="USD"/>
    <n v="1414622700"/>
    <n v="1412081999"/>
    <b v="1"/>
    <n v="66"/>
    <b v="0"/>
    <s v="technology/makerspaces"/>
    <n v="27.58"/>
    <n v="167.15"/>
    <x v="7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14"/>
    <x v="2"/>
    <x v="0"/>
    <s v="USD"/>
    <n v="1467694740"/>
    <n v="1465398670"/>
    <b v="1"/>
    <n v="171"/>
    <b v="0"/>
    <s v="technology/makerspaces"/>
    <n v="62.84"/>
    <n v="128.62"/>
    <x v="7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15"/>
    <x v="2"/>
    <x v="0"/>
    <s v="USD"/>
    <n v="1415655289"/>
    <n v="1413059689"/>
    <b v="1"/>
    <n v="29"/>
    <b v="0"/>
    <s v="technology/makerspaces"/>
    <n v="7.59"/>
    <n v="65.41"/>
    <x v="7"/>
    <x v="37"/>
  </r>
  <r>
    <n v="2676"/>
    <s v="Toronto VR Co-Op"/>
    <s v="Our aim is to provide high-end equipment and space for Toronto coders, filmmakers, and artists to develop cutting-edge VR content."/>
    <n v="2100"/>
    <x v="1816"/>
    <x v="2"/>
    <x v="5"/>
    <s v="CAD"/>
    <n v="1463929174"/>
    <n v="1461337174"/>
    <b v="0"/>
    <n v="9"/>
    <b v="0"/>
    <s v="technology/makerspaces"/>
    <n v="50.38"/>
    <n v="117.56"/>
    <x v="7"/>
    <x v="37"/>
  </r>
  <r>
    <n v="2677"/>
    <s v="Tinkr Tech - mobile makerspace"/>
    <s v="A mobile tech lab with cutting edge maker tools that travels to schools to offer free creative workshops for school age kids."/>
    <n v="19500"/>
    <x v="1817"/>
    <x v="2"/>
    <x v="0"/>
    <s v="USD"/>
    <n v="1404348143"/>
    <n v="1401756143"/>
    <b v="0"/>
    <n v="27"/>
    <b v="0"/>
    <s v="technology/makerspaces"/>
    <n v="17.510000000000002"/>
    <n v="126.48"/>
    <x v="7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157"/>
    <x v="2"/>
    <x v="3"/>
    <s v="EUR"/>
    <n v="1443121765"/>
    <n v="1440529765"/>
    <b v="0"/>
    <n v="2"/>
    <b v="0"/>
    <s v="technology/makerspaces"/>
    <n v="0.01"/>
    <n v="550"/>
    <x v="7"/>
    <x v="37"/>
  </r>
  <r>
    <n v="2679"/>
    <s v="DIY Garage"/>
    <s v="A do-it-yourself auto garage in Des Moines, Iowa where people can learn how to work on cars &amp; those who know can share their knowledge."/>
    <n v="40000"/>
    <x v="767"/>
    <x v="2"/>
    <x v="0"/>
    <s v="USD"/>
    <n v="1425081694"/>
    <n v="1422489694"/>
    <b v="0"/>
    <n v="3"/>
    <b v="0"/>
    <s v="technology/makerspaces"/>
    <n v="0.33"/>
    <n v="44"/>
    <x v="7"/>
    <x v="37"/>
  </r>
  <r>
    <n v="2680"/>
    <s v="iHeart Pillow"/>
    <s v="iHeartPillow, Connecting loved ones"/>
    <n v="32000"/>
    <x v="1818"/>
    <x v="2"/>
    <x v="3"/>
    <s v="EUR"/>
    <n v="1459915491"/>
    <n v="1457327091"/>
    <b v="0"/>
    <n v="4"/>
    <b v="0"/>
    <s v="technology/makerspaces"/>
    <n v="0.86"/>
    <n v="69"/>
    <x v="7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19"/>
    <x v="0"/>
    <x v="1"/>
    <s v="GBP"/>
    <n v="1378494000"/>
    <n v="1375880598"/>
    <b v="0"/>
    <n v="269"/>
    <b v="1"/>
    <s v="technology/hardware"/>
    <n v="1462"/>
    <n v="40.76"/>
    <x v="7"/>
    <x v="35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20"/>
    <x v="0"/>
    <x v="0"/>
    <s v="USD"/>
    <n v="1485722053"/>
    <n v="1480538053"/>
    <b v="0"/>
    <n v="185"/>
    <b v="1"/>
    <s v="technology/hardware"/>
    <n v="252.54"/>
    <n v="68.25"/>
    <x v="7"/>
    <x v="3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21"/>
    <x v="0"/>
    <x v="0"/>
    <s v="USD"/>
    <n v="1420060088"/>
    <n v="1414872488"/>
    <b v="0"/>
    <n v="176"/>
    <b v="1"/>
    <s v="technology/hardware"/>
    <n v="140.05000000000001"/>
    <n v="95.49"/>
    <x v="7"/>
    <x v="35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22"/>
    <x v="0"/>
    <x v="1"/>
    <s v="GBP"/>
    <n v="1439625059"/>
    <n v="1436860259"/>
    <b v="0"/>
    <n v="1019"/>
    <b v="1"/>
    <s v="technology/hardware"/>
    <n v="296.88"/>
    <n v="7.19"/>
    <x v="7"/>
    <x v="35"/>
  </r>
  <r>
    <n v="2725"/>
    <s v="Digital MPPT and Solar BMS for a Net Zero energy House"/>
    <s v="Best Net Zero energy solution for new or existing house (no more heating or electricity bills)."/>
    <n v="40000"/>
    <x v="1823"/>
    <x v="0"/>
    <x v="5"/>
    <s v="CAD"/>
    <n v="1488390735"/>
    <n v="1484070735"/>
    <b v="0"/>
    <n v="113"/>
    <b v="1"/>
    <s v="technology/hardware"/>
    <n v="144.54"/>
    <n v="511.65"/>
    <x v="7"/>
    <x v="35"/>
  </r>
  <r>
    <n v="2726"/>
    <s v="Krimston TWO - Dual SIM case for iPhone"/>
    <s v="Krimston TWO: iPhone Dual SIM Case"/>
    <n v="100000"/>
    <x v="1824"/>
    <x v="0"/>
    <x v="0"/>
    <s v="USD"/>
    <n v="1461333311"/>
    <n v="1458741311"/>
    <b v="0"/>
    <n v="404"/>
    <b v="1"/>
    <s v="technology/hardware"/>
    <n v="105.75"/>
    <n v="261.75"/>
    <x v="7"/>
    <x v="35"/>
  </r>
  <r>
    <n v="2727"/>
    <s v="PiDrive: Low-power, mSATA SSD for the Raspberry Pi"/>
    <s v="Introducing the PiDrive, a high capacity Solid State Drive (SSD) expansion card for the Raspberry Pi B+, A+, and B+ v2!"/>
    <n v="10000"/>
    <x v="1825"/>
    <x v="0"/>
    <x v="0"/>
    <s v="USD"/>
    <n v="1438964063"/>
    <n v="1436804063"/>
    <b v="0"/>
    <n v="707"/>
    <b v="1"/>
    <s v="technology/hardware"/>
    <n v="493.21"/>
    <n v="69.760000000000005"/>
    <x v="7"/>
    <x v="35"/>
  </r>
  <r>
    <n v="2728"/>
    <s v="Multi-Function SSD Shield for the Raspberry Pi 2"/>
    <s v="SSD, WiFi, RTC w/Battery and high power USB all in one shield."/>
    <n v="15000"/>
    <x v="1826"/>
    <x v="0"/>
    <x v="0"/>
    <s v="USD"/>
    <n v="1451485434"/>
    <n v="1448461434"/>
    <b v="0"/>
    <n v="392"/>
    <b v="1"/>
    <s v="technology/hardware"/>
    <n v="201.83"/>
    <n v="77.23"/>
    <x v="7"/>
    <x v="35"/>
  </r>
  <r>
    <n v="2729"/>
    <s v="McChi Luggage: It's a Luggage, USB Charger and a Table Top"/>
    <s v="A luggage that is more than a luggage! It is what you want it to be."/>
    <n v="7500"/>
    <x v="1827"/>
    <x v="0"/>
    <x v="0"/>
    <s v="USD"/>
    <n v="1430459197"/>
    <n v="1427867197"/>
    <b v="0"/>
    <n v="23"/>
    <b v="1"/>
    <s v="technology/hardware"/>
    <n v="104.44"/>
    <n v="340.57"/>
    <x v="7"/>
    <x v="35"/>
  </r>
  <r>
    <n v="2730"/>
    <s v="Yaba - Portable Speaker &amp; Guitar Amp"/>
    <s v="The world's most powerful portable speaker and guitar amplifier. Turns any surface into a speaker."/>
    <n v="27000"/>
    <x v="1828"/>
    <x v="0"/>
    <x v="0"/>
    <s v="USD"/>
    <n v="1366635575"/>
    <n v="1363611575"/>
    <b v="0"/>
    <n v="682"/>
    <b v="1"/>
    <s v="technology/hardware"/>
    <n v="170.29"/>
    <n v="67.42"/>
    <x v="7"/>
    <x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29"/>
    <x v="0"/>
    <x v="0"/>
    <s v="USD"/>
    <n v="1413604800"/>
    <n v="1408624622"/>
    <b v="0"/>
    <n v="37"/>
    <b v="1"/>
    <s v="technology/hardware"/>
    <n v="104.3"/>
    <n v="845.7"/>
    <x v="7"/>
    <x v="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30"/>
    <x v="0"/>
    <x v="0"/>
    <s v="USD"/>
    <n v="1369699200"/>
    <n v="1366917828"/>
    <b v="0"/>
    <n v="146"/>
    <b v="1"/>
    <s v="technology/hardware"/>
    <n v="118.25"/>
    <n v="97.19"/>
    <x v="7"/>
    <x v="35"/>
  </r>
  <r>
    <n v="2733"/>
    <s v="ONetSwitch: Open Source Hardware for Networking"/>
    <s v="Students, makers, and engineers can write Linux software applications to achieve any network functions, such as NAS, VPN and Firewall."/>
    <n v="50000"/>
    <x v="1831"/>
    <x v="0"/>
    <x v="0"/>
    <s v="USD"/>
    <n v="1428643974"/>
    <n v="1423463574"/>
    <b v="0"/>
    <n v="119"/>
    <b v="1"/>
    <s v="technology/hardware"/>
    <n v="107.54"/>
    <n v="451.84"/>
    <x v="7"/>
    <x v="35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32"/>
    <x v="0"/>
    <x v="0"/>
    <s v="USD"/>
    <n v="1476395940"/>
    <n v="1473782592"/>
    <b v="0"/>
    <n v="163"/>
    <b v="1"/>
    <s v="technology/hardware"/>
    <n v="2260300"/>
    <n v="138.66999999999999"/>
    <x v="7"/>
    <x v="35"/>
  </r>
  <r>
    <n v="2735"/>
    <s v="Pi Supply - Intelligent Power Switch for Raspberry Pi"/>
    <s v="The Pi Supply is an intelligent power switch for the Raspberry Pi which includes hard on and off switches and auto-off on shutdown."/>
    <n v="750"/>
    <x v="1833"/>
    <x v="0"/>
    <x v="1"/>
    <s v="GBP"/>
    <n v="1363204800"/>
    <n v="1360551250"/>
    <b v="0"/>
    <n v="339"/>
    <b v="1"/>
    <s v="technology/hardware"/>
    <n v="978.13"/>
    <n v="21.64"/>
    <x v="7"/>
    <x v="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34"/>
    <x v="0"/>
    <x v="5"/>
    <s v="CAD"/>
    <n v="1398268773"/>
    <n v="1395676773"/>
    <b v="0"/>
    <n v="58"/>
    <b v="1"/>
    <s v="technology/hardware"/>
    <n v="122.9"/>
    <n v="169.52"/>
    <x v="7"/>
    <x v="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35"/>
    <x v="0"/>
    <x v="0"/>
    <s v="USD"/>
    <n v="1389812400"/>
    <n v="1386108087"/>
    <b v="0"/>
    <n v="456"/>
    <b v="1"/>
    <s v="technology/hardware"/>
    <n v="246.06"/>
    <n v="161.88"/>
    <x v="7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x v="1836"/>
    <x v="0"/>
    <x v="0"/>
    <s v="USD"/>
    <n v="1478402804"/>
    <n v="1473218804"/>
    <b v="0"/>
    <n v="15"/>
    <b v="1"/>
    <s v="technology/hardware"/>
    <n v="147.94"/>
    <n v="493.13"/>
    <x v="7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x v="1837"/>
    <x v="0"/>
    <x v="1"/>
    <s v="GBP"/>
    <n v="1399324717"/>
    <n v="1395436717"/>
    <b v="0"/>
    <n v="191"/>
    <b v="1"/>
    <s v="technology/hardware"/>
    <n v="384.09"/>
    <n v="22.12"/>
    <x v="7"/>
    <x v="35"/>
  </r>
  <r>
    <n v="2740"/>
    <s v="Vertical Garden Prototype"/>
    <s v="I am interested in testing the plant yields of this vertical garden as well as some other applications"/>
    <n v="300"/>
    <x v="451"/>
    <x v="0"/>
    <x v="0"/>
    <s v="USD"/>
    <n v="1426117552"/>
    <n v="1423529152"/>
    <b v="0"/>
    <n v="17"/>
    <b v="1"/>
    <s v="technology/hardware"/>
    <n v="103.33"/>
    <n v="18.239999999999998"/>
    <x v="7"/>
    <x v="35"/>
  </r>
  <r>
    <n v="520"/>
    <s v="Darktales The Play"/>
    <s v="Tim Arthur's 21st anniversary sell-out production of his 'chilling' and 'sinister' ghostly thriller returns to the Edinburgh Fringe!"/>
    <n v="5000"/>
    <x v="1838"/>
    <x v="0"/>
    <x v="1"/>
    <s v="GBP"/>
    <n v="1449766261"/>
    <n v="1447174261"/>
    <b v="0"/>
    <n v="34"/>
    <b v="1"/>
    <s v="theater/plays"/>
    <n v="102.1"/>
    <n v="150.15"/>
    <x v="8"/>
    <x v="3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839"/>
    <x v="0"/>
    <x v="0"/>
    <s v="USD"/>
    <n v="1477976340"/>
    <n v="1475460819"/>
    <b v="0"/>
    <n v="56"/>
    <b v="1"/>
    <s v="theater/plays"/>
    <n v="104.64"/>
    <n v="93.43"/>
    <x v="8"/>
    <x v="38"/>
  </r>
  <r>
    <n v="522"/>
    <s v="COMPASS PLAYERS"/>
    <s v="*** TO MAKE DONATIONS IN THE FUTURE                                   GO TO OUR WEBSITE: www.compassplayers.com ***"/>
    <n v="3000"/>
    <x v="1840"/>
    <x v="0"/>
    <x v="0"/>
    <s v="USD"/>
    <n v="1458518325"/>
    <n v="1456793925"/>
    <b v="0"/>
    <n v="31"/>
    <b v="1"/>
    <s v="theater/plays"/>
    <n v="114.67"/>
    <n v="110.97"/>
    <x v="8"/>
    <x v="3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41"/>
    <x v="0"/>
    <x v="0"/>
    <s v="USD"/>
    <n v="1442805076"/>
    <n v="1440213076"/>
    <b v="0"/>
    <n v="84"/>
    <b v="1"/>
    <s v="theater/plays"/>
    <n v="120.6"/>
    <n v="71.790000000000006"/>
    <x v="8"/>
    <x v="38"/>
  </r>
  <r>
    <n v="524"/>
    <s v="Zero Down"/>
    <s v="Angel on the Corner need YOUR help to raise Â£3,500 to take Zero Down by Sarah Hehir to the Edinburgh Fringe Festival this August!"/>
    <n v="3500"/>
    <x v="1842"/>
    <x v="0"/>
    <x v="1"/>
    <s v="GBP"/>
    <n v="1464801169"/>
    <n v="1462209169"/>
    <b v="0"/>
    <n v="130"/>
    <b v="1"/>
    <s v="theater/plays"/>
    <n v="108.67"/>
    <n v="29.26"/>
    <x v="8"/>
    <x v="38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8"/>
    <x v="38"/>
  </r>
  <r>
    <n v="526"/>
    <s v="Victory by Madicken Malm"/>
    <s v="We have a brand new play. We urgently need your help to fund our production, which opens at Theatre503 on August 18th."/>
    <n v="1500"/>
    <x v="1843"/>
    <x v="0"/>
    <x v="1"/>
    <s v="GBP"/>
    <n v="1438966800"/>
    <n v="1436278344"/>
    <b v="0"/>
    <n v="23"/>
    <b v="1"/>
    <s v="theater/plays"/>
    <n v="114"/>
    <n v="74.349999999999994"/>
    <x v="8"/>
    <x v="38"/>
  </r>
  <r>
    <n v="527"/>
    <s v="Omega Kids - a new play"/>
    <s v="OMEGA KIDS, a new play by Noah Mease, directed by Jay Stull &amp; produced by New Light Theater Project in association with Access Theater."/>
    <n v="10000"/>
    <x v="918"/>
    <x v="0"/>
    <x v="0"/>
    <s v="USD"/>
    <n v="1487347500"/>
    <n v="1484715366"/>
    <b v="0"/>
    <n v="158"/>
    <b v="1"/>
    <s v="theater/plays"/>
    <n v="100.85"/>
    <n v="63.83"/>
    <x v="8"/>
    <x v="38"/>
  </r>
  <r>
    <n v="528"/>
    <s v="Devastated No Matter What"/>
    <s v="A Festival Backed Production of a Full-Length Play."/>
    <n v="1150"/>
    <x v="1267"/>
    <x v="0"/>
    <x v="0"/>
    <s v="USD"/>
    <n v="1434921600"/>
    <n v="1433109907"/>
    <b v="0"/>
    <n v="30"/>
    <b v="1"/>
    <s v="theater/plays"/>
    <n v="115.65"/>
    <n v="44.33"/>
    <x v="8"/>
    <x v="3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44"/>
    <x v="0"/>
    <x v="5"/>
    <s v="CAD"/>
    <n v="1484110800"/>
    <n v="1482281094"/>
    <b v="0"/>
    <n v="18"/>
    <b v="1"/>
    <s v="theater/plays"/>
    <n v="130.41999999999999"/>
    <n v="86.94"/>
    <x v="8"/>
    <x v="38"/>
  </r>
  <r>
    <n v="530"/>
    <s v="Corners Grove"/>
    <s v="Corners Grove is a coming-of-age play about leaving home, gender identity and the death of Whitney Houston; will benefit Win NYC."/>
    <n v="3405"/>
    <x v="1845"/>
    <x v="0"/>
    <x v="0"/>
    <s v="USD"/>
    <n v="1435111200"/>
    <n v="1433254268"/>
    <b v="0"/>
    <n v="29"/>
    <b v="1"/>
    <s v="theater/plays"/>
    <n v="107.78"/>
    <n v="126.55"/>
    <x v="8"/>
    <x v="38"/>
  </r>
  <r>
    <n v="531"/>
    <s v="COMPASS PLAYERS presents SYLVIA by A. R. Gurney"/>
    <s v="SYLVIA is a modern romantic comedy about a marriage and a talking dog. Directed by Jeanna Michaels. January 12 through January 29, 2017"/>
    <n v="4000"/>
    <x v="1846"/>
    <x v="0"/>
    <x v="0"/>
    <s v="USD"/>
    <n v="1481957940"/>
    <n v="1478050429"/>
    <b v="0"/>
    <n v="31"/>
    <b v="1"/>
    <s v="theater/plays"/>
    <n v="100"/>
    <n v="129.03"/>
    <x v="8"/>
    <x v="38"/>
  </r>
  <r>
    <n v="532"/>
    <s v="Walken On Sunshine"/>
    <s v="A fast paced, comedic play about an anxiety-ridden filmmaker who lies to investors about having Christopher Walken in his film."/>
    <n v="10000"/>
    <x v="1847"/>
    <x v="0"/>
    <x v="0"/>
    <s v="USD"/>
    <n v="1463098208"/>
    <n v="1460506208"/>
    <b v="0"/>
    <n v="173"/>
    <b v="1"/>
    <s v="theater/plays"/>
    <n v="123.25"/>
    <n v="71.239999999999995"/>
    <x v="8"/>
    <x v="3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.2"/>
    <n v="117.88"/>
    <x v="8"/>
    <x v="38"/>
  </r>
  <r>
    <n v="534"/>
    <s v="Theatre for restorative justice - help us get to Belgium!"/>
    <s v="We're a zero-budget, non-profit theatre group based in Oslo and have been invited to perform at a conference in Belgium. Help!"/>
    <n v="15000"/>
    <x v="1848"/>
    <x v="0"/>
    <x v="10"/>
    <s v="NOK"/>
    <n v="1446418800"/>
    <n v="1443036470"/>
    <b v="0"/>
    <n v="48"/>
    <b v="1"/>
    <s v="theater/plays"/>
    <n v="104.67"/>
    <n v="327.08"/>
    <x v="8"/>
    <x v="38"/>
  </r>
  <r>
    <n v="535"/>
    <s v="Astronauts of Hartlepool: a Brexit sci-fi for VAULT 2017"/>
    <s v="Weâ€™re producing a Northern Brexit sci-fi play for VAULT festival 2017 and we need your help!"/>
    <n v="2000"/>
    <x v="1849"/>
    <x v="0"/>
    <x v="1"/>
    <s v="GBP"/>
    <n v="1483707905"/>
    <n v="1481115905"/>
    <b v="0"/>
    <n v="59"/>
    <b v="1"/>
    <s v="theater/plays"/>
    <n v="102.5"/>
    <n v="34.75"/>
    <x v="8"/>
    <x v="38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50"/>
    <x v="0"/>
    <x v="1"/>
    <s v="GBP"/>
    <n v="1438624800"/>
    <n v="1435133807"/>
    <b v="0"/>
    <n v="39"/>
    <b v="1"/>
    <s v="theater/plays"/>
    <n v="118.26"/>
    <n v="100.06"/>
    <x v="8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x v="1851"/>
    <x v="0"/>
    <x v="0"/>
    <s v="USD"/>
    <n v="1446665191"/>
    <n v="1444069591"/>
    <b v="0"/>
    <n v="59"/>
    <b v="1"/>
    <s v="theater/plays"/>
    <n v="120.5"/>
    <n v="40.85"/>
    <x v="8"/>
    <x v="38"/>
  </r>
  <r>
    <n v="538"/>
    <s v="Shakespeare Orange County's HAMLET: Match This!"/>
    <s v="SOC produces affordable and accessible theatre in the heart of Orange County, CA, and we need your help to match a $5,000 grant!"/>
    <n v="5000"/>
    <x v="1852"/>
    <x v="0"/>
    <x v="0"/>
    <s v="USD"/>
    <n v="1463166263"/>
    <n v="1460574263"/>
    <b v="0"/>
    <n v="60"/>
    <b v="1"/>
    <s v="theater/plays"/>
    <n v="302.42"/>
    <n v="252.02"/>
    <x v="8"/>
    <x v="38"/>
  </r>
  <r>
    <n v="539"/>
    <s v="&quot;The Tale of The Cockatrice&quot; by Peafrog Puppetry"/>
    <s v="A brand new show that unites puppetry, live music and storytelling to bring a forgotten English legend back to life!"/>
    <n v="500"/>
    <x v="1853"/>
    <x v="0"/>
    <x v="1"/>
    <s v="GBP"/>
    <n v="1467681107"/>
    <n v="1465866707"/>
    <b v="0"/>
    <n v="20"/>
    <b v="1"/>
    <s v="theater/plays"/>
    <n v="100.64"/>
    <n v="25.16"/>
    <x v="8"/>
    <x v="38"/>
  </r>
  <r>
    <n v="1284"/>
    <s v="Free Jujube Brown NYC Performance"/>
    <s v="â€œFree Jujube Brownâ€ by Psalmayene 24 is coming home to NYC and we need YOUR support of this moving and inspiring piece"/>
    <n v="2000"/>
    <x v="950"/>
    <x v="0"/>
    <x v="0"/>
    <s v="USD"/>
    <n v="1483203540"/>
    <n v="1481175482"/>
    <b v="0"/>
    <n v="31"/>
    <b v="1"/>
    <s v="theater/plays"/>
    <n v="101"/>
    <n v="65.16"/>
    <x v="8"/>
    <x v="38"/>
  </r>
  <r>
    <n v="1285"/>
    <s v="We just keep going"/>
    <s v="The world premiere of hysterically funny and heartbreaking story about family, unconditional love and facing the unfaceable"/>
    <n v="2000"/>
    <x v="1854"/>
    <x v="0"/>
    <x v="1"/>
    <s v="GBP"/>
    <n v="1434808775"/>
    <n v="1433512775"/>
    <b v="0"/>
    <n v="63"/>
    <b v="1"/>
    <s v="theater/plays"/>
    <n v="101.65"/>
    <n v="32.270000000000003"/>
    <x v="8"/>
    <x v="38"/>
  </r>
  <r>
    <n v="1286"/>
    <s v="The Diary of a Nobody"/>
    <s v="A touring production of FRED's modern adaptation of the classic Victorian comic novel, reaching out to new audiences."/>
    <n v="1500"/>
    <x v="1855"/>
    <x v="0"/>
    <x v="1"/>
    <s v="GBP"/>
    <n v="1424181600"/>
    <n v="1423041227"/>
    <b v="0"/>
    <n v="20"/>
    <b v="1"/>
    <s v="theater/plays"/>
    <n v="108.33"/>
    <n v="81.25"/>
    <x v="8"/>
    <x v="3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856"/>
    <x v="0"/>
    <x v="1"/>
    <s v="GBP"/>
    <n v="1434120856"/>
    <n v="1428936856"/>
    <b v="0"/>
    <n v="25"/>
    <b v="1"/>
    <s v="theater/plays"/>
    <n v="242"/>
    <n v="24.2"/>
    <x v="8"/>
    <x v="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57"/>
    <x v="0"/>
    <x v="0"/>
    <s v="USD"/>
    <n v="1470801600"/>
    <n v="1468122163"/>
    <b v="0"/>
    <n v="61"/>
    <b v="1"/>
    <s v="theater/plays"/>
    <n v="100.45"/>
    <n v="65.87"/>
    <x v="8"/>
    <x v="38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.07"/>
    <n v="36.08"/>
    <x v="8"/>
    <x v="38"/>
  </r>
  <r>
    <n v="1290"/>
    <s v="I Died... I Came Back, ... Whatever"/>
    <s v="Sometimes your Heart has to STOP for your Life to START."/>
    <n v="3500"/>
    <x v="1858"/>
    <x v="0"/>
    <x v="0"/>
    <s v="USD"/>
    <n v="1429772340"/>
    <n v="1427121931"/>
    <b v="0"/>
    <n v="86"/>
    <b v="1"/>
    <s v="theater/plays"/>
    <n v="108.57"/>
    <n v="44.19"/>
    <x v="8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859"/>
    <x v="0"/>
    <x v="0"/>
    <s v="USD"/>
    <n v="1428390000"/>
    <n v="1425224391"/>
    <b v="0"/>
    <n v="42"/>
    <b v="1"/>
    <s v="theater/plays"/>
    <n v="145.69999999999999"/>
    <n v="104.07"/>
    <x v="8"/>
    <x v="38"/>
  </r>
  <r>
    <n v="1292"/>
    <s v="Season Scandinavia"/>
    <s v="Empty Deck presents the most exciting unknown contemporary Scandinavian plays in co-production with The Other Room Theatre, Cardiff."/>
    <n v="1700"/>
    <x v="1860"/>
    <x v="0"/>
    <x v="1"/>
    <s v="GBP"/>
    <n v="1444172340"/>
    <n v="1441822828"/>
    <b v="0"/>
    <n v="52"/>
    <b v="1"/>
    <s v="theater/plays"/>
    <n v="110"/>
    <n v="35.96"/>
    <x v="8"/>
    <x v="38"/>
  </r>
  <r>
    <n v="1293"/>
    <s v="WORSE THAN TIGERS"/>
    <s v="Invest in the world premiere of WORSE THAN TIGERS at ACT, and in the future of Seattle's newest, female-led theatre company: RED STAGE."/>
    <n v="15000"/>
    <x v="1861"/>
    <x v="0"/>
    <x v="0"/>
    <s v="USD"/>
    <n v="1447523371"/>
    <n v="1444927771"/>
    <b v="0"/>
    <n v="120"/>
    <b v="1"/>
    <s v="theater/plays"/>
    <n v="102.23"/>
    <n v="127.79"/>
    <x v="8"/>
    <x v="38"/>
  </r>
  <r>
    <n v="1294"/>
    <s v="HELMER'S LOO"/>
    <s v="We have an award-winning Danish play, now we just need a bathroom set to perform it in. Spend a penny to help us build the set!"/>
    <n v="500"/>
    <x v="1025"/>
    <x v="0"/>
    <x v="1"/>
    <s v="GBP"/>
    <n v="1445252400"/>
    <n v="1443696797"/>
    <b v="0"/>
    <n v="22"/>
    <b v="1"/>
    <s v="theater/plays"/>
    <n v="122"/>
    <n v="27.73"/>
    <x v="8"/>
    <x v="38"/>
  </r>
  <r>
    <n v="1295"/>
    <s v="Misfits of London: The Gin Chronicles"/>
    <s v="We had everything sorted for the Fringe, but now our accommodation and Edinburgh angel have fallen through. We're needing vital help."/>
    <n v="2500"/>
    <x v="1862"/>
    <x v="0"/>
    <x v="1"/>
    <s v="GBP"/>
    <n v="1438189200"/>
    <n v="1435585497"/>
    <b v="0"/>
    <n v="64"/>
    <b v="1"/>
    <s v="theater/plays"/>
    <n v="101.96"/>
    <n v="39.83"/>
    <x v="8"/>
    <x v="38"/>
  </r>
  <r>
    <n v="1296"/>
    <s v="Quirky Bird Theatre's Young Actors on Tour"/>
    <s v="Creating outstanding performance experiences with young actors from all economic backgrounds. Making great theatre accessible to all!"/>
    <n v="850"/>
    <x v="712"/>
    <x v="0"/>
    <x v="1"/>
    <s v="GBP"/>
    <n v="1457914373"/>
    <n v="1456189973"/>
    <b v="0"/>
    <n v="23"/>
    <b v="1"/>
    <s v="theater/plays"/>
    <n v="141.18"/>
    <n v="52.17"/>
    <x v="8"/>
    <x v="38"/>
  </r>
  <r>
    <n v="1297"/>
    <s v="The One Man Traveling Tennessee Williams Festival"/>
    <s v="We will bring you the world of Tennessee Williams right to the front door of your home, school, church, theatre and community."/>
    <n v="20000"/>
    <x v="1863"/>
    <x v="0"/>
    <x v="0"/>
    <s v="USD"/>
    <n v="1462125358"/>
    <n v="1459533358"/>
    <b v="0"/>
    <n v="238"/>
    <b v="1"/>
    <s v="theater/plays"/>
    <n v="109.53"/>
    <n v="92.04"/>
    <x v="8"/>
    <x v="38"/>
  </r>
  <r>
    <n v="1298"/>
    <s v="Dinosaur Dreams"/>
    <s v="A play that raises awareness for mental health and explores the psychological effects childhood abuse can have on an adult."/>
    <n v="2000"/>
    <x v="1864"/>
    <x v="0"/>
    <x v="1"/>
    <s v="GBP"/>
    <n v="1461860432"/>
    <n v="1459268432"/>
    <b v="0"/>
    <n v="33"/>
    <b v="1"/>
    <s v="theater/plays"/>
    <n v="104.65"/>
    <n v="63.42"/>
    <x v="8"/>
    <x v="38"/>
  </r>
  <r>
    <n v="1299"/>
    <s v="The (out)Siders Project"/>
    <s v="A new work inspired by the classic novel and created by Dallas teens under the direction of professional artists."/>
    <n v="3500"/>
    <x v="1865"/>
    <x v="0"/>
    <x v="0"/>
    <s v="USD"/>
    <n v="1436902359"/>
    <n v="1434310359"/>
    <b v="0"/>
    <n v="32"/>
    <b v="1"/>
    <s v="theater/plays"/>
    <n v="124"/>
    <n v="135.63"/>
    <x v="8"/>
    <x v="38"/>
  </r>
  <r>
    <n v="1300"/>
    <s v="Before The Lights Go Up"/>
    <s v="What would you do with the time ticking and the pressure building to make a choice?! Find out what happens in this hilarious new play!!"/>
    <n v="3000"/>
    <x v="1866"/>
    <x v="0"/>
    <x v="0"/>
    <s v="USD"/>
    <n v="1464807420"/>
    <n v="1461427938"/>
    <b v="0"/>
    <n v="24"/>
    <b v="1"/>
    <s v="theater/plays"/>
    <n v="135"/>
    <n v="168.75"/>
    <x v="8"/>
    <x v="38"/>
  </r>
  <r>
    <n v="1301"/>
    <s v="the dreamer examines his pillow"/>
    <s v="The Attic Theater Company presents John Patrick Shanley's THE DREAMER EXAMINES HIS PILLOW, the first official revival since 1986"/>
    <n v="2000"/>
    <x v="1867"/>
    <x v="0"/>
    <x v="0"/>
    <s v="USD"/>
    <n v="1437447600"/>
    <n v="1436551178"/>
    <b v="0"/>
    <n v="29"/>
    <b v="1"/>
    <s v="theater/plays"/>
    <n v="102.75"/>
    <n v="70.86"/>
    <x v="8"/>
    <x v="38"/>
  </r>
  <r>
    <n v="1302"/>
    <s v="Help bring Boys of a Certain Age back to NYC!"/>
    <s v="Boys of a Certain Age is a unique and special show that we're trying to remount in New York City in 2017."/>
    <n v="2500"/>
    <x v="1024"/>
    <x v="0"/>
    <x v="0"/>
    <s v="USD"/>
    <n v="1480559011"/>
    <n v="1477963411"/>
    <b v="0"/>
    <n v="50"/>
    <b v="1"/>
    <s v="theater/plays"/>
    <n v="100"/>
    <n v="50"/>
    <x v="8"/>
    <x v="38"/>
  </r>
  <r>
    <n v="1303"/>
    <s v="Forward Arena Theatre Company: Summer Season"/>
    <s v="Groundbreaking queer theatre."/>
    <n v="3500"/>
    <x v="1868"/>
    <x v="0"/>
    <x v="1"/>
    <s v="GBP"/>
    <n v="1469962800"/>
    <n v="1468578920"/>
    <b v="0"/>
    <n v="108"/>
    <b v="1"/>
    <s v="theater/plays"/>
    <n v="130.26"/>
    <n v="42.21"/>
    <x v="8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.18"/>
    <n v="34.130000000000003"/>
    <x v="8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x v="1869"/>
    <x v="3"/>
    <x v="0"/>
    <s v="USD"/>
    <n v="1491416077"/>
    <n v="1488827677"/>
    <b v="1"/>
    <n v="26"/>
    <b v="0"/>
    <s v="theater/spaces"/>
    <n v="34.409999999999997"/>
    <n v="132.35"/>
    <x v="8"/>
    <x v="39"/>
  </r>
  <r>
    <n v="2703"/>
    <s v="Bisagra Teatro: Foro Multidisciplinario"/>
    <s v="Â¡Tu nuevo espacio cultural multidisciplinario en el centro de Pachuca, Hidalgo"/>
    <n v="40000"/>
    <x v="1870"/>
    <x v="3"/>
    <x v="16"/>
    <s v="MXN"/>
    <n v="1490196830"/>
    <n v="1485016430"/>
    <b v="0"/>
    <n v="45"/>
    <b v="0"/>
    <s v="theater/spaces"/>
    <n v="103.75"/>
    <n v="922.22"/>
    <x v="8"/>
    <x v="39"/>
  </r>
  <r>
    <n v="2704"/>
    <s v="Little Red Brick House"/>
    <s v="We plan to rescue, relocate, and repurpose, a historic Little Red Brick House, to be incorporated into a riverfront amphitheater."/>
    <n v="19000"/>
    <x v="988"/>
    <x v="3"/>
    <x v="0"/>
    <s v="USD"/>
    <n v="1491421314"/>
    <n v="1487709714"/>
    <b v="0"/>
    <n v="7"/>
    <b v="0"/>
    <s v="theater/spaces"/>
    <n v="6.03"/>
    <n v="163.57"/>
    <x v="8"/>
    <x v="39"/>
  </r>
  <r>
    <n v="2705"/>
    <s v="Fischer Theatre Marquee"/>
    <s v="Help light the lights at the historic Fischer Theatre in Danville, IL."/>
    <n v="16500"/>
    <x v="1871"/>
    <x v="3"/>
    <x v="0"/>
    <s v="USD"/>
    <n v="1490389158"/>
    <n v="1486504758"/>
    <b v="0"/>
    <n v="8"/>
    <b v="0"/>
    <s v="theater/spaces"/>
    <n v="10.54"/>
    <n v="217.38"/>
    <x v="8"/>
    <x v="39"/>
  </r>
  <r>
    <n v="2706"/>
    <s v="Nordo's Culinarium: Where Food Meets Art"/>
    <s v="A place where innovation, food, creativity and performance live year round in a historic building in Pioneer Square."/>
    <n v="35000"/>
    <x v="1872"/>
    <x v="0"/>
    <x v="0"/>
    <s v="USD"/>
    <n v="1413442740"/>
    <n v="1410937483"/>
    <b v="1"/>
    <n v="263"/>
    <b v="1"/>
    <s v="theater/spaces"/>
    <n v="112.3"/>
    <n v="149.44"/>
    <x v="8"/>
    <x v="39"/>
  </r>
  <r>
    <n v="2707"/>
    <s v="The Pocket Theater - No one should have to pay to perform!"/>
    <s v="A new performance space in Seattle. A place for artists, comedians, and audiences to meet and collaborate!"/>
    <n v="8000"/>
    <x v="1873"/>
    <x v="0"/>
    <x v="0"/>
    <s v="USD"/>
    <n v="1369637940"/>
    <n v="1367088443"/>
    <b v="1"/>
    <n v="394"/>
    <b v="1"/>
    <s v="theater/spaces"/>
    <n v="350.84"/>
    <n v="71.239999999999995"/>
    <x v="8"/>
    <x v="39"/>
  </r>
  <r>
    <n v="2708"/>
    <s v="Angel Comedy Club"/>
    <s v="Angel Comedy Club: A permanent home for Londonâ€™s loveliest comedy night - a community comedy club"/>
    <n v="20000"/>
    <x v="1874"/>
    <x v="0"/>
    <x v="1"/>
    <s v="GBP"/>
    <n v="1469119526"/>
    <n v="1463935526"/>
    <b v="1"/>
    <n v="1049"/>
    <b v="1"/>
    <s v="theater/spaces"/>
    <n v="233.22"/>
    <n v="44.46"/>
    <x v="8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x v="1875"/>
    <x v="0"/>
    <x v="0"/>
    <s v="USD"/>
    <n v="1475553540"/>
    <n v="1472528141"/>
    <b v="1"/>
    <n v="308"/>
    <b v="1"/>
    <s v="theater/spaces"/>
    <n v="101.61"/>
    <n v="164.94"/>
    <x v="8"/>
    <x v="39"/>
  </r>
  <r>
    <n v="2710"/>
    <s v="House of Yes"/>
    <s v="Building Brooklyn's own creative venue for circus, theater and events of all types."/>
    <n v="60000"/>
    <x v="1876"/>
    <x v="0"/>
    <x v="0"/>
    <s v="USD"/>
    <n v="1407549600"/>
    <n v="1404797428"/>
    <b v="1"/>
    <n v="1088"/>
    <b v="1"/>
    <s v="theater/spaces"/>
    <n v="153.9"/>
    <n v="84.87"/>
    <x v="8"/>
    <x v="39"/>
  </r>
  <r>
    <n v="2711"/>
    <s v="The Red Shoes"/>
    <s v="We're aiming to launch a production involving circus performers, musicians and artists in a new space, creating a night of live art."/>
    <n v="3910"/>
    <x v="1877"/>
    <x v="0"/>
    <x v="1"/>
    <s v="GBP"/>
    <n v="1403301660"/>
    <n v="1400694790"/>
    <b v="1"/>
    <n v="73"/>
    <b v="1"/>
    <s v="theater/spaces"/>
    <n v="100.72"/>
    <n v="53.95"/>
    <x v="8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x v="1878"/>
    <x v="0"/>
    <x v="0"/>
    <s v="USD"/>
    <n v="1373738400"/>
    <n v="1370568560"/>
    <b v="1"/>
    <n v="143"/>
    <b v="1"/>
    <s v="theater/spaces"/>
    <n v="131.38"/>
    <n v="50.53"/>
    <x v="8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x v="1879"/>
    <x v="0"/>
    <x v="0"/>
    <s v="USD"/>
    <n v="1450971684"/>
    <n v="1447515684"/>
    <b v="1"/>
    <n v="1420"/>
    <b v="1"/>
    <s v="theater/spaces"/>
    <n v="102.24"/>
    <n v="108"/>
    <x v="8"/>
    <x v="39"/>
  </r>
  <r>
    <n v="2714"/>
    <s v="The Crane Theater"/>
    <s v="The Crane will be the new home for independent theater in Northeast Minneapolis"/>
    <n v="25000"/>
    <x v="1880"/>
    <x v="0"/>
    <x v="0"/>
    <s v="USD"/>
    <n v="1476486000"/>
    <n v="1474040596"/>
    <b v="1"/>
    <n v="305"/>
    <b v="1"/>
    <s v="theater/spaces"/>
    <n v="116.36"/>
    <n v="95.37"/>
    <x v="8"/>
    <x v="39"/>
  </r>
  <r>
    <n v="2715"/>
    <s v="Good Good Comedy Theatre (Philadelphia, PA)"/>
    <s v="The creators of Five Dollar Comedy Week are building a permanent home for affordable live comedy shows and classes in Philadelphia."/>
    <n v="12000"/>
    <x v="1881"/>
    <x v="0"/>
    <x v="0"/>
    <s v="USD"/>
    <n v="1456047228"/>
    <n v="1453109628"/>
    <b v="1"/>
    <n v="551"/>
    <b v="1"/>
    <s v="theater/spaces"/>
    <n v="264.62"/>
    <n v="57.63"/>
    <x v="8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82"/>
    <x v="0"/>
    <x v="12"/>
    <s v="EUR"/>
    <n v="1444291193"/>
    <n v="1441699193"/>
    <b v="1"/>
    <n v="187"/>
    <b v="1"/>
    <s v="theater/spaces"/>
    <n v="119.98"/>
    <n v="64.16"/>
    <x v="8"/>
    <x v="39"/>
  </r>
  <r>
    <n v="2717"/>
    <s v="A Home for Comedy in Vermont!"/>
    <s v="ONLY HOURS LEFT ON THE CAMPAIGN! Our stretch goal is $35k; let's build a home for standup/improv shows &amp; classes in VT!"/>
    <n v="25000"/>
    <x v="1883"/>
    <x v="0"/>
    <x v="0"/>
    <s v="USD"/>
    <n v="1417906649"/>
    <n v="1414015049"/>
    <b v="1"/>
    <n v="325"/>
    <b v="1"/>
    <s v="theater/spaces"/>
    <n v="120.1"/>
    <n v="92.39"/>
    <x v="8"/>
    <x v="39"/>
  </r>
  <r>
    <n v="2718"/>
    <s v="Bard Beyond the Big Top"/>
    <s v="The Bard has burst beyond the big top and we're reaching out to our Beloved Benefactors to help build our festival's future."/>
    <n v="18000"/>
    <x v="1884"/>
    <x v="0"/>
    <x v="0"/>
    <s v="USD"/>
    <n v="1462316400"/>
    <n v="1459865945"/>
    <b v="1"/>
    <n v="148"/>
    <b v="1"/>
    <s v="theater/spaces"/>
    <n v="103.58"/>
    <n v="125.98"/>
    <x v="8"/>
    <x v="39"/>
  </r>
  <r>
    <n v="2719"/>
    <s v="AHS Theater - Help us light up our stage!"/>
    <s v="Our high school theater in Allentown, New Jersey was rad - in 1972. Help us bring our theater into present day and light up our stage!"/>
    <n v="6000"/>
    <x v="1885"/>
    <x v="0"/>
    <x v="0"/>
    <s v="USD"/>
    <n v="1460936694"/>
    <n v="1455756294"/>
    <b v="0"/>
    <n v="69"/>
    <b v="1"/>
    <s v="theater/spaces"/>
    <n v="108.83"/>
    <n v="94.64"/>
    <x v="8"/>
    <x v="39"/>
  </r>
  <r>
    <n v="2720"/>
    <s v="The Comedy Project"/>
    <s v="An improv, sketch and experimental comedy and cocktail venue in downtown Grand Rapids, Michigan"/>
    <n v="25000"/>
    <x v="1886"/>
    <x v="0"/>
    <x v="0"/>
    <s v="USD"/>
    <n v="1478866253"/>
    <n v="1476270653"/>
    <b v="0"/>
    <n v="173"/>
    <b v="1"/>
    <s v="theater/spaces"/>
    <n v="118.12"/>
    <n v="170.7"/>
    <x v="8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.28"/>
    <n v="47"/>
    <x v="8"/>
    <x v="38"/>
  </r>
  <r>
    <n v="2782"/>
    <s v="Better Than Ever Productions presents Geezer Game"/>
    <s v="The premiere theatre troupe in SE Michigan offering acting opportunities for the 50+ actor."/>
    <n v="1000"/>
    <x v="712"/>
    <x v="0"/>
    <x v="0"/>
    <s v="USD"/>
    <n v="1424149140"/>
    <n v="1421964718"/>
    <b v="0"/>
    <n v="18"/>
    <b v="1"/>
    <s v="theater/plays"/>
    <n v="120"/>
    <n v="66.67"/>
    <x v="8"/>
    <x v="38"/>
  </r>
  <r>
    <n v="2783"/>
    <s v="As You Like It? by Purple Ostrich Productions"/>
    <s v="A new, LGBTQ focused adaptation of As You Like It that puts Celia and Rosalind's romantic relationship centre stage for the first time."/>
    <n v="1000"/>
    <x v="988"/>
    <x v="0"/>
    <x v="1"/>
    <s v="GBP"/>
    <n v="1429793446"/>
    <n v="1428583846"/>
    <b v="0"/>
    <n v="61"/>
    <b v="1"/>
    <s v="theater/plays"/>
    <n v="114.5"/>
    <n v="18.77"/>
    <x v="8"/>
    <x v="38"/>
  </r>
  <r>
    <n v="2784"/>
    <s v="&quot;The Santaland Diaries&quot; by David Sedaris in Los Angeles 2014"/>
    <s v="David Sedaris' &quot;The Santaland Diaries&quot; starring Matt Crabtree at The Working Stage Theatre in Hollywood!"/>
    <n v="6000"/>
    <x v="650"/>
    <x v="0"/>
    <x v="0"/>
    <s v="USD"/>
    <n v="1414608843"/>
    <n v="1412794443"/>
    <b v="0"/>
    <n v="108"/>
    <b v="1"/>
    <s v="theater/plays"/>
    <n v="119"/>
    <n v="66.11"/>
    <x v="8"/>
    <x v="38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4.68"/>
    <n v="36.86"/>
    <x v="8"/>
    <x v="38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7.84"/>
    <n v="39.81"/>
    <x v="8"/>
    <x v="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19.7"/>
    <n v="31.5"/>
    <x v="8"/>
    <x v="38"/>
  </r>
  <r>
    <n v="2788"/>
    <s v="ACT Underground Theatre, TLDC"/>
    <s v="MOVING FORWARD! WE HAVE REACHED GOAL BUT HAVE MORE TIME!! PLEASE CONSIDER PLEDGING."/>
    <n v="2000"/>
    <x v="1849"/>
    <x v="0"/>
    <x v="0"/>
    <s v="USD"/>
    <n v="1469811043"/>
    <n v="1467219043"/>
    <b v="0"/>
    <n v="20"/>
    <b v="1"/>
    <s v="theater/plays"/>
    <n v="102.5"/>
    <n v="102.5"/>
    <x v="8"/>
    <x v="38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.17"/>
    <n v="126.46"/>
    <x v="8"/>
    <x v="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.33"/>
    <n v="47.88"/>
    <x v="8"/>
    <x v="38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849"/>
    <x v="0"/>
    <x v="0"/>
    <s v="USD"/>
    <n v="1473393600"/>
    <n v="1470778559"/>
    <b v="0"/>
    <n v="28"/>
    <b v="1"/>
    <s v="theater/plays"/>
    <n v="102.5"/>
    <n v="73.209999999999994"/>
    <x v="8"/>
    <x v="38"/>
  </r>
  <r>
    <n v="2792"/>
    <s v="That Still Small Voice Stage Play"/>
    <s v="Homeless and hopeless, this prequel tells the story of a Colorado youth who leans on her friends when family leaves her behind."/>
    <n v="2000"/>
    <x v="516"/>
    <x v="0"/>
    <x v="0"/>
    <s v="USD"/>
    <n v="1439357559"/>
    <n v="1435469559"/>
    <b v="0"/>
    <n v="24"/>
    <b v="1"/>
    <s v="theater/plays"/>
    <n v="107.6"/>
    <n v="89.67"/>
    <x v="8"/>
    <x v="3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0.57"/>
    <n v="151.46"/>
    <x v="8"/>
    <x v="38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09"/>
    <x v="0"/>
    <x v="1"/>
    <s v="GBP"/>
    <n v="1457031600"/>
    <n v="1455640559"/>
    <b v="0"/>
    <n v="3"/>
    <b v="1"/>
    <s v="theater/plays"/>
    <n v="150"/>
    <n v="25"/>
    <x v="8"/>
    <x v="38"/>
  </r>
  <r>
    <n v="2795"/>
    <s v="Good Men Wanted at ANT Fest"/>
    <s v="A new play about five bad bitches who fought in the Civil War disguised as men, premiering at Ars Nova's ANT Fest."/>
    <n v="700"/>
    <x v="721"/>
    <x v="0"/>
    <x v="0"/>
    <s v="USD"/>
    <n v="1402095600"/>
    <n v="1400675841"/>
    <b v="0"/>
    <n v="20"/>
    <b v="1"/>
    <s v="theater/plays"/>
    <n v="104.29"/>
    <n v="36.5"/>
    <x v="8"/>
    <x v="38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5.5"/>
    <n v="44"/>
    <x v="8"/>
    <x v="3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2.65"/>
    <n v="87.36"/>
    <x v="8"/>
    <x v="38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.4"/>
    <n v="36.47"/>
    <x v="8"/>
    <x v="38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6.63"/>
    <n v="44.86"/>
    <x v="8"/>
    <x v="38"/>
  </r>
  <r>
    <n v="2800"/>
    <s v="EUTCo presents 'One Flew Over the Cuckoo's Nest'"/>
    <s v="Exeter University Theatre Company is bringing the award winning play by Dale Wasserman to Exeter's Northcott Theatre"/>
    <n v="1000"/>
    <x v="1267"/>
    <x v="0"/>
    <x v="1"/>
    <s v="GBP"/>
    <n v="1420377366"/>
    <n v="1415193366"/>
    <b v="0"/>
    <n v="31"/>
    <b v="1"/>
    <s v="theater/plays"/>
    <n v="133"/>
    <n v="42.9"/>
    <x v="8"/>
    <x v="38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.19999999999999"/>
    <n v="51.23"/>
    <x v="8"/>
    <x v="3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836"/>
    <x v="0"/>
    <x v="1"/>
    <s v="GBP"/>
    <n v="1438875107"/>
    <n v="1436283107"/>
    <b v="0"/>
    <n v="90"/>
    <b v="1"/>
    <s v="theater/plays"/>
    <n v="101.83"/>
    <n v="33.94"/>
    <x v="8"/>
    <x v="3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7.95"/>
    <n v="90.74"/>
    <x v="8"/>
    <x v="38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8"/>
    <x v="38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8"/>
    <x v="38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.1"/>
    <n v="44.25"/>
    <x v="8"/>
    <x v="38"/>
  </r>
  <r>
    <n v="2807"/>
    <s v="The Commission Theatre Co."/>
    <s v="Bringing Shakespeare back to the Playwrights"/>
    <n v="5000"/>
    <x v="1349"/>
    <x v="0"/>
    <x v="0"/>
    <s v="USD"/>
    <n v="1435611438"/>
    <n v="1433019438"/>
    <b v="0"/>
    <n v="93"/>
    <b v="1"/>
    <s v="theater/plays"/>
    <n v="126"/>
    <n v="67.739999999999995"/>
    <x v="8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.24"/>
    <n v="65.38"/>
    <x v="8"/>
    <x v="38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.4"/>
    <n v="121.9"/>
    <x v="8"/>
    <x v="38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.2"/>
    <n v="47.46"/>
    <x v="8"/>
    <x v="38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.27"/>
    <n v="92.84"/>
    <x v="8"/>
    <x v="38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.3"/>
    <n v="68.25"/>
    <x v="8"/>
    <x v="3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7.58"/>
    <n v="37.21"/>
    <x v="8"/>
    <x v="38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7.73"/>
    <n v="25.25"/>
    <x v="8"/>
    <x v="38"/>
  </r>
  <r>
    <n v="2815"/>
    <s v="Widow's Wedding Dress"/>
    <s v="Set in 1950s Northern Ireland, this play tells the story of two sisters in a community of Travellers, or Irish Gypsies."/>
    <n v="250"/>
    <x v="1856"/>
    <x v="0"/>
    <x v="5"/>
    <s v="CAD"/>
    <n v="1470595109"/>
    <n v="1468003109"/>
    <b v="0"/>
    <n v="14"/>
    <b v="1"/>
    <s v="theater/plays"/>
    <n v="242"/>
    <n v="43.21"/>
    <x v="8"/>
    <x v="38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1.57"/>
    <n v="25.13"/>
    <x v="8"/>
    <x v="38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8"/>
    <x v="38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.03"/>
    <n v="103.95"/>
    <x v="8"/>
    <x v="38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4.8"/>
    <n v="50.38"/>
    <x v="8"/>
    <x v="38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8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8"/>
    <x v="38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8"/>
    <x v="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793"/>
    <x v="0"/>
    <x v="1"/>
    <s v="GBP"/>
    <n v="1427842740"/>
    <n v="1425428206"/>
    <b v="0"/>
    <n v="14"/>
    <b v="1"/>
    <s v="theater/plays"/>
    <n v="124"/>
    <n v="8.86"/>
    <x v="8"/>
    <x v="38"/>
  </r>
  <r>
    <n v="2824"/>
    <s v="The Rooftop"/>
    <s v="I wrote a One Act play called The Rooftop for a Female Playwright's festival. Every little bit helps!"/>
    <n v="650"/>
    <x v="925"/>
    <x v="0"/>
    <x v="0"/>
    <s v="USD"/>
    <n v="1434159780"/>
    <n v="1431412196"/>
    <b v="0"/>
    <n v="15"/>
    <b v="1"/>
    <s v="theater/plays"/>
    <n v="116.92"/>
    <n v="50.67"/>
    <x v="8"/>
    <x v="38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.33"/>
    <n v="60.78"/>
    <x v="8"/>
    <x v="38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7.75"/>
    <n v="113.42"/>
    <x v="8"/>
    <x v="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775"/>
    <x v="0"/>
    <x v="0"/>
    <s v="USD"/>
    <n v="1464971400"/>
    <n v="1462379066"/>
    <b v="0"/>
    <n v="23"/>
    <b v="1"/>
    <s v="theater/plays"/>
    <n v="120.25"/>
    <n v="104.57"/>
    <x v="8"/>
    <x v="38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.38"/>
    <n v="98.31"/>
    <x v="8"/>
    <x v="38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6.52"/>
    <n v="35.04"/>
    <x v="8"/>
    <x v="3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8"/>
    <x v="38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0.67"/>
    <n v="63.85"/>
    <x v="8"/>
    <x v="38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4.72"/>
    <n v="30.19"/>
    <x v="8"/>
    <x v="38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.26"/>
    <n v="83.51"/>
    <x v="8"/>
    <x v="38"/>
  </r>
  <r>
    <n v="2834"/>
    <s v="Thank You For Smoking"/>
    <s v="Thank You For Smoking. A play about love, 5 trillion cigarettes and how the Flintstones earned the tobacco industry millions."/>
    <n v="800"/>
    <x v="1030"/>
    <x v="0"/>
    <x v="1"/>
    <s v="GBP"/>
    <n v="1422658930"/>
    <n v="1421362930"/>
    <b v="0"/>
    <n v="21"/>
    <b v="1"/>
    <s v="theater/plays"/>
    <n v="170"/>
    <n v="64.760000000000005"/>
    <x v="8"/>
    <x v="38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.1"/>
    <n v="20.12"/>
    <x v="8"/>
    <x v="38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7.78"/>
    <n v="44.09"/>
    <x v="8"/>
    <x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01"/>
    <x v="0"/>
    <x v="5"/>
    <s v="CAD"/>
    <n v="1449701284"/>
    <n v="1446241684"/>
    <b v="0"/>
    <n v="21"/>
    <b v="1"/>
    <s v="theater/plays"/>
    <n v="100"/>
    <n v="40.479999999999997"/>
    <x v="8"/>
    <x v="38"/>
  </r>
  <r>
    <n v="2838"/>
    <s v="Pickles &amp; Hargraves Murder Mystery Comedy at the FringeNYC"/>
    <s v="You like things that are funny. You (secretly) like murder. So why not support the NYC return of this hilarious whodunit?"/>
    <n v="2000"/>
    <x v="775"/>
    <x v="0"/>
    <x v="0"/>
    <s v="USD"/>
    <n v="1407967200"/>
    <n v="1406039696"/>
    <b v="0"/>
    <n v="54"/>
    <b v="1"/>
    <s v="theater/plays"/>
    <n v="120.25"/>
    <n v="44.54"/>
    <x v="8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.43"/>
    <n v="125.81"/>
    <x v="8"/>
    <x v="38"/>
  </r>
  <r>
    <n v="2840"/>
    <s v="Scarlet at Southwark Playhouse - Theatre Renegade"/>
    <s v="The world premiere of an astounding new play at Southwark Playhouse exploring slut shaming/cyber bullying &amp; the emotional repercussions"/>
    <n v="2500"/>
    <x v="987"/>
    <x v="0"/>
    <x v="1"/>
    <s v="GBP"/>
    <n v="1426698000"/>
    <n v="1424825479"/>
    <b v="0"/>
    <n v="132"/>
    <b v="1"/>
    <s v="theater/plays"/>
    <n v="104"/>
    <n v="19.7"/>
    <x v="8"/>
    <x v="38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8"/>
    <x v="38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e v="#DIV/0!"/>
    <x v="8"/>
    <x v="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e v="#DIV/0!"/>
    <x v="8"/>
    <x v="38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3"/>
    <s v="EUR"/>
    <n v="1483535180"/>
    <n v="1480943180"/>
    <b v="0"/>
    <n v="1"/>
    <b v="0"/>
    <s v="theater/plays"/>
    <n v="5.45"/>
    <n v="30"/>
    <x v="8"/>
    <x v="38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1.55"/>
    <n v="60.67"/>
    <x v="8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e v="#DIV/0!"/>
    <x v="8"/>
    <x v="38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e v="#DIV/0!"/>
    <x v="8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.2"/>
    <n v="23.33"/>
    <x v="8"/>
    <x v="38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8"/>
    <x v="38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3.89"/>
    <n v="23.92"/>
    <x v="8"/>
    <x v="38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e v="#DIV/0!"/>
    <x v="8"/>
    <x v="38"/>
  </r>
  <r>
    <n v="2852"/>
    <s v="Freedom Train"/>
    <s v="Just one time back to the past on the Freedom Train will open your eyes and your lives will never ever be the same!"/>
    <n v="5000"/>
    <x v="1489"/>
    <x v="2"/>
    <x v="0"/>
    <s v="USD"/>
    <n v="1403312703"/>
    <n v="1400720703"/>
    <b v="0"/>
    <n v="6"/>
    <b v="0"/>
    <s v="theater/plays"/>
    <n v="1.9"/>
    <n v="15.83"/>
    <x v="8"/>
    <x v="3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e v="#DIV/0!"/>
    <x v="8"/>
    <x v="38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1.7"/>
    <n v="29.79"/>
    <x v="8"/>
    <x v="38"/>
  </r>
  <r>
    <n v="2855"/>
    <s v="STAGE READING for TETCNY"/>
    <s v="Raising funds to have a private stage reading for an upcoming play from THE ENSEMBLE THEATRE COMPANY OF NEW YORK (www.tetcny.org)"/>
    <n v="600"/>
    <x v="705"/>
    <x v="2"/>
    <x v="0"/>
    <s v="USD"/>
    <n v="1454110440"/>
    <n v="1451607071"/>
    <b v="0"/>
    <n v="5"/>
    <b v="0"/>
    <s v="theater/plays"/>
    <n v="50"/>
    <n v="60"/>
    <x v="8"/>
    <x v="38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4.87"/>
    <n v="24.33"/>
    <x v="8"/>
    <x v="38"/>
  </r>
  <r>
    <n v="2857"/>
    <s v="Los Tradicionales"/>
    <s v="Somos una compaÃ±Ã­a de teatro independiente. Y en el 2017 queremos arrancar con el montaje de 3 obras._x000a_3 elencos, 3 espacios."/>
    <n v="38000"/>
    <x v="1928"/>
    <x v="2"/>
    <x v="16"/>
    <s v="MXN"/>
    <n v="1487613600"/>
    <n v="1482444295"/>
    <b v="0"/>
    <n v="15"/>
    <b v="0"/>
    <s v="theater/plays"/>
    <n v="19.739999999999998"/>
    <n v="500"/>
    <x v="8"/>
    <x v="38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e v="#DIV/0!"/>
    <x v="8"/>
    <x v="38"/>
  </r>
  <r>
    <n v="2859"/>
    <s v="Grover Theatre Company (GTC)"/>
    <s v="A theatre company that will create works to inspire young people and get everyone involved."/>
    <n v="2000"/>
    <x v="413"/>
    <x v="2"/>
    <x v="2"/>
    <s v="AUD"/>
    <n v="1444984904"/>
    <n v="1439800904"/>
    <b v="0"/>
    <n v="1"/>
    <b v="0"/>
    <s v="theater/plays"/>
    <n v="1.75"/>
    <n v="35"/>
    <x v="8"/>
    <x v="38"/>
  </r>
  <r>
    <n v="2860"/>
    <s v="Macbeth For President 2016"/>
    <s v="The Bard's classic tale set in the 2016 Presidential Campaign. Power, corruption, greed, and conspiracy. How far are you willing to go?"/>
    <n v="4000"/>
    <x v="643"/>
    <x v="2"/>
    <x v="0"/>
    <s v="USD"/>
    <n v="1466363576"/>
    <n v="1461179576"/>
    <b v="0"/>
    <n v="9"/>
    <b v="0"/>
    <s v="theater/plays"/>
    <n v="6.65"/>
    <n v="29.56"/>
    <x v="8"/>
    <x v="38"/>
  </r>
  <r>
    <n v="2861"/>
    <s v="Julius Caesar"/>
    <s v="The University of Queensland Drama Production Course is putting on an adaptation of William Shakespeares Julius Caesar"/>
    <n v="250"/>
    <x v="429"/>
    <x v="2"/>
    <x v="2"/>
    <s v="AUD"/>
    <n v="1443103848"/>
    <n v="1441894248"/>
    <b v="0"/>
    <n v="3"/>
    <b v="0"/>
    <s v="theater/plays"/>
    <n v="32"/>
    <n v="26.67"/>
    <x v="8"/>
    <x v="38"/>
  </r>
  <r>
    <n v="2862"/>
    <s v="Get Your Life Back"/>
    <s v="&quot;Get Your Life Back&quot; is a dynamic stage play that deals with true issues of life that reign in the lives of many people everyday."/>
    <n v="12700"/>
    <x v="490"/>
    <x v="2"/>
    <x v="0"/>
    <s v="USD"/>
    <n v="1403636229"/>
    <n v="1401044229"/>
    <b v="0"/>
    <n v="3"/>
    <b v="0"/>
    <s v="theater/plays"/>
    <n v="0.43"/>
    <n v="18.329999999999998"/>
    <x v="8"/>
    <x v="3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.04"/>
    <n v="20"/>
    <x v="8"/>
    <x v="38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1.6"/>
    <n v="13.33"/>
    <x v="8"/>
    <x v="38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e v="#DIV/0!"/>
    <x v="8"/>
    <x v="38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0.9"/>
    <n v="22.5"/>
    <x v="8"/>
    <x v="38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.16"/>
    <n v="50.4"/>
    <x v="8"/>
    <x v="38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.01"/>
    <n v="105.03"/>
    <x v="8"/>
    <x v="38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379"/>
    <x v="2"/>
    <x v="0"/>
    <s v="USD"/>
    <n v="1468937681"/>
    <n v="1466345681"/>
    <b v="0"/>
    <n v="5"/>
    <b v="0"/>
    <s v="theater/plays"/>
    <n v="0.89"/>
    <n v="35.4"/>
    <x v="8"/>
    <x v="38"/>
  </r>
  <r>
    <n v="2870"/>
    <s v="America is at the Mall: A Post 9/11 Happily  Never After"/>
    <s v="The war in Iraq changed everything -one journey from the safe haven of the 99% to the shadows of veteran. How would you persevere?"/>
    <n v="5000"/>
    <x v="727"/>
    <x v="2"/>
    <x v="0"/>
    <s v="USD"/>
    <n v="1400301165"/>
    <n v="1397709165"/>
    <b v="0"/>
    <n v="9"/>
    <b v="0"/>
    <s v="theater/plays"/>
    <n v="15"/>
    <n v="83.33"/>
    <x v="8"/>
    <x v="38"/>
  </r>
  <r>
    <n v="2871"/>
    <s v="The Bill Cosby Assault, a play"/>
    <s v="America's dad or serial rapist? Or both? The stories of the Bill Cosby accusers and the society so skeptical of them."/>
    <n v="10000"/>
    <x v="1564"/>
    <x v="2"/>
    <x v="0"/>
    <s v="USD"/>
    <n v="1419183813"/>
    <n v="1417455813"/>
    <b v="0"/>
    <n v="13"/>
    <b v="0"/>
    <s v="theater/plays"/>
    <n v="4.67"/>
    <n v="35.92"/>
    <x v="8"/>
    <x v="38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e v="#DIV/0!"/>
    <x v="8"/>
    <x v="3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.119999999999997"/>
    <n v="119.13"/>
    <x v="8"/>
    <x v="38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.42"/>
    <n v="90.33"/>
    <x v="8"/>
    <x v="38"/>
  </r>
  <r>
    <n v="2875"/>
    <s v="Right Tracey!"/>
    <s v="Play about Tracey a gay man trapped in his room by his Bible thumping mother. He finds love but the room can not keep the love alive."/>
    <n v="20000"/>
    <x v="1401"/>
    <x v="2"/>
    <x v="0"/>
    <s v="USD"/>
    <n v="1462417493"/>
    <n v="1459825493"/>
    <b v="0"/>
    <n v="3"/>
    <b v="0"/>
    <s v="theater/plays"/>
    <n v="0.04"/>
    <n v="2.33"/>
    <x v="8"/>
    <x v="38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e v="#DIV/0!"/>
    <x v="8"/>
    <x v="38"/>
  </r>
  <r>
    <n v="2877"/>
    <s v="COLLABORATION: WARHOL &amp; BASQUIAT"/>
    <s v="Two of the 20th Centuryâ€™s Greatest Artists _x000a_navigate the perilous terrain of Art &amp; Fame _x000a_in a historic Collaboration."/>
    <n v="6000"/>
    <x v="942"/>
    <x v="2"/>
    <x v="0"/>
    <s v="USD"/>
    <n v="1480525200"/>
    <n v="1477781724"/>
    <b v="0"/>
    <n v="6"/>
    <b v="0"/>
    <s v="theater/plays"/>
    <n v="10.83"/>
    <n v="108.33"/>
    <x v="8"/>
    <x v="38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.1"/>
    <n v="15.75"/>
    <x v="8"/>
    <x v="38"/>
  </r>
  <r>
    <n v="2879"/>
    <s v="Girls, Ladies and Women - A Gospel Drama"/>
    <s v="She that fines a husband? Wait, is that right? Girl... you better check yourself, before you wreck yourself!"/>
    <n v="11200"/>
    <x v="531"/>
    <x v="2"/>
    <x v="0"/>
    <s v="USD"/>
    <n v="1453310661"/>
    <n v="1450718661"/>
    <b v="0"/>
    <n v="1"/>
    <b v="0"/>
    <s v="theater/plays"/>
    <n v="0.26"/>
    <n v="29"/>
    <x v="8"/>
    <x v="38"/>
  </r>
  <r>
    <n v="2880"/>
    <s v="BELIEF on the Isle of Skye"/>
    <s v="BELIEF leaves res &amp; crosses nations, swims the Atlantic, landing on Isle where Salish meets Gaelic, where humanity transcends barriers"/>
    <n v="12000"/>
    <x v="1776"/>
    <x v="2"/>
    <x v="0"/>
    <s v="USD"/>
    <n v="1440090300"/>
    <n v="1436305452"/>
    <b v="0"/>
    <n v="29"/>
    <b v="0"/>
    <s v="theater/plays"/>
    <n v="23.33"/>
    <n v="96.55"/>
    <x v="8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e v="#DIV/0!"/>
    <x v="8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x v="410"/>
    <x v="2"/>
    <x v="0"/>
    <s v="USD"/>
    <n v="1462112318"/>
    <n v="1459520318"/>
    <b v="0"/>
    <n v="4"/>
    <b v="0"/>
    <s v="theater/plays"/>
    <n v="33.6"/>
    <n v="63"/>
    <x v="8"/>
    <x v="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.079999999999998"/>
    <n v="381.6"/>
    <x v="8"/>
    <x v="38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.41"/>
    <n v="46.25"/>
    <x v="8"/>
    <x v="38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2.5"/>
    <n v="26"/>
    <x v="8"/>
    <x v="38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8"/>
    <x v="3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.17"/>
    <n v="5"/>
    <x v="8"/>
    <x v="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e v="#DIV/0!"/>
    <x v="8"/>
    <x v="38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.07"/>
    <n v="81.569999999999993"/>
    <x v="8"/>
    <x v="38"/>
  </r>
  <r>
    <n v="2890"/>
    <s v="the Savannah Disputation"/>
    <s v="This Theological Comedy tells a story of when seemingly similar beliefs are discovered to be worlds apart; Damnation-Southern Style."/>
    <n v="2000"/>
    <x v="453"/>
    <x v="2"/>
    <x v="0"/>
    <s v="USD"/>
    <n v="1407553200"/>
    <n v="1405100992"/>
    <b v="0"/>
    <n v="3"/>
    <b v="0"/>
    <s v="theater/plays"/>
    <n v="1.05"/>
    <n v="7"/>
    <x v="8"/>
    <x v="38"/>
  </r>
  <r>
    <n v="2891"/>
    <s v="Literacy for Brooklyn Kids"/>
    <s v="Did you know that we are enriching the lives of Brooklyn kids through literacy and educational theater? We just need a little help."/>
    <n v="10000"/>
    <x v="1535"/>
    <x v="2"/>
    <x v="0"/>
    <s v="USD"/>
    <n v="1460751128"/>
    <n v="1455570728"/>
    <b v="0"/>
    <n v="10"/>
    <b v="0"/>
    <s v="theater/plays"/>
    <n v="2.73"/>
    <n v="27.3"/>
    <x v="8"/>
    <x v="3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.09"/>
    <n v="29.41"/>
    <x v="8"/>
    <x v="38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0.5"/>
    <n v="12.5"/>
    <x v="8"/>
    <x v="38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e v="#DIV/0!"/>
    <x v="8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4.5999999999999996"/>
    <n v="5.75"/>
    <x v="8"/>
    <x v="38"/>
  </r>
  <r>
    <n v="2896"/>
    <s v="&quot;Miracle on 34th Street&quot; - We believe. Do you believe in us?"/>
    <s v="&quot;Miracle on 34th Street&quot; is about faith and believing in others. _x000a_We believe. Do you?"/>
    <n v="3000"/>
    <x v="1338"/>
    <x v="2"/>
    <x v="0"/>
    <s v="USD"/>
    <n v="1481522400"/>
    <n v="1480283321"/>
    <b v="0"/>
    <n v="12"/>
    <b v="0"/>
    <s v="theater/plays"/>
    <n v="20.83"/>
    <n v="52.08"/>
    <x v="8"/>
    <x v="38"/>
  </r>
  <r>
    <n v="2897"/>
    <s v="CAYCE"/>
    <s v="A unique stage play about the epic struggle of psychic Edgar Cayce to deal with his extraordinary abilities and find his place in life."/>
    <n v="12000"/>
    <x v="861"/>
    <x v="2"/>
    <x v="0"/>
    <s v="USD"/>
    <n v="1444577345"/>
    <n v="1441985458"/>
    <b v="0"/>
    <n v="3"/>
    <b v="0"/>
    <s v="theater/plays"/>
    <n v="4.58"/>
    <n v="183.33"/>
    <x v="8"/>
    <x v="38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.21"/>
    <n v="26.33"/>
    <x v="8"/>
    <x v="38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e v="#DIV/0!"/>
    <x v="8"/>
    <x v="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1.91"/>
    <n v="486.43"/>
    <x v="8"/>
    <x v="38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0.8"/>
    <n v="3"/>
    <x v="8"/>
    <x v="38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.02"/>
    <n v="25"/>
    <x v="8"/>
    <x v="3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746"/>
    <x v="2"/>
    <x v="0"/>
    <s v="USD"/>
    <n v="1441771218"/>
    <n v="1436587218"/>
    <b v="0"/>
    <n v="4"/>
    <b v="0"/>
    <s v="theater/plays"/>
    <n v="0.78"/>
    <n v="9.75"/>
    <x v="8"/>
    <x v="38"/>
  </r>
  <r>
    <n v="2904"/>
    <s v="The Love Shack"/>
    <s v="A Tequila slammer with a slice of Tarantino, a line of the London Fringe scene and a shot of â€œBreaking Badâ€. New Writing."/>
    <n v="1500"/>
    <x v="409"/>
    <x v="2"/>
    <x v="1"/>
    <s v="GBP"/>
    <n v="1415534400"/>
    <n v="1414538031"/>
    <b v="0"/>
    <n v="4"/>
    <b v="0"/>
    <s v="theater/plays"/>
    <n v="5"/>
    <n v="18.75"/>
    <x v="8"/>
    <x v="38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7.77"/>
    <n v="36.590000000000003"/>
    <x v="8"/>
    <x v="38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.42"/>
    <n v="80.709999999999994"/>
    <x v="8"/>
    <x v="38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.08"/>
    <n v="1"/>
    <x v="8"/>
    <x v="38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2.75"/>
    <n v="52.8"/>
    <x v="8"/>
    <x v="3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.01"/>
    <n v="20"/>
    <x v="8"/>
    <x v="38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8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6.5"/>
    <n v="46.93"/>
    <x v="8"/>
    <x v="38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.06"/>
    <n v="78.08"/>
    <x v="8"/>
    <x v="3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.02"/>
    <n v="1"/>
    <x v="8"/>
    <x v="38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8"/>
    <x v="38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.1"/>
    <n v="203.67"/>
    <x v="8"/>
    <x v="38"/>
  </r>
  <r>
    <n v="2916"/>
    <s v="An Interview With Gaddafi - The Stage Play"/>
    <s v="The moving dramatisation of one man's journey to find the truth behind the Libyan regime change."/>
    <n v="1850"/>
    <x v="480"/>
    <x v="2"/>
    <x v="1"/>
    <s v="GBP"/>
    <n v="1400498789"/>
    <n v="1398511589"/>
    <b v="0"/>
    <n v="7"/>
    <b v="0"/>
    <s v="theater/plays"/>
    <n v="7.84"/>
    <n v="20.71"/>
    <x v="8"/>
    <x v="38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1.85"/>
    <n v="48.56"/>
    <x v="8"/>
    <x v="38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.24"/>
    <n v="68.099999999999994"/>
    <x v="8"/>
    <x v="38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8.5"/>
    <n v="8.5"/>
    <x v="8"/>
    <x v="38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6.84"/>
    <n v="51.62"/>
    <x v="8"/>
    <x v="38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8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8"/>
    <x v="40"/>
  </r>
  <r>
    <n v="2923"/>
    <s v="Kaylee's Senior Project"/>
    <s v="Spreading the love of theatre, one step at a time. I would like to produce a reading of one of my favorite musicals"/>
    <n v="300"/>
    <x v="705"/>
    <x v="0"/>
    <x v="0"/>
    <s v="USD"/>
    <n v="1422068400"/>
    <n v="1420774779"/>
    <b v="0"/>
    <n v="10"/>
    <b v="1"/>
    <s v="theater/musical"/>
    <n v="100"/>
    <n v="30"/>
    <x v="8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.2"/>
    <n v="175.51"/>
    <x v="8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.45"/>
    <n v="231.66"/>
    <x v="8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8"/>
    <x v="40"/>
  </r>
  <r>
    <n v="2927"/>
    <s v="The Addams Family Comes To Tuscaloosa"/>
    <s v="They're Creepy, They're Kooky, And They're coming to Tuscaloosa this October! Help Us Bring the World of The Addams Family To Life!"/>
    <n v="1800"/>
    <x v="1034"/>
    <x v="0"/>
    <x v="0"/>
    <s v="USD"/>
    <n v="1405400400"/>
    <n v="1402934629"/>
    <b v="0"/>
    <n v="21"/>
    <b v="1"/>
    <s v="theater/musical"/>
    <n v="130.83000000000001"/>
    <n v="112.14"/>
    <x v="8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8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.07"/>
    <n v="255.17"/>
    <x v="8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0.92"/>
    <n v="162.77000000000001"/>
    <x v="8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8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458"/>
    <x v="0"/>
    <x v="2"/>
    <s v="AUD"/>
    <n v="1424516400"/>
    <n v="1421812637"/>
    <b v="0"/>
    <n v="38"/>
    <b v="1"/>
    <s v="theater/musical"/>
    <n v="105.1"/>
    <n v="85.74"/>
    <x v="8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2.76"/>
    <n v="47.57"/>
    <x v="8"/>
    <x v="40"/>
  </r>
  <r>
    <n v="2934"/>
    <s v="Songs for a New World"/>
    <s v="Powerful community theatre production of Jason Robert Brown's &quot;Songs for a New World&quot; in London, Ontario."/>
    <n v="2500"/>
    <x v="718"/>
    <x v="0"/>
    <x v="5"/>
    <s v="CAD"/>
    <n v="1402845364"/>
    <n v="1400253364"/>
    <b v="0"/>
    <n v="37"/>
    <b v="1"/>
    <s v="theater/musical"/>
    <n v="108"/>
    <n v="72.97"/>
    <x v="8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0.89"/>
    <n v="90.54"/>
    <x v="8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8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.33000000000001"/>
    <n v="36.36"/>
    <x v="8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.38"/>
    <n v="126.72"/>
    <x v="8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2.88"/>
    <n v="329.2"/>
    <x v="8"/>
    <x v="40"/>
  </r>
  <r>
    <n v="2940"/>
    <s v="ITAVA Players &quot;Little Shop of Horrors&quot;"/>
    <s v="We are asking for people to donate to our theater club, the ITAVA Players, a public high school club from Brooklyn, NY."/>
    <n v="2500"/>
    <x v="680"/>
    <x v="0"/>
    <x v="0"/>
    <s v="USD"/>
    <n v="1421606018"/>
    <n v="1418150018"/>
    <b v="0"/>
    <n v="33"/>
    <b v="1"/>
    <s v="theater/musical"/>
    <n v="107.24"/>
    <n v="81.239999999999995"/>
    <x v="8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8"/>
    <x v="39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.43"/>
    <n v="202.23"/>
    <x v="8"/>
    <x v="39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e v="#DIV/0!"/>
    <x v="8"/>
    <x v="39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8"/>
    <x v="39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e v="#DIV/0!"/>
    <x v="8"/>
    <x v="39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.1"/>
    <n v="1"/>
    <x v="8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.29"/>
    <n v="82.46"/>
    <x v="8"/>
    <x v="39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8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2.5"/>
    <n v="12.5"/>
    <x v="8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e v="#DIV/0!"/>
    <x v="8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.19"/>
    <n v="18.899999999999999"/>
    <x v="8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.0299999999999994"/>
    <n v="200.63"/>
    <x v="8"/>
    <x v="39"/>
  </r>
  <r>
    <n v="2953"/>
    <s v="Pueblo Underground Theater (Canceled)"/>
    <s v="I want to purchase the former Bread Of Life Church and convert it into a multipurpose theater space for local talent."/>
    <n v="400000"/>
    <x v="1856"/>
    <x v="1"/>
    <x v="0"/>
    <s v="USD"/>
    <n v="1444330821"/>
    <n v="1441738821"/>
    <b v="0"/>
    <n v="3"/>
    <b v="0"/>
    <s v="theater/spaces"/>
    <n v="0.15"/>
    <n v="201.67"/>
    <x v="8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e v="#DIV/0!"/>
    <x v="8"/>
    <x v="39"/>
  </r>
  <r>
    <n v="2955"/>
    <s v="A Stage for Stage Door Theater Company (Canceled)"/>
    <s v="Stage Door Theater needs a stage for its current and future productions. Can you help?"/>
    <n v="1200"/>
    <x v="1527"/>
    <x v="1"/>
    <x v="0"/>
    <s v="USD"/>
    <n v="1434476849"/>
    <n v="1431884849"/>
    <b v="0"/>
    <n v="11"/>
    <b v="0"/>
    <s v="theater/spaces"/>
    <n v="59.58"/>
    <n v="65"/>
    <x v="8"/>
    <x v="3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6.73"/>
    <n v="66.099999999999994"/>
    <x v="8"/>
    <x v="39"/>
  </r>
  <r>
    <n v="2957"/>
    <s v="BAMA Theatre Headset Campaign (Canceled)"/>
    <s v="Theatre in Tuscaloosa, AL built in the 1930s.  The headsets seem about that old. They are almost unusable."/>
    <n v="15000"/>
    <x v="733"/>
    <x v="1"/>
    <x v="0"/>
    <s v="USD"/>
    <n v="1427498172"/>
    <n v="1422317772"/>
    <b v="0"/>
    <n v="3"/>
    <b v="0"/>
    <s v="theater/spaces"/>
    <n v="1.87"/>
    <n v="93.33"/>
    <x v="8"/>
    <x v="39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e v="#DIV/0!"/>
    <x v="8"/>
    <x v="39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e v="#DIV/0!"/>
    <x v="8"/>
    <x v="39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e v="#DIV/0!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09.62"/>
    <n v="50.75"/>
    <x v="8"/>
    <x v="38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1.8"/>
    <n v="60.9"/>
    <x v="8"/>
    <x v="3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6.85"/>
    <n v="109.03"/>
    <x v="8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0.71"/>
    <n v="25.69"/>
    <x v="8"/>
    <x v="38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8"/>
    <x v="38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3.63"/>
    <n v="88.77"/>
    <x v="8"/>
    <x v="38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3.92"/>
    <n v="80.23"/>
    <x v="8"/>
    <x v="38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8"/>
    <x v="38"/>
  </r>
  <r>
    <n v="2969"/>
    <s v="Dog Sees God - Calgary Production"/>
    <s v="A poignant &amp; hilarious tale of Charlie Brown &amp; friends navigating high school. A fresh take on the off Broadway hit by YYC artists."/>
    <n v="1000"/>
    <x v="1855"/>
    <x v="0"/>
    <x v="5"/>
    <s v="CAD"/>
    <n v="1430693460"/>
    <n v="1428087153"/>
    <b v="0"/>
    <n v="17"/>
    <b v="1"/>
    <s v="theater/plays"/>
    <n v="162.5"/>
    <n v="95.59"/>
    <x v="8"/>
    <x v="38"/>
  </r>
  <r>
    <n v="2970"/>
    <s v="Leah in Vegas at The New York International Fringe Festival"/>
    <s v="Kara Ayn Napolitano's latest play about a young mother's attempt to reclaim her life after making a serious mistake."/>
    <n v="6000"/>
    <x v="1205"/>
    <x v="0"/>
    <x v="0"/>
    <s v="USD"/>
    <n v="1405699451"/>
    <n v="1403107451"/>
    <b v="0"/>
    <n v="91"/>
    <b v="1"/>
    <s v="theater/plays"/>
    <n v="106"/>
    <n v="69.89"/>
    <x v="8"/>
    <x v="38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.16"/>
    <n v="74.53"/>
    <x v="8"/>
    <x v="3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.35"/>
    <n v="123.94"/>
    <x v="8"/>
    <x v="3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4.8"/>
    <n v="264.85000000000002"/>
    <x v="8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8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.13"/>
    <n v="70.88"/>
    <x v="8"/>
    <x v="38"/>
  </r>
  <r>
    <n v="2976"/>
    <s v="Pizza Delique"/>
    <s v="A play that addresses an important social issue, brought to light by members of the UoM Drama Society."/>
    <n v="70"/>
    <x v="427"/>
    <x v="0"/>
    <x v="1"/>
    <s v="GBP"/>
    <n v="1457870400"/>
    <n v="1456421530"/>
    <b v="0"/>
    <n v="14"/>
    <b v="1"/>
    <s v="theater/plays"/>
    <n v="171.43"/>
    <n v="8.57"/>
    <x v="8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502"/>
    <x v="0"/>
    <x v="0"/>
    <s v="USD"/>
    <n v="1427076840"/>
    <n v="1421960934"/>
    <b v="0"/>
    <n v="30"/>
    <b v="1"/>
    <s v="theater/plays"/>
    <n v="113.57"/>
    <n v="113.57"/>
    <x v="8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.47"/>
    <n v="60.69"/>
    <x v="8"/>
    <x v="38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.4"/>
    <n v="110.22"/>
    <x v="8"/>
    <x v="38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.17"/>
    <n v="136.46"/>
    <x v="8"/>
    <x v="38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8.93"/>
    <n v="53.16"/>
    <x v="8"/>
    <x v="39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.06"/>
    <n v="86.49"/>
    <x v="8"/>
    <x v="39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6.54"/>
    <n v="155.24"/>
    <x v="8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.35"/>
    <n v="115.08"/>
    <x v="8"/>
    <x v="39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1.65"/>
    <n v="109.59"/>
    <x v="8"/>
    <x v="39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5.5"/>
    <n v="45.21"/>
    <x v="8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.4"/>
    <n v="104.15"/>
    <x v="8"/>
    <x v="39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8"/>
    <x v="39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6.54"/>
    <n v="97"/>
    <x v="8"/>
    <x v="39"/>
  </r>
  <r>
    <n v="2990"/>
    <s v="The Gloria Theatre Project"/>
    <s v="We are a non-profit revitalizing the Gloria Theatre - our gift to the community - and we need your help #arts #community #theater"/>
    <n v="10000"/>
    <x v="880"/>
    <x v="0"/>
    <x v="0"/>
    <s v="USD"/>
    <n v="1452174420"/>
    <n v="1449150420"/>
    <b v="0"/>
    <n v="27"/>
    <b v="1"/>
    <s v="theater/spaces"/>
    <n v="100"/>
    <n v="370.37"/>
    <x v="8"/>
    <x v="39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.29"/>
    <n v="94.41"/>
    <x v="8"/>
    <x v="39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4.5"/>
    <n v="48.98"/>
    <x v="8"/>
    <x v="39"/>
  </r>
  <r>
    <n v="2993"/>
    <s v="TRUE WEST: Think, Dog! Productions"/>
    <s v="Help us build the Kitchen from Hell!"/>
    <n v="1000"/>
    <x v="906"/>
    <x v="0"/>
    <x v="0"/>
    <s v="USD"/>
    <n v="1455998867"/>
    <n v="1453406867"/>
    <b v="0"/>
    <n v="22"/>
    <b v="1"/>
    <s v="theater/spaces"/>
    <n v="100.3"/>
    <n v="45.59"/>
    <x v="8"/>
    <x v="3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7.75"/>
    <n v="23.28"/>
    <x v="8"/>
    <x v="39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4.96"/>
    <n v="63.23"/>
    <x v="8"/>
    <x v="39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1.94"/>
    <n v="153.52000000000001"/>
    <x v="8"/>
    <x v="39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3.73"/>
    <n v="90.2"/>
    <x v="8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.03"/>
    <n v="118.97"/>
    <x v="8"/>
    <x v="39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8.89"/>
    <n v="80.25"/>
    <x v="8"/>
    <x v="39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8"/>
    <x v="39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8.7"/>
    <n v="131.38"/>
    <x v="8"/>
    <x v="39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8.51"/>
    <n v="73.03"/>
    <x v="8"/>
    <x v="39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.17"/>
    <n v="178.53"/>
    <x v="8"/>
    <x v="39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2.82"/>
    <n v="162.91"/>
    <x v="8"/>
    <x v="3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.5"/>
    <n v="108.24"/>
    <x v="8"/>
    <x v="39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7.75"/>
    <n v="88.87"/>
    <x v="8"/>
    <x v="39"/>
  </r>
  <r>
    <n v="3007"/>
    <s v="Bethlem"/>
    <s v="Consuite for 2015 CoreCon.  An adventure into insanity."/>
    <n v="600"/>
    <x v="909"/>
    <x v="0"/>
    <x v="0"/>
    <s v="USD"/>
    <n v="1429938683"/>
    <n v="1428124283"/>
    <b v="0"/>
    <n v="20"/>
    <b v="1"/>
    <s v="theater/spaces"/>
    <n v="180"/>
    <n v="54"/>
    <x v="8"/>
    <x v="39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.17"/>
    <n v="116.73"/>
    <x v="8"/>
    <x v="3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19.76"/>
    <n v="233.9"/>
    <x v="8"/>
    <x v="3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8"/>
    <x v="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3.67"/>
    <n v="14.84"/>
    <x v="8"/>
    <x v="39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.13"/>
    <n v="85.18"/>
    <x v="8"/>
    <x v="39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6.96"/>
    <n v="146.69"/>
    <x v="8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.1"/>
    <n v="50.76"/>
    <x v="8"/>
    <x v="39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.18"/>
    <n v="87.7"/>
    <x v="8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2.61"/>
    <n v="242.28"/>
    <x v="8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5.84"/>
    <n v="146.44999999999999"/>
    <x v="8"/>
    <x v="39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0.71"/>
    <n v="103.17"/>
    <x v="8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.23"/>
    <n v="80.459999999999994"/>
    <x v="8"/>
    <x v="39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0.57"/>
    <n v="234.67"/>
    <x v="8"/>
    <x v="39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.02"/>
    <n v="50.69"/>
    <x v="8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0.88"/>
    <n v="162.71"/>
    <x v="8"/>
    <x v="3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8"/>
    <x v="39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.42"/>
    <n v="67.7"/>
    <x v="8"/>
    <x v="3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.2"/>
    <n v="52.1"/>
    <x v="8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.33000000000001"/>
    <n v="51.6"/>
    <x v="8"/>
    <x v="39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.44"/>
    <n v="164.3"/>
    <x v="8"/>
    <x v="39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.02"/>
    <n v="84.86"/>
    <x v="8"/>
    <x v="39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09.68"/>
    <n v="94.55"/>
    <x v="8"/>
    <x v="39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6.69"/>
    <n v="45.54"/>
    <x v="8"/>
    <x v="39"/>
  </r>
  <r>
    <n v="3031"/>
    <s v="Blue Thyme Nights"/>
    <s v="Blue Thyme Nights is the production of Am I Blue by Beth Henley &amp; Thymus Vulgaris by Lanford  Wilson._x000a__x000a_Artwork by Charlotte Ager"/>
    <n v="1500"/>
    <x v="711"/>
    <x v="0"/>
    <x v="0"/>
    <s v="USD"/>
    <n v="1476479447"/>
    <n v="1471295447"/>
    <b v="0"/>
    <n v="29"/>
    <b v="1"/>
    <s v="theater/spaces"/>
    <n v="100"/>
    <n v="51.72"/>
    <x v="8"/>
    <x v="39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.2"/>
    <n v="50.88"/>
    <x v="8"/>
    <x v="3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6.53"/>
    <n v="191.13"/>
    <x v="8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2.54"/>
    <n v="89.31"/>
    <x v="8"/>
    <x v="39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8.79"/>
    <n v="88.59"/>
    <x v="8"/>
    <x v="3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6.73"/>
    <n v="96.3"/>
    <x v="8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176"/>
    <x v="0"/>
    <x v="0"/>
    <s v="USD"/>
    <n v="1285995540"/>
    <n v="1279574773"/>
    <b v="0"/>
    <n v="32"/>
    <b v="1"/>
    <s v="theater/spaces"/>
    <n v="213.2"/>
    <n v="33.31"/>
    <x v="8"/>
    <x v="39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0.5"/>
    <n v="37.22"/>
    <x v="8"/>
    <x v="39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8.71"/>
    <n v="92.13"/>
    <x v="8"/>
    <x v="39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7.5"/>
    <n v="76.790000000000006"/>
    <x v="8"/>
    <x v="39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.48"/>
    <n v="96.53"/>
    <x v="8"/>
    <x v="39"/>
  </r>
  <r>
    <n v="3042"/>
    <s v="HOPE MILL THEATRE - CHAIR FUND"/>
    <s v="Hope Mill Theatre is a brand new Fringe Theatre in the heart of Manchester city - bringing a diverse programme of entertainment!"/>
    <n v="1500"/>
    <x v="916"/>
    <x v="0"/>
    <x v="1"/>
    <s v="GBP"/>
    <n v="1444149047"/>
    <n v="1441557047"/>
    <b v="0"/>
    <n v="37"/>
    <b v="1"/>
    <s v="theater/spaces"/>
    <n v="128"/>
    <n v="51.89"/>
    <x v="8"/>
    <x v="39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.01"/>
    <n v="128.91"/>
    <x v="8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.34"/>
    <n v="84.11"/>
    <x v="8"/>
    <x v="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2.71"/>
    <n v="82.94"/>
    <x v="8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0.85"/>
    <n v="259.95"/>
    <x v="8"/>
    <x v="39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8"/>
    <x v="39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.4"/>
    <n v="177.02"/>
    <x v="8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846"/>
    <x v="0"/>
    <x v="0"/>
    <s v="USD"/>
    <n v="1434241255"/>
    <n v="1431649255"/>
    <b v="0"/>
    <n v="54"/>
    <b v="1"/>
    <s v="theater/spaces"/>
    <n v="106.67"/>
    <n v="74.069999999999993"/>
    <x v="8"/>
    <x v="39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8"/>
    <x v="39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3.63"/>
    <n v="23.63"/>
    <x v="8"/>
    <x v="39"/>
  </r>
  <r>
    <n v="3052"/>
    <s v="Funding for a new theater facility in Walker Minnesota"/>
    <s v="To let the arts continue in Walker Minnesota We need a performing arts space and art gallery"/>
    <n v="50000"/>
    <x v="409"/>
    <x v="2"/>
    <x v="0"/>
    <s v="USD"/>
    <n v="1432828740"/>
    <n v="1430237094"/>
    <b v="0"/>
    <n v="2"/>
    <b v="0"/>
    <s v="theater/spaces"/>
    <n v="0.15"/>
    <n v="37.5"/>
    <x v="8"/>
    <x v="39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.4"/>
    <n v="13.33"/>
    <x v="8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e v="#DIV/0!"/>
    <x v="8"/>
    <x v="39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.01"/>
    <n v="1"/>
    <x v="8"/>
    <x v="39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e v="#DIV/0!"/>
    <x v="8"/>
    <x v="39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e v="#DIV/0!"/>
    <x v="8"/>
    <x v="39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8"/>
    <s v="EUR"/>
    <n v="1463734740"/>
    <n v="1459414740"/>
    <b v="0"/>
    <n v="3"/>
    <b v="0"/>
    <s v="theater/spaces"/>
    <n v="0.02"/>
    <n v="1"/>
    <x v="8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.01"/>
    <n v="41"/>
    <x v="8"/>
    <x v="39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.15"/>
    <n v="55.83"/>
    <x v="8"/>
    <x v="39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e v="#DIV/0!"/>
    <x v="8"/>
    <x v="39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6.84"/>
    <n v="99.76"/>
    <x v="8"/>
    <x v="39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19.57"/>
    <n v="25.52"/>
    <x v="8"/>
    <x v="39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.29"/>
    <n v="117.65"/>
    <x v="8"/>
    <x v="39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.04"/>
    <n v="5"/>
    <x v="8"/>
    <x v="39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1.99"/>
    <n v="2796.67"/>
    <x v="8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2.5"/>
    <n v="200"/>
    <x v="8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458"/>
    <x v="2"/>
    <x v="0"/>
    <s v="USD"/>
    <n v="1445013352"/>
    <n v="1442421352"/>
    <b v="0"/>
    <n v="2"/>
    <b v="0"/>
    <s v="theater/spaces"/>
    <n v="7.0000000000000007E-2"/>
    <n v="87.5"/>
    <x v="8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.1"/>
    <n v="20.14"/>
    <x v="8"/>
    <x v="39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.34"/>
    <n v="20.88"/>
    <x v="8"/>
    <x v="3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59.78"/>
    <n v="61.31"/>
    <x v="8"/>
    <x v="39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.02"/>
    <n v="1"/>
    <x v="8"/>
    <x v="39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.02"/>
    <n v="92.14"/>
    <x v="8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45"/>
    <x v="2"/>
    <x v="6"/>
    <s v="EUR"/>
    <n v="1457617359"/>
    <n v="1455025359"/>
    <b v="0"/>
    <n v="3"/>
    <b v="0"/>
    <s v="theater/spaces"/>
    <n v="0.09"/>
    <n v="7.33"/>
    <x v="8"/>
    <x v="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8.64"/>
    <n v="64.8"/>
    <x v="8"/>
    <x v="39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.06"/>
    <n v="30.12"/>
    <x v="8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400"/>
    <x v="2"/>
    <x v="5"/>
    <s v="CAD"/>
    <n v="1488495478"/>
    <n v="1485903478"/>
    <b v="0"/>
    <n v="2"/>
    <b v="0"/>
    <s v="theater/spaces"/>
    <n v="0.48"/>
    <n v="52.5"/>
    <x v="8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495"/>
    <x v="2"/>
    <x v="0"/>
    <s v="USD"/>
    <n v="1424920795"/>
    <n v="1422328795"/>
    <b v="0"/>
    <n v="3"/>
    <b v="0"/>
    <s v="theater/spaces"/>
    <n v="0.12"/>
    <n v="23.67"/>
    <x v="8"/>
    <x v="39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0.84"/>
    <n v="415.78"/>
    <x v="8"/>
    <x v="39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.02"/>
    <n v="53.71"/>
    <x v="8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.21"/>
    <n v="420.6"/>
    <x v="8"/>
    <x v="39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e v="#DIV/0!"/>
    <x v="8"/>
    <x v="39"/>
  </r>
  <r>
    <n v="3083"/>
    <s v="Crystal City Haunted Undergound"/>
    <s v="Crystal City Underground is a New &amp; Unique_x000a_indoor recreational facility, using an old silica sand mine,_x000a_we are the Haunted Maze"/>
    <n v="20000"/>
    <x v="508"/>
    <x v="2"/>
    <x v="0"/>
    <s v="USD"/>
    <n v="1409547600"/>
    <n v="1406986278"/>
    <b v="0"/>
    <n v="3"/>
    <b v="0"/>
    <s v="theater/spaces"/>
    <n v="0.28000000000000003"/>
    <n v="18.670000000000002"/>
    <x v="8"/>
    <x v="39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1.58"/>
    <n v="78.33"/>
    <x v="8"/>
    <x v="39"/>
  </r>
  <r>
    <n v="3085"/>
    <s v="Paper Tank Theater Music Madness Party"/>
    <s v="Get behind a new music venue in our city by helping with equipment! We're pre-selling tickets to our party and offering other perks."/>
    <n v="25000"/>
    <x v="1025"/>
    <x v="2"/>
    <x v="0"/>
    <s v="USD"/>
    <n v="1443561159"/>
    <n v="1440969159"/>
    <b v="0"/>
    <n v="9"/>
    <b v="0"/>
    <s v="theater/spaces"/>
    <n v="2.44"/>
    <n v="67.78"/>
    <x v="8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8"/>
    <s v="EUR"/>
    <n v="1439827559"/>
    <n v="1434643559"/>
    <b v="0"/>
    <n v="3"/>
    <b v="0"/>
    <s v="theater/spaces"/>
    <n v="0.25"/>
    <n v="16.670000000000002"/>
    <x v="8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0.63"/>
    <n v="62.5"/>
    <x v="8"/>
    <x v="39"/>
  </r>
  <r>
    <n v="3088"/>
    <s v="Destination Small Town &quot;Visitor Center&quot; To The Midwest"/>
    <s v="We believe it's time to open a visitor's center that highlights the small towns of the upper Midwest."/>
    <n v="65000"/>
    <x v="1539"/>
    <x v="2"/>
    <x v="0"/>
    <s v="USD"/>
    <n v="1420724460"/>
    <n v="1418046247"/>
    <b v="0"/>
    <n v="3"/>
    <b v="0"/>
    <s v="theater/spaces"/>
    <n v="0.19"/>
    <n v="42"/>
    <x v="8"/>
    <x v="39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.42"/>
    <n v="130.09"/>
    <x v="8"/>
    <x v="3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.08"/>
    <n v="1270.22"/>
    <x v="8"/>
    <x v="39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5.92"/>
    <n v="88.44"/>
    <x v="8"/>
    <x v="39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.18"/>
    <n v="56.34"/>
    <x v="8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2.75"/>
    <n v="53.53"/>
    <x v="8"/>
    <x v="39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.03"/>
    <n v="25"/>
    <x v="8"/>
    <x v="39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.34"/>
    <n v="50"/>
    <x v="8"/>
    <x v="3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3.98"/>
    <n v="56.79"/>
    <x v="8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.149999999999999"/>
    <n v="40.83"/>
    <x v="8"/>
    <x v="39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3.61"/>
    <n v="65.11"/>
    <x v="8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3.9"/>
    <n v="55.6"/>
    <x v="8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.23"/>
    <n v="140.54"/>
    <x v="8"/>
    <x v="39"/>
  </r>
  <r>
    <n v="3101"/>
    <s v="Mots Ã‰crits"/>
    <s v="LabellisÃ© 14-18, Mots Ã‰crits est un projet itinÃ©rant de lectures Ã  voix haute par des amateurs, mises en espace par une comÃ©dienne."/>
    <n v="2500"/>
    <x v="705"/>
    <x v="2"/>
    <x v="6"/>
    <s v="EUR"/>
    <n v="1437033360"/>
    <n v="1434445937"/>
    <b v="0"/>
    <n v="12"/>
    <b v="0"/>
    <s v="theater/spaces"/>
    <n v="12"/>
    <n v="25"/>
    <x v="8"/>
    <x v="39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.11"/>
    <n v="69.53"/>
    <x v="8"/>
    <x v="39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.27"/>
    <n v="5.5"/>
    <x v="8"/>
    <x v="39"/>
  </r>
  <r>
    <n v="3104"/>
    <s v="CQ EAP Performing Arts 'THE LOFT'"/>
    <s v="The Loft is CQEAP's latest studio. Located in Rockhampton's CBD we'll be running performing arts workshops for 5yrs to adults."/>
    <n v="4000"/>
    <x v="1118"/>
    <x v="2"/>
    <x v="2"/>
    <s v="AUD"/>
    <n v="1422928800"/>
    <n v="1420235311"/>
    <b v="0"/>
    <n v="5"/>
    <b v="0"/>
    <s v="theater/spaces"/>
    <n v="29.63"/>
    <n v="237"/>
    <x v="8"/>
    <x v="39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.36"/>
    <n v="79.87"/>
    <x v="8"/>
    <x v="39"/>
  </r>
  <r>
    <n v="3106"/>
    <s v="Wild Men at the Bristol Cathedral"/>
    <s v="Help fund the exciting first collaboration between Hotel Echo and Bristol Cathedral: WILD MEN, a show commemorating those lost in WW1."/>
    <n v="1000"/>
    <x v="519"/>
    <x v="2"/>
    <x v="1"/>
    <s v="GBP"/>
    <n v="1442440800"/>
    <n v="1440497876"/>
    <b v="0"/>
    <n v="4"/>
    <b v="0"/>
    <s v="theater/spaces"/>
    <n v="4.0999999999999996"/>
    <n v="10.25"/>
    <x v="8"/>
    <x v="39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19.760000000000002"/>
    <n v="272.58999999999997"/>
    <x v="8"/>
    <x v="39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.05"/>
    <n v="13"/>
    <x v="8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.03"/>
    <n v="58.18"/>
    <x v="8"/>
    <x v="39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.04"/>
    <n v="10"/>
    <x v="8"/>
    <x v="3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6.64"/>
    <n v="70.11"/>
    <x v="8"/>
    <x v="39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4.74"/>
    <n v="57.89"/>
    <x v="8"/>
    <x v="39"/>
  </r>
  <r>
    <n v="3113"/>
    <s v="The Shamrock Drafthouse Theater"/>
    <s v="An arts and craft beer theater showcasing local talent, locally crafted beer and providing performance and rehearsal space."/>
    <n v="109225"/>
    <x v="739"/>
    <x v="2"/>
    <x v="0"/>
    <s v="USD"/>
    <n v="1429291982"/>
    <n v="1426699982"/>
    <b v="0"/>
    <n v="37"/>
    <b v="0"/>
    <s v="theater/spaces"/>
    <n v="4.24"/>
    <n v="125.27"/>
    <x v="8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e v="#DIV/0!"/>
    <x v="8"/>
    <x v="39"/>
  </r>
  <r>
    <n v="3115"/>
    <s v="spoken word pop-up:"/>
    <s v="We are creating a mobile community devoted to the spreading and sharing of spoken word and other kinds of storytelling."/>
    <n v="10000"/>
    <x v="705"/>
    <x v="2"/>
    <x v="11"/>
    <s v="SEK"/>
    <n v="1465123427"/>
    <n v="1462531427"/>
    <b v="0"/>
    <n v="1"/>
    <b v="0"/>
    <s v="theater/spaces"/>
    <n v="3"/>
    <n v="300"/>
    <x v="8"/>
    <x v="39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.33"/>
    <n v="43"/>
    <x v="8"/>
    <x v="39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.1"/>
    <n v="1"/>
    <x v="8"/>
    <x v="39"/>
  </r>
  <r>
    <n v="3118"/>
    <s v="Garden Eden, theatre, meeting, culture, music, art"/>
    <s v="a magical place for all kind of people, like a fairytaile in all colours"/>
    <n v="500000"/>
    <x v="1360"/>
    <x v="2"/>
    <x v="11"/>
    <s v="SEK"/>
    <n v="1467473723"/>
    <n v="1465832123"/>
    <b v="0"/>
    <n v="2"/>
    <b v="0"/>
    <s v="theater/spaces"/>
    <n v="0.31"/>
    <n v="775"/>
    <x v="8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.05"/>
    <n v="5"/>
    <x v="8"/>
    <x v="39"/>
  </r>
  <r>
    <n v="3120"/>
    <s v="Subtropisch zwemparadijs Tropicana"/>
    <s v="Wij willen Tropicana het subtropisch zwemparadijs van Rotterdam op een nieuwe locatie gaan bouwen."/>
    <n v="1300000"/>
    <x v="551"/>
    <x v="2"/>
    <x v="9"/>
    <s v="EUR"/>
    <n v="1462484196"/>
    <n v="1457303796"/>
    <b v="0"/>
    <n v="10"/>
    <b v="0"/>
    <s v="theater/spaces"/>
    <n v="0.01"/>
    <n v="12.8"/>
    <x v="8"/>
    <x v="39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0.67"/>
    <n v="10"/>
    <x v="8"/>
    <x v="39"/>
  </r>
  <r>
    <n v="3122"/>
    <s v="be back soon (Canceled)"/>
    <s v="cancelled until further notice"/>
    <n v="199"/>
    <x v="769"/>
    <x v="1"/>
    <x v="0"/>
    <s v="USD"/>
    <n v="1478733732"/>
    <n v="1478298132"/>
    <b v="0"/>
    <n v="2"/>
    <b v="0"/>
    <s v="theater/spaces"/>
    <n v="58.29"/>
    <n v="58"/>
    <x v="8"/>
    <x v="39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.150000000000006"/>
    <n v="244.8"/>
    <x v="8"/>
    <x v="39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8"/>
    <x v="39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e v="#DIV/0!"/>
    <x v="8"/>
    <x v="39"/>
  </r>
  <r>
    <n v="3126"/>
    <s v="Urban Roots SkatePark (Canceled)"/>
    <s v="A big dream, small budget, the drive/passion of so many volunteers...indoor skatepark in Eau Claire, WI._x000a__x000a_This is UR skatepark!"/>
    <n v="25000"/>
    <x v="644"/>
    <x v="1"/>
    <x v="0"/>
    <s v="USD"/>
    <n v="1459121162"/>
    <n v="1456532762"/>
    <b v="0"/>
    <n v="17"/>
    <b v="0"/>
    <s v="theater/spaces"/>
    <n v="4.16"/>
    <n v="61.18"/>
    <x v="8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e v="#DIV/0!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8.61"/>
    <n v="139.24"/>
    <x v="8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0.8"/>
    <n v="10"/>
    <x v="8"/>
    <x v="38"/>
  </r>
  <r>
    <n v="3130"/>
    <s v="MEDEA | A New Vision"/>
    <s v="A shockingly relevant modern take on a 2,000-year-old tragedy that confronts current gender politics."/>
    <n v="10000"/>
    <x v="738"/>
    <x v="3"/>
    <x v="0"/>
    <s v="USD"/>
    <n v="1492145940"/>
    <n v="1489504916"/>
    <b v="0"/>
    <n v="4"/>
    <b v="0"/>
    <s v="theater/plays"/>
    <n v="3.75"/>
    <n v="93.75"/>
    <x v="8"/>
    <x v="38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5.73"/>
    <n v="53.75"/>
    <x v="8"/>
    <x v="38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.03"/>
    <n v="10"/>
    <x v="8"/>
    <x v="38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8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553"/>
    <x v="3"/>
    <x v="1"/>
    <s v="GBP"/>
    <n v="1490631419"/>
    <n v="1488820619"/>
    <b v="0"/>
    <n v="12"/>
    <b v="0"/>
    <s v="theater/plays"/>
    <n v="22.5"/>
    <n v="18.75"/>
    <x v="8"/>
    <x v="3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0.85"/>
    <n v="23.14"/>
    <x v="8"/>
    <x v="38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7.8"/>
    <n v="29.05"/>
    <x v="8"/>
    <x v="38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.33"/>
    <n v="50"/>
    <x v="8"/>
    <x v="38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e v="#DIV/0!"/>
    <x v="8"/>
    <x v="38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718"/>
    <x v="3"/>
    <x v="16"/>
    <s v="MXN"/>
    <n v="1490416380"/>
    <n v="1487485760"/>
    <b v="0"/>
    <n v="6"/>
    <b v="0"/>
    <s v="theater/plays"/>
    <n v="5.4"/>
    <n v="450"/>
    <x v="8"/>
    <x v="38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0.96"/>
    <n v="24"/>
    <x v="8"/>
    <x v="38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1.6"/>
    <n v="32.25"/>
    <x v="8"/>
    <x v="38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1.64"/>
    <n v="15"/>
    <x v="8"/>
    <x v="38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e v="#DIV/0!"/>
    <x v="8"/>
    <x v="38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.400000000000006"/>
    <n v="251.33"/>
    <x v="8"/>
    <x v="38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e v="#DIV/0!"/>
    <x v="8"/>
    <x v="38"/>
  </r>
  <r>
    <n v="3146"/>
    <s v="SoÃ±Ã© una ciudad amurallada"/>
    <s v="Somos... Podemos... Amamos... Nuestra muralla, nuestra utopÃ­a. Que el amor sea el lÃ­mite"/>
    <n v="50000"/>
    <x v="2071"/>
    <x v="3"/>
    <x v="16"/>
    <s v="MXN"/>
    <n v="1492356166"/>
    <n v="1488471766"/>
    <b v="0"/>
    <n v="12"/>
    <b v="0"/>
    <s v="theater/plays"/>
    <n v="10.5"/>
    <n v="437.5"/>
    <x v="8"/>
    <x v="38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7.53"/>
    <n v="110.35"/>
    <x v="8"/>
    <x v="38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.16999999999999"/>
    <n v="41.42"/>
    <x v="8"/>
    <x v="38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8"/>
    <x v="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8"/>
    <x v="38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.4"/>
    <n v="103.35"/>
    <x v="8"/>
    <x v="38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5.95"/>
    <n v="34.79"/>
    <x v="8"/>
    <x v="38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5.58"/>
    <n v="41.77"/>
    <x v="8"/>
    <x v="38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2.93"/>
    <n v="64.27"/>
    <x v="8"/>
    <x v="3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8.5"/>
    <n v="31.21"/>
    <x v="8"/>
    <x v="38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1.82"/>
    <n v="62.92"/>
    <x v="8"/>
    <x v="38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8"/>
    <x v="38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8"/>
    <x v="38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.47999999999999"/>
    <n v="38.5"/>
    <x v="8"/>
    <x v="38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1.53"/>
    <n v="80.16"/>
    <x v="8"/>
    <x v="38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.1"/>
    <n v="28.41"/>
    <x v="8"/>
    <x v="38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.15"/>
    <n v="80.73"/>
    <x v="8"/>
    <x v="38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.15"/>
    <n v="200.69"/>
    <x v="8"/>
    <x v="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6.76"/>
    <n v="37.590000000000003"/>
    <x v="8"/>
    <x v="3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2.66999999999999"/>
    <n v="58.1"/>
    <x v="8"/>
    <x v="38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.22999999999999"/>
    <n v="60.3"/>
    <x v="8"/>
    <x v="38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.17"/>
    <n v="63.36"/>
    <x v="8"/>
    <x v="38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.2"/>
    <n v="50.9"/>
    <x v="8"/>
    <x v="38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.01"/>
    <n v="100.5"/>
    <x v="8"/>
    <x v="38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.25"/>
    <n v="31.62"/>
    <x v="8"/>
    <x v="38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8.81"/>
    <n v="65.099999999999994"/>
    <x v="8"/>
    <x v="3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8"/>
    <x v="3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8"/>
    <x v="38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.13"/>
    <n v="131.91"/>
    <x v="8"/>
    <x v="3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09.56"/>
    <n v="91.3"/>
    <x v="8"/>
    <x v="38"/>
  </r>
  <r>
    <n v="3176"/>
    <s v="Romeo and Juliet at Moody's Pub"/>
    <s v="Romeo and Juliet at Moody's Pub is an adapted, 90-minute version of Shakespeare's classic tragedy, performed for free in a restaurant"/>
    <n v="1900"/>
    <x v="1317"/>
    <x v="0"/>
    <x v="0"/>
    <s v="USD"/>
    <n v="1376838000"/>
    <n v="1374531631"/>
    <b v="1"/>
    <n v="55"/>
    <b v="1"/>
    <s v="theater/plays"/>
    <n v="114.84"/>
    <n v="39.67"/>
    <x v="8"/>
    <x v="38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.4"/>
    <n v="57.55"/>
    <x v="8"/>
    <x v="38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1.73"/>
    <n v="33.03"/>
    <x v="8"/>
    <x v="38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.16"/>
    <n v="77.34"/>
    <x v="8"/>
    <x v="38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19.75"/>
    <n v="31.93"/>
    <x v="8"/>
    <x v="38"/>
  </r>
  <r>
    <n v="3181"/>
    <s v="ENDURING SONG"/>
    <s v="ENDURING SONG by award-winning Bear Trap Theatre, is a sweeping historical epic about love, loss and family set in the First Crusade."/>
    <n v="500"/>
    <x v="679"/>
    <x v="0"/>
    <x v="1"/>
    <s v="GBP"/>
    <n v="1402848000"/>
    <n v="1400570787"/>
    <b v="1"/>
    <n v="15"/>
    <b v="1"/>
    <s v="theater/plays"/>
    <n v="109"/>
    <n v="36.33"/>
    <x v="8"/>
    <x v="38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0.89"/>
    <n v="46.77"/>
    <x v="8"/>
    <x v="38"/>
  </r>
  <r>
    <n v="3183"/>
    <s v="The Seagull on The River"/>
    <s v="Anton Chekhov's The Seagull. An outdoor Amphitheater in Manhattan. Trees. A River. Daybreak."/>
    <n v="2500"/>
    <x v="1459"/>
    <x v="0"/>
    <x v="0"/>
    <s v="USD"/>
    <n v="1377284669"/>
    <n v="1375729469"/>
    <b v="1"/>
    <n v="68"/>
    <b v="1"/>
    <s v="theater/plays"/>
    <n v="109"/>
    <n v="40.07"/>
    <x v="8"/>
    <x v="38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.21"/>
    <n v="100.22"/>
    <x v="8"/>
    <x v="38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8"/>
    <x v="38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.19"/>
    <n v="46.71"/>
    <x v="8"/>
    <x v="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.29"/>
    <n v="71.48999999999999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8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.33"/>
    <n v="356.84"/>
    <x v="8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e v="#DIV/0!"/>
    <x v="8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.03"/>
    <n v="37.75"/>
    <x v="8"/>
    <x v="40"/>
  </r>
  <r>
    <n v="3192"/>
    <s v="Arts in Conflict"/>
    <s v="This project challenges social issues affecting young people in areas of deprivation within the Belfast area (Northern Ireland)."/>
    <n v="10000"/>
    <x v="1623"/>
    <x v="2"/>
    <x v="1"/>
    <s v="GBP"/>
    <n v="1425160800"/>
    <n v="1421274859"/>
    <b v="0"/>
    <n v="8"/>
    <b v="0"/>
    <s v="theater/musical"/>
    <n v="1.02"/>
    <n v="12.75"/>
    <x v="8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1.74"/>
    <n v="24.46"/>
    <x v="8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e v="#DIV/0!"/>
    <x v="8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.14"/>
    <n v="53.08"/>
    <x v="8"/>
    <x v="40"/>
  </r>
  <r>
    <n v="3196"/>
    <s v="Our Modern Lives"/>
    <s v="Help five college students as they journey to bring their groundbreaking new musical &quot;Our Modern Lives&quot; to Broadway!"/>
    <n v="3000000"/>
    <x v="886"/>
    <x v="2"/>
    <x v="0"/>
    <s v="USD"/>
    <n v="1438437600"/>
    <n v="1433254875"/>
    <b v="0"/>
    <n v="6"/>
    <b v="0"/>
    <s v="theater/musical"/>
    <n v="0.06"/>
    <n v="300"/>
    <x v="8"/>
    <x v="40"/>
  </r>
  <r>
    <n v="3197"/>
    <s v="Mirror, mirror on the wall"/>
    <s v="This years most important stage project for young artists in our region. www.ungespor.no"/>
    <n v="10000"/>
    <x v="988"/>
    <x v="2"/>
    <x v="10"/>
    <s v="NOK"/>
    <n v="1423050618"/>
    <n v="1420458618"/>
    <b v="0"/>
    <n v="4"/>
    <b v="0"/>
    <s v="theater/musical"/>
    <n v="11.45"/>
    <n v="286.25"/>
    <x v="8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.37"/>
    <n v="36.67"/>
    <x v="8"/>
    <x v="40"/>
  </r>
  <r>
    <n v="3199"/>
    <s v="Help Milburn Stone Fly High With TARZAN The Musical"/>
    <s v="The Milburn Stone Theatre needs your help to bring its high-flying next blockbuster musical, TARZAN, to life!"/>
    <n v="5000"/>
    <x v="700"/>
    <x v="2"/>
    <x v="0"/>
    <s v="USD"/>
    <n v="1410037200"/>
    <n v="1407435418"/>
    <b v="0"/>
    <n v="53"/>
    <b v="0"/>
    <s v="theater/musical"/>
    <n v="52.16"/>
    <n v="49.21"/>
    <x v="8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8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.25"/>
    <n v="12.5"/>
    <x v="8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4.52"/>
    <n v="109.04"/>
    <x v="8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8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e v="#DIV/0!"/>
    <x v="8"/>
    <x v="40"/>
  </r>
  <r>
    <n v="3205"/>
    <s v="Children Must Run: An Original Musical"/>
    <s v="Children Must Run is an original musical, about a prostitute, a drug mule, a child soldier and their struggles, hopes and dreams."/>
    <n v="8000"/>
    <x v="1535"/>
    <x v="2"/>
    <x v="1"/>
    <s v="GBP"/>
    <n v="1430470772"/>
    <n v="1427878772"/>
    <b v="0"/>
    <n v="12"/>
    <b v="0"/>
    <s v="theater/musical"/>
    <n v="3.41"/>
    <n v="22.75"/>
    <x v="8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e v="#DIV/0!"/>
    <x v="8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375"/>
    <x v="2"/>
    <x v="0"/>
    <s v="USD"/>
    <n v="1429767607"/>
    <n v="1424587207"/>
    <b v="0"/>
    <n v="36"/>
    <b v="0"/>
    <s v="theater/musical"/>
    <n v="46.36"/>
    <n v="70.83"/>
    <x v="8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3.5"/>
    <n v="63.11"/>
    <x v="8"/>
    <x v="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.32"/>
    <n v="50.16"/>
    <x v="8"/>
    <x v="38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5.77"/>
    <n v="62.88"/>
    <x v="8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19.74"/>
    <n v="85.53"/>
    <x v="8"/>
    <x v="38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.25"/>
    <n v="53.72"/>
    <x v="8"/>
    <x v="38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.12"/>
    <n v="127.81"/>
    <x v="8"/>
    <x v="38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.13"/>
    <n v="106.57"/>
    <x v="8"/>
    <x v="38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.35"/>
    <n v="262.11"/>
    <x v="8"/>
    <x v="38"/>
  </r>
  <r>
    <n v="3216"/>
    <s v="BRUTE"/>
    <s v="Brute (winner of the 2015 IdeasTap Underbelly Award) is new writing based on the true story of a rather twisted, horrible schoolgirl."/>
    <n v="2000"/>
    <x v="726"/>
    <x v="0"/>
    <x v="1"/>
    <s v="GBP"/>
    <n v="1436625000"/>
    <n v="1433934371"/>
    <b v="1"/>
    <n v="35"/>
    <b v="1"/>
    <s v="theater/plays"/>
    <n v="100.05"/>
    <n v="57.17"/>
    <x v="8"/>
    <x v="38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.02"/>
    <n v="50.2"/>
    <x v="8"/>
    <x v="38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.1"/>
    <n v="66.59"/>
    <x v="8"/>
    <x v="38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.11"/>
    <n v="168.25"/>
    <x v="8"/>
    <x v="38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0.84"/>
    <n v="256.37"/>
    <x v="8"/>
    <x v="38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.43"/>
    <n v="36.61"/>
    <x v="8"/>
    <x v="38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4.8"/>
    <n v="37.14"/>
    <x v="8"/>
    <x v="38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09.52"/>
    <n v="45.88"/>
    <x v="8"/>
    <x v="38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.03"/>
    <n v="141.71"/>
    <x v="8"/>
    <x v="38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.35"/>
    <n v="52.49"/>
    <x v="8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.17"/>
    <n v="59.52"/>
    <x v="8"/>
    <x v="38"/>
  </r>
  <r>
    <n v="3227"/>
    <s v="a colder water than here - VAULT 2017"/>
    <s v="a colder water than here is a new play by Matt Jones and directed by Lily McLeish that will be perfomed at VAULT Festival from 1-5 Feb"/>
    <n v="1200"/>
    <x v="711"/>
    <x v="0"/>
    <x v="1"/>
    <s v="GBP"/>
    <n v="1484687436"/>
    <n v="1482095436"/>
    <b v="0"/>
    <n v="30"/>
    <b v="1"/>
    <s v="theater/plays"/>
    <n v="125"/>
    <n v="50"/>
    <x v="8"/>
    <x v="38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.34"/>
    <n v="193.62"/>
    <x v="8"/>
    <x v="38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7.87"/>
    <n v="106.8"/>
    <x v="8"/>
    <x v="3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09.88"/>
    <n v="77.22"/>
    <x v="8"/>
    <x v="38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8"/>
    <x v="38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.19999999999999"/>
    <n v="50.46"/>
    <x v="8"/>
    <x v="38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8.8"/>
    <n v="97.38"/>
    <x v="8"/>
    <x v="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.39"/>
    <n v="34.92"/>
    <x v="8"/>
    <x v="38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.21"/>
    <n v="85.53"/>
    <x v="8"/>
    <x v="38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0.6"/>
    <n v="182.91"/>
    <x v="8"/>
    <x v="38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0.79"/>
    <n v="131.13999999999999"/>
    <x v="8"/>
    <x v="38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.32"/>
    <n v="39.81"/>
    <x v="8"/>
    <x v="3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5.92"/>
    <n v="59.7"/>
    <x v="8"/>
    <x v="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87"/>
    <x v="0"/>
    <x v="1"/>
    <s v="GBP"/>
    <n v="1487286000"/>
    <n v="1484843948"/>
    <b v="0"/>
    <n v="34"/>
    <b v="1"/>
    <s v="theater/plays"/>
    <n v="100.57"/>
    <n v="88.74"/>
    <x v="8"/>
    <x v="3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.31"/>
    <n v="58.69"/>
    <x v="8"/>
    <x v="38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.3"/>
    <n v="69.569999999999993"/>
    <x v="8"/>
    <x v="38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2.84"/>
    <n v="115.87"/>
    <x v="8"/>
    <x v="38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2.94"/>
    <n v="23.87"/>
    <x v="8"/>
    <x v="38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.3"/>
    <n v="81.13"/>
    <x v="8"/>
    <x v="38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.22"/>
    <n v="57.63"/>
    <x v="8"/>
    <x v="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5.86"/>
    <n v="46.43"/>
    <x v="8"/>
    <x v="38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0.79"/>
    <n v="60.48"/>
    <x v="8"/>
    <x v="38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4.93"/>
    <n v="65.58"/>
    <x v="8"/>
    <x v="38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1.55"/>
    <n v="119.19"/>
    <x v="8"/>
    <x v="38"/>
  </r>
  <r>
    <n v="3251"/>
    <s v="The Metronome Society"/>
    <s v="Self-Titled: A Live (Theatrical) Mixtape. An evening of short plays and music inspired by the works of Jimi, Aretha, Sting and Rufus!"/>
    <n v="1500"/>
    <x v="1012"/>
    <x v="0"/>
    <x v="0"/>
    <s v="USD"/>
    <n v="1434907966"/>
    <n v="1432315966"/>
    <b v="1"/>
    <n v="20"/>
    <b v="1"/>
    <s v="theater/plays"/>
    <n v="110.73"/>
    <n v="83.05"/>
    <x v="8"/>
    <x v="38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7.82"/>
    <n v="57.52"/>
    <x v="8"/>
    <x v="38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1.83"/>
    <n v="177.09"/>
    <x v="8"/>
    <x v="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.26"/>
    <n v="70.77"/>
    <x v="8"/>
    <x v="38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8"/>
    <x v="38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.06"/>
    <n v="72.760000000000005"/>
    <x v="8"/>
    <x v="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.3"/>
    <n v="51.85"/>
    <x v="8"/>
    <x v="38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.21"/>
    <n v="98.2"/>
    <x v="8"/>
    <x v="38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.17"/>
    <n v="251.74"/>
    <x v="8"/>
    <x v="38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.24"/>
    <n v="74.819999999999993"/>
    <x v="8"/>
    <x v="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.45"/>
    <n v="67.650000000000006"/>
    <x v="8"/>
    <x v="38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.04"/>
    <n v="93.81"/>
    <x v="8"/>
    <x v="38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.17"/>
    <n v="41.24"/>
    <x v="8"/>
    <x v="38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8"/>
    <x v="38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8"/>
    <x v="38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.28"/>
    <n v="48.33"/>
    <x v="8"/>
    <x v="3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.1"/>
    <n v="53.18"/>
    <x v="8"/>
    <x v="38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8"/>
    <x v="3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1.5"/>
    <n v="116"/>
    <x v="8"/>
    <x v="3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1.67"/>
    <n v="61"/>
    <x v="8"/>
    <x v="38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8"/>
    <x v="38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.43"/>
    <n v="106.5"/>
    <x v="8"/>
    <x v="38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.4"/>
    <n v="204.57"/>
    <x v="8"/>
    <x v="38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.32"/>
    <n v="54.91"/>
    <x v="8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.28"/>
    <n v="150.41999999999999"/>
    <x v="8"/>
    <x v="38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6.84"/>
    <n v="52.58"/>
    <x v="8"/>
    <x v="3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8.6"/>
    <n v="54.3"/>
    <x v="8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60"/>
    <x v="0"/>
    <x v="1"/>
    <s v="GBP"/>
    <n v="1433017303"/>
    <n v="1430425303"/>
    <b v="1"/>
    <n v="34"/>
    <b v="1"/>
    <s v="theater/plays"/>
    <n v="103.4"/>
    <n v="76.03"/>
    <x v="8"/>
    <x v="3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.28"/>
    <n v="105.21"/>
    <x v="8"/>
    <x v="38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8"/>
    <x v="38"/>
  </r>
  <r>
    <n v="3281"/>
    <s v="KICK It's Not How High. It's How Strong! Written &amp; Performed"/>
    <s v="&quot;This is how theater should connect to people&quot;  Margo Jefferson, Pulitzer Prize winning critic"/>
    <n v="5000"/>
    <x v="666"/>
    <x v="0"/>
    <x v="0"/>
    <s v="USD"/>
    <n v="1441153705"/>
    <n v="1438561705"/>
    <b v="0"/>
    <n v="47"/>
    <b v="1"/>
    <s v="theater/plays"/>
    <n v="121.6"/>
    <n v="129.36000000000001"/>
    <x v="8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2.65"/>
    <n v="134.26"/>
    <x v="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4.75"/>
    <n v="17.829999999999998"/>
    <x v="8"/>
    <x v="38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1.6"/>
    <n v="203.2"/>
    <x v="8"/>
    <x v="38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.1"/>
    <n v="69.19"/>
    <x v="8"/>
    <x v="38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1.77"/>
    <n v="125.12"/>
    <x v="8"/>
    <x v="38"/>
  </r>
  <r>
    <n v="3287"/>
    <s v="Three Things: Stories About Life"/>
    <s v="An inspirational one-man play about crisis, community, and the search for wholeness."/>
    <n v="2500"/>
    <x v="1024"/>
    <x v="0"/>
    <x v="5"/>
    <s v="CAD"/>
    <n v="1448733628"/>
    <n v="1446573628"/>
    <b v="0"/>
    <n v="34"/>
    <b v="1"/>
    <s v="theater/plays"/>
    <n v="100"/>
    <n v="73.53"/>
    <x v="8"/>
    <x v="3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.26"/>
    <n v="48.44"/>
    <x v="8"/>
    <x v="38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.04"/>
    <n v="26.61"/>
    <x v="8"/>
    <x v="38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.2"/>
    <n v="33.67"/>
    <x v="8"/>
    <x v="3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8"/>
    <x v="38"/>
  </r>
  <r>
    <n v="3292"/>
    <s v="Dick Whittington - our 2016 community pantomime!"/>
    <s v="Iver Heath Drama Club is a not-for-profit community group and this year we are performing DICK WHITTINGTON."/>
    <n v="101"/>
    <x v="1259"/>
    <x v="0"/>
    <x v="1"/>
    <s v="GBP"/>
    <n v="1449257348"/>
    <n v="1444069748"/>
    <b v="0"/>
    <n v="15"/>
    <b v="1"/>
    <s v="theater/plays"/>
    <n v="286.14"/>
    <n v="19.27"/>
    <x v="8"/>
    <x v="3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.44"/>
    <n v="84.29"/>
    <x v="8"/>
    <x v="38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.33"/>
    <n v="29.58"/>
    <x v="8"/>
    <x v="38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2.86"/>
    <n v="26.67"/>
    <x v="8"/>
    <x v="38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.07"/>
    <n v="45.98"/>
    <x v="8"/>
    <x v="3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.07"/>
    <n v="125.09"/>
    <x v="8"/>
    <x v="38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1.73"/>
    <n v="141.29"/>
    <x v="8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.2"/>
    <n v="55.33"/>
    <x v="8"/>
    <x v="38"/>
  </r>
  <r>
    <n v="3300"/>
    <s v="MAX &amp; ELSA: NO MUSIC. NO CHILDREN."/>
    <s v="A subversive parody about the two people for whom the hills were NOT alive with THE SOUND OF MUSIC."/>
    <n v="3000"/>
    <x v="1149"/>
    <x v="0"/>
    <x v="0"/>
    <s v="USD"/>
    <n v="1430329862"/>
    <n v="1428515462"/>
    <b v="0"/>
    <n v="88"/>
    <b v="1"/>
    <s v="theater/plays"/>
    <n v="136.16999999999999"/>
    <n v="46.42"/>
    <x v="8"/>
    <x v="38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.47"/>
    <n v="57.2"/>
    <x v="8"/>
    <x v="38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.39"/>
    <n v="173.7"/>
    <x v="8"/>
    <x v="38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5.89"/>
    <n v="59.6"/>
    <x v="8"/>
    <x v="38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4.52"/>
    <n v="89.59"/>
    <x v="8"/>
    <x v="38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.03"/>
    <n v="204.05"/>
    <x v="8"/>
    <x v="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998"/>
    <x v="0"/>
    <x v="0"/>
    <s v="USD"/>
    <n v="1465527600"/>
    <n v="1462252542"/>
    <b v="0"/>
    <n v="54"/>
    <b v="1"/>
    <s v="theater/plays"/>
    <n v="175.33"/>
    <n v="48.7"/>
    <x v="8"/>
    <x v="38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6.68"/>
    <n v="53.34"/>
    <x v="8"/>
    <x v="38"/>
  </r>
  <r>
    <n v="3308"/>
    <s v="A Hand of Talons"/>
    <s v="Descend into the dark world of steampunk noir in this thrilling new play, written by Maggie Lee and directed by Amy Poisson!"/>
    <n v="3500"/>
    <x v="676"/>
    <x v="0"/>
    <x v="0"/>
    <s v="USD"/>
    <n v="1460581365"/>
    <n v="1458766965"/>
    <b v="0"/>
    <n v="57"/>
    <b v="1"/>
    <s v="theater/plays"/>
    <n v="122.29"/>
    <n v="75.09"/>
    <x v="8"/>
    <x v="38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.43"/>
    <n v="18"/>
    <x v="8"/>
    <x v="3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.08"/>
    <n v="209.84"/>
    <x v="8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09.84"/>
    <n v="61.02"/>
    <x v="8"/>
    <x v="38"/>
  </r>
  <r>
    <n v="3312"/>
    <s v="Richard III"/>
    <s v="Bare Theatre presents one of Shakespeare's most notorious characters in the final chapter of the War of the Roses saga."/>
    <n v="2500"/>
    <x v="450"/>
    <x v="0"/>
    <x v="0"/>
    <s v="USD"/>
    <n v="1478901600"/>
    <n v="1477077946"/>
    <b v="0"/>
    <n v="41"/>
    <b v="1"/>
    <s v="theater/plays"/>
    <n v="100.04"/>
    <n v="61"/>
    <x v="8"/>
    <x v="38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.05"/>
    <n v="80.03"/>
    <x v="8"/>
    <x v="38"/>
  </r>
  <r>
    <n v="3314"/>
    <s v="The White Bike"/>
    <s v="I want to add a new perspective to the cycling safety debate by taking my play THE WHITE BIKE to the Edinburgh Festival of Cycling"/>
    <n v="800"/>
    <x v="1478"/>
    <x v="0"/>
    <x v="1"/>
    <s v="GBP"/>
    <n v="1431115500"/>
    <n v="1428733511"/>
    <b v="0"/>
    <n v="58"/>
    <b v="1"/>
    <s v="theater/plays"/>
    <n v="210.75"/>
    <n v="29.07"/>
    <x v="8"/>
    <x v="38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8"/>
    <x v="38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.09"/>
    <n v="93.98"/>
    <x v="8"/>
    <x v="3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.19"/>
    <n v="61.94"/>
    <x v="8"/>
    <x v="38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5.6"/>
    <n v="78.5"/>
    <x v="8"/>
    <x v="38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8"/>
    <x v="38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8"/>
    <x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.4"/>
    <n v="35.799999999999997"/>
    <x v="8"/>
    <x v="38"/>
  </r>
  <r>
    <n v="3322"/>
    <s v="Familiar Strangers â€” A Staged Reading"/>
    <s v="Familiar Strangers follows the journey of a community of people living homeless on the streets in and around Tompkins Square Park."/>
    <n v="3300"/>
    <x v="1395"/>
    <x v="0"/>
    <x v="0"/>
    <s v="USD"/>
    <n v="1466567700"/>
    <n v="1464653696"/>
    <b v="0"/>
    <n v="23"/>
    <b v="1"/>
    <s v="theater/plays"/>
    <n v="101.52"/>
    <n v="145.65"/>
    <x v="8"/>
    <x v="38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5.9"/>
    <n v="25.69"/>
    <x v="8"/>
    <x v="3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1.67"/>
    <n v="152.5"/>
    <x v="8"/>
    <x v="38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2.5"/>
    <n v="30"/>
    <x v="8"/>
    <x v="38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.38"/>
    <n v="142.28"/>
    <x v="8"/>
    <x v="38"/>
  </r>
  <r>
    <n v="3327"/>
    <s v="Itch + Scratch at Hackney Showroom"/>
    <s v="After 3 successful nights last year, Itch+Scratch are back. New writing, live music and party fun. Best New Theatre, Great Night Out."/>
    <n v="800"/>
    <x v="1094"/>
    <x v="0"/>
    <x v="1"/>
    <s v="GBP"/>
    <n v="1462697966"/>
    <n v="1460105966"/>
    <b v="0"/>
    <n v="33"/>
    <b v="1"/>
    <s v="theater/plays"/>
    <n v="101.25"/>
    <n v="24.55"/>
    <x v="8"/>
    <x v="38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.38999999999999"/>
    <n v="292.77999999999997"/>
    <x v="8"/>
    <x v="38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6.8"/>
    <n v="44.92"/>
    <x v="8"/>
    <x v="38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.27"/>
    <n v="23.1"/>
    <x v="8"/>
    <x v="3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347"/>
    <x v="0"/>
    <x v="0"/>
    <s v="USD"/>
    <n v="1444149886"/>
    <n v="1441125886"/>
    <b v="0"/>
    <n v="65"/>
    <b v="1"/>
    <s v="theater/plays"/>
    <n v="104.52"/>
    <n v="80.400000000000006"/>
    <x v="8"/>
    <x v="38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8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4.57"/>
    <n v="32.97"/>
    <x v="8"/>
    <x v="38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8.62"/>
    <n v="116.65"/>
    <x v="8"/>
    <x v="38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.32"/>
    <n v="79.62"/>
    <x v="8"/>
    <x v="38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8"/>
    <x v="3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.2"/>
    <n v="81.03"/>
    <x v="8"/>
    <x v="38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.18"/>
    <n v="136.85"/>
    <x v="8"/>
    <x v="38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.35"/>
    <n v="177.62"/>
    <x v="8"/>
    <x v="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.16999999999999"/>
    <n v="109.08"/>
    <x v="8"/>
    <x v="38"/>
  </r>
  <r>
    <n v="3341"/>
    <s v="Today I Live"/>
    <s v="A London flat, two stories play simultaneously. Irish mapmaker 1821, Iranian artist present day. Each senses the other. Worlds collide."/>
    <n v="3350"/>
    <x v="1395"/>
    <x v="0"/>
    <x v="1"/>
    <s v="GBP"/>
    <n v="1465750800"/>
    <n v="1463771421"/>
    <b v="0"/>
    <n v="28"/>
    <b v="1"/>
    <s v="theater/plays"/>
    <n v="100"/>
    <n v="119.64"/>
    <x v="8"/>
    <x v="38"/>
  </r>
  <r>
    <n v="3342"/>
    <s v="Uprising Theatre Company's First Production"/>
    <s v="We believe in the power of stories to change the world. Theatre that inspires transformation."/>
    <n v="6000"/>
    <x v="691"/>
    <x v="0"/>
    <x v="0"/>
    <s v="USD"/>
    <n v="1427864340"/>
    <n v="1425020810"/>
    <b v="0"/>
    <n v="78"/>
    <b v="1"/>
    <s v="theater/plays"/>
    <n v="101.67"/>
    <n v="78.209999999999994"/>
    <x v="8"/>
    <x v="38"/>
  </r>
  <r>
    <n v="3343"/>
    <s v="The Girl Who Touched the Stars"/>
    <s v="Two sisters make a set of paper dolls which take them on a journey across lands, creating memories along the way."/>
    <n v="700"/>
    <x v="712"/>
    <x v="0"/>
    <x v="1"/>
    <s v="GBP"/>
    <n v="1460553480"/>
    <n v="1458770384"/>
    <b v="0"/>
    <n v="23"/>
    <b v="1"/>
    <s v="theater/plays"/>
    <n v="171.43"/>
    <n v="52.17"/>
    <x v="8"/>
    <x v="38"/>
  </r>
  <r>
    <n v="3344"/>
    <s v="The Other Group Theatre"/>
    <s v="We are a company of crafted and trained actors, writers and directors dedicated to the principles set by the legendary Group Theatre."/>
    <n v="4500"/>
    <x v="555"/>
    <x v="0"/>
    <x v="0"/>
    <s v="USD"/>
    <n v="1409374093"/>
    <n v="1406782093"/>
    <b v="0"/>
    <n v="40"/>
    <b v="1"/>
    <s v="theater/plays"/>
    <n v="101.44"/>
    <n v="114.13"/>
    <x v="8"/>
    <x v="38"/>
  </r>
  <r>
    <n v="3345"/>
    <s v="Ultramarine Girl: A Cup Full of Courage"/>
    <s v="Please help us raise funds for the production costs of a world premiere production of a play that will raise awareness for spina bifida"/>
    <n v="500"/>
    <x v="942"/>
    <x v="0"/>
    <x v="0"/>
    <s v="USD"/>
    <n v="1429317420"/>
    <n v="1424226768"/>
    <b v="0"/>
    <n v="13"/>
    <b v="1"/>
    <s v="theater/plays"/>
    <n v="130"/>
    <n v="50"/>
    <x v="8"/>
    <x v="38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8"/>
    <x v="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.45"/>
    <n v="108.59"/>
    <x v="8"/>
    <x v="38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.29"/>
    <n v="69.819999999999993"/>
    <x v="8"/>
    <x v="38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.4"/>
    <n v="109.57"/>
    <x v="8"/>
    <x v="38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.43"/>
    <n v="71.67"/>
    <x v="8"/>
    <x v="38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.1"/>
    <n v="93.61"/>
    <x v="8"/>
    <x v="38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7.52"/>
    <n v="76.8"/>
    <x v="8"/>
    <x v="38"/>
  </r>
  <r>
    <n v="3353"/>
    <s v="Nude: A play by Paul Hewitt"/>
    <s v="A new spoken word play, written by Paul Hewitt, in 3 parts about love and fate, inspired by the Ruba'iyat of Omar Khayyam."/>
    <n v="500"/>
    <x v="674"/>
    <x v="0"/>
    <x v="1"/>
    <s v="GBP"/>
    <n v="1462230000"/>
    <n v="1461061350"/>
    <b v="0"/>
    <n v="44"/>
    <b v="1"/>
    <s v="theater/plays"/>
    <n v="315"/>
    <n v="35.799999999999997"/>
    <x v="8"/>
    <x v="38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1.93"/>
    <n v="55.6"/>
    <x v="8"/>
    <x v="38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.29"/>
    <n v="147.33000000000001"/>
    <x v="8"/>
    <x v="38"/>
  </r>
  <r>
    <n v="3356"/>
    <s v="BIRDS (debut play with Hightide) - Response Workshops"/>
    <s v="30 days to raise Â£1500 - to run drama workshops about the plays themes with girls (aged 13-18) who are in need! GIRL POWER!"/>
    <n v="1500"/>
    <x v="965"/>
    <x v="0"/>
    <x v="1"/>
    <s v="GBP"/>
    <n v="1468611272"/>
    <n v="1466019272"/>
    <b v="0"/>
    <n v="27"/>
    <b v="1"/>
    <s v="theater/plays"/>
    <n v="101.4"/>
    <n v="56.33"/>
    <x v="8"/>
    <x v="38"/>
  </r>
  <r>
    <n v="3357"/>
    <s v="Poleroid Theatre Present : FREE FALL by Vinay Patel"/>
    <s v="Two strangers on a bridge in the dead of night, a game of dominoes, and a value ready meal - by upcoming HighTide Escalator Playwright."/>
    <n v="2000"/>
    <x v="950"/>
    <x v="0"/>
    <x v="1"/>
    <s v="GBP"/>
    <n v="1406887310"/>
    <n v="1404295310"/>
    <b v="0"/>
    <n v="21"/>
    <b v="1"/>
    <s v="theater/plays"/>
    <n v="101"/>
    <n v="96.19"/>
    <x v="8"/>
    <x v="38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2.99"/>
    <n v="63.57"/>
    <x v="8"/>
    <x v="38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.25"/>
    <n v="184.78"/>
    <x v="8"/>
    <x v="38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.38"/>
    <n v="126.72"/>
    <x v="8"/>
    <x v="38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.46"/>
    <n v="83.43"/>
    <x v="8"/>
    <x v="38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8"/>
    <x v="38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.42"/>
    <n v="302.31"/>
    <x v="8"/>
    <x v="38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5.93"/>
    <n v="44.14"/>
    <x v="8"/>
    <x v="38"/>
  </r>
  <r>
    <n v="3365"/>
    <s v="From the Pulpit to the Runway"/>
    <s v="A dazzling dramatic musical drama that takes place inside a Charm City Church! Help us finance a play that is back by popular demand!"/>
    <n v="2500"/>
    <x v="987"/>
    <x v="0"/>
    <x v="0"/>
    <s v="USD"/>
    <n v="1449973592"/>
    <n v="1447381592"/>
    <b v="0"/>
    <n v="3"/>
    <b v="1"/>
    <s v="theater/plays"/>
    <n v="104"/>
    <n v="866.67"/>
    <x v="8"/>
    <x v="38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8"/>
    <x v="38"/>
  </r>
  <r>
    <n v="3367"/>
    <s v="Only Forever at The Hope Theatre"/>
    <s v="An intense new play exploring how far you would go to protect your family.  Employing new graduates to give their careers a kickstart."/>
    <n v="750"/>
    <x v="1178"/>
    <x v="0"/>
    <x v="1"/>
    <s v="GBP"/>
    <n v="1438467894"/>
    <n v="1436307894"/>
    <b v="0"/>
    <n v="30"/>
    <b v="1"/>
    <s v="theater/plays"/>
    <n v="118.67"/>
    <n v="29.67"/>
    <x v="8"/>
    <x v="38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4.6"/>
    <n v="45.48"/>
    <x v="8"/>
    <x v="38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3.9"/>
    <n v="96.2"/>
    <x v="8"/>
    <x v="38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7.73"/>
    <n v="67.92"/>
    <x v="8"/>
    <x v="38"/>
  </r>
  <r>
    <n v="3371"/>
    <s v="Red Planet (or One Way Ticket) Staged Reading"/>
    <s v="Help support Red Planet, a new science fiction play based off the Mars One exploration."/>
    <n v="200"/>
    <x v="482"/>
    <x v="0"/>
    <x v="0"/>
    <s v="USD"/>
    <n v="1449089965"/>
    <n v="1446670765"/>
    <b v="0"/>
    <n v="9"/>
    <b v="1"/>
    <s v="theater/plays"/>
    <n v="138.5"/>
    <n v="30.78"/>
    <x v="8"/>
    <x v="38"/>
  </r>
  <r>
    <n v="3372"/>
    <s v="All the Best, Jack"/>
    <s v="This play tells the story of the toxicity of sensationalism shown through one man's struggle with notoriety."/>
    <n v="1000"/>
    <x v="1202"/>
    <x v="0"/>
    <x v="0"/>
    <s v="USD"/>
    <n v="1408942740"/>
    <n v="1407157756"/>
    <b v="0"/>
    <n v="27"/>
    <b v="1"/>
    <s v="theater/plays"/>
    <n v="103.5"/>
    <n v="38.33"/>
    <x v="8"/>
    <x v="38"/>
  </r>
  <r>
    <n v="3373"/>
    <s v="The Rules: Sex, Lies &amp; Serial Killers"/>
    <s v="The Rules is a brand new black-comedy, serial-killer-romance debuting at the Edinburgh Fringe this August and we need your help!"/>
    <n v="2000"/>
    <x v="452"/>
    <x v="0"/>
    <x v="1"/>
    <s v="GBP"/>
    <n v="1437235200"/>
    <n v="1435177840"/>
    <b v="0"/>
    <n v="30"/>
    <b v="1"/>
    <s v="theater/plays"/>
    <n v="100.25"/>
    <n v="66.83"/>
    <x v="8"/>
    <x v="38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6.57"/>
    <n v="71.73"/>
    <x v="8"/>
    <x v="38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8"/>
    <x v="38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.01"/>
    <n v="421.11"/>
    <x v="8"/>
    <x v="38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.05"/>
    <n v="104.99"/>
    <x v="8"/>
    <x v="38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7.64"/>
    <n v="28.19"/>
    <x v="8"/>
    <x v="3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3.65"/>
    <n v="54.55"/>
    <x v="8"/>
    <x v="38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.43"/>
    <n v="111.89"/>
    <x v="8"/>
    <x v="3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.25"/>
    <n v="85.21"/>
    <x v="8"/>
    <x v="38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0.74"/>
    <n v="76.650000000000006"/>
    <x v="8"/>
    <x v="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1.71"/>
    <n v="65.17"/>
    <x v="8"/>
    <x v="38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.01"/>
    <n v="93.76"/>
    <x v="8"/>
    <x v="38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8"/>
    <x v="38"/>
  </r>
  <r>
    <n v="3386"/>
    <s v="Going To Market"/>
    <s v="Stories from the Bronx make for an uncommon play. Help us finish funding this production, supported by the Kevin Spacey Foundation."/>
    <n v="2000"/>
    <x v="1155"/>
    <x v="0"/>
    <x v="0"/>
    <s v="USD"/>
    <n v="1417620506"/>
    <n v="1415028506"/>
    <b v="0"/>
    <n v="41"/>
    <b v="1"/>
    <s v="theater/plays"/>
    <n v="105"/>
    <n v="51.22"/>
    <x v="8"/>
    <x v="38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6.87"/>
    <n v="100.17"/>
    <x v="8"/>
    <x v="3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3.8"/>
    <n v="34.6"/>
    <x v="8"/>
    <x v="38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4.5"/>
    <n v="184.68"/>
    <x v="8"/>
    <x v="38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.4"/>
    <n v="69.819999999999993"/>
    <x v="8"/>
    <x v="38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8"/>
    <x v="38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8"/>
    <x v="38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5.8"/>
    <n v="36.07"/>
    <x v="8"/>
    <x v="38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.36000000000001"/>
    <n v="29"/>
    <x v="8"/>
    <x v="38"/>
  </r>
  <r>
    <n v="3395"/>
    <s v="MIRAMAR"/>
    <s v="Miramar is a a darkly funny play exploring what it is we call â€˜homeâ€™."/>
    <n v="500"/>
    <x v="1087"/>
    <x v="0"/>
    <x v="1"/>
    <s v="GBP"/>
    <n v="1433009400"/>
    <n v="1431795944"/>
    <b v="0"/>
    <n v="38"/>
    <b v="1"/>
    <s v="theater/plays"/>
    <n v="184"/>
    <n v="24.21"/>
    <x v="8"/>
    <x v="38"/>
  </r>
  <r>
    <n v="3396"/>
    <s v="Rainbowtown"/>
    <s v="&quot;Rainbowtown&quot; is a new play for kids. Help us bring it to the Main Line during the 2014 Philadelphia Fringe Festival!"/>
    <n v="1500"/>
    <x v="1844"/>
    <x v="0"/>
    <x v="0"/>
    <s v="USD"/>
    <n v="1401595140"/>
    <n v="1399286589"/>
    <b v="0"/>
    <n v="28"/>
    <b v="1"/>
    <s v="theater/plays"/>
    <n v="104.33"/>
    <n v="55.89"/>
    <x v="8"/>
    <x v="38"/>
  </r>
  <r>
    <n v="3397"/>
    <s v="Waiting for Godot - Blue Sky Theatre &amp; Arts"/>
    <s v="Help a group of recovering alcoholics bring Samuel Beckett's classic to a seaside town!"/>
    <n v="250"/>
    <x v="733"/>
    <x v="0"/>
    <x v="1"/>
    <s v="GBP"/>
    <n v="1455832800"/>
    <n v="1452338929"/>
    <b v="0"/>
    <n v="24"/>
    <b v="1"/>
    <s v="theater/plays"/>
    <n v="112"/>
    <n v="11.67"/>
    <x v="8"/>
    <x v="38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.08"/>
    <n v="68.349999999999994"/>
    <x v="8"/>
    <x v="38"/>
  </r>
  <r>
    <n v="3399"/>
    <s v="Spinning Wheel Youth Takeover"/>
    <s v="13 young people have taken over Spinning Wheel Theatre to choose, produce and create their own show from scratch."/>
    <n v="1200"/>
    <x v="1468"/>
    <x v="0"/>
    <x v="1"/>
    <s v="GBP"/>
    <n v="1424556325"/>
    <n v="1421964325"/>
    <b v="0"/>
    <n v="46"/>
    <b v="1"/>
    <s v="theater/plays"/>
    <n v="103.75"/>
    <n v="27.07"/>
    <x v="8"/>
    <x v="3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.41"/>
    <n v="118.13"/>
    <x v="8"/>
    <x v="38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1.86"/>
    <n v="44.76"/>
    <x v="8"/>
    <x v="38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09.77"/>
    <n v="99.79"/>
    <x v="8"/>
    <x v="38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8"/>
    <x v="38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025"/>
    <x v="0"/>
    <x v="0"/>
    <s v="USD"/>
    <n v="1434542702"/>
    <n v="1432814702"/>
    <b v="0"/>
    <n v="3"/>
    <b v="1"/>
    <s v="theater/plays"/>
    <n v="122"/>
    <n v="203.33"/>
    <x v="8"/>
    <x v="38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7.57"/>
    <n v="28.32"/>
    <x v="8"/>
    <x v="38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.31"/>
    <n v="110.23"/>
    <x v="8"/>
    <x v="38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.1"/>
    <n v="31.97"/>
    <x v="8"/>
    <x v="38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8"/>
    <x v="38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3.6"/>
    <n v="29.43"/>
    <x v="8"/>
    <x v="3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8.5"/>
    <n v="81.38"/>
    <x v="8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3.57"/>
    <n v="199.17"/>
    <x v="8"/>
    <x v="38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8"/>
    <x v="38"/>
  </r>
  <r>
    <n v="3413"/>
    <s v="Edward Albee's The Goat, or Who is Sylvia?"/>
    <s v="The RC Players are beyond excited to be bringing this controversial, socially-minded show to Michigan's campus, but we need your help!"/>
    <n v="500"/>
    <x v="942"/>
    <x v="0"/>
    <x v="0"/>
    <s v="USD"/>
    <n v="1425099540"/>
    <n v="1424280938"/>
    <b v="0"/>
    <n v="14"/>
    <b v="1"/>
    <s v="theater/plays"/>
    <n v="130"/>
    <n v="46.43"/>
    <x v="8"/>
    <x v="38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3.5"/>
    <n v="70.569999999999993"/>
    <x v="8"/>
    <x v="38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8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19.6"/>
    <n v="159.47"/>
    <x v="8"/>
    <x v="38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8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0.88"/>
    <n v="72.05"/>
    <x v="8"/>
    <x v="38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6.55"/>
    <n v="63.7"/>
    <x v="8"/>
    <x v="38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8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.15"/>
    <n v="103.21"/>
    <x v="8"/>
    <x v="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.1"/>
    <n v="71.150000000000006"/>
    <x v="8"/>
    <x v="38"/>
  </r>
  <r>
    <n v="3423"/>
    <s v="And That's How The Story Goes"/>
    <s v="Forest Hills Eastern's Student Run Show 2015. Our goal is to present a professional quality show on a budget."/>
    <n v="250"/>
    <x v="1434"/>
    <x v="0"/>
    <x v="0"/>
    <s v="USD"/>
    <n v="1429912341"/>
    <n v="1427320341"/>
    <b v="0"/>
    <n v="10"/>
    <b v="1"/>
    <s v="theater/plays"/>
    <n v="140"/>
    <n v="35"/>
    <x v="8"/>
    <x v="38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3.58"/>
    <n v="81.78"/>
    <x v="8"/>
    <x v="38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2.97"/>
    <n v="297.02999999999997"/>
    <x v="8"/>
    <x v="38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.13"/>
    <n v="46.61"/>
    <x v="8"/>
    <x v="38"/>
  </r>
  <r>
    <n v="3427"/>
    <s v="We Were Kings"/>
    <s v="A new play developed in collaboration with graduating theatre makers, premiering at the Edinburgh Fringe Festival 2014."/>
    <n v="1500"/>
    <x v="711"/>
    <x v="0"/>
    <x v="1"/>
    <s v="GBP"/>
    <n v="1404314952"/>
    <n v="1401722952"/>
    <b v="0"/>
    <n v="29"/>
    <b v="1"/>
    <s v="theater/plays"/>
    <n v="100"/>
    <n v="51.72"/>
    <x v="8"/>
    <x v="38"/>
  </r>
  <r>
    <n v="3428"/>
    <s v="CREDITORS | Jack Studio Theatre | Smith after Strindberg"/>
    <s v="The WORLD PREMIERE of Neil Smith's beautiful and thrilling new version of Strindberg's modern masterpiece - CREDITORS."/>
    <n v="2000"/>
    <x v="1867"/>
    <x v="0"/>
    <x v="1"/>
    <s v="GBP"/>
    <n v="1425142800"/>
    <n v="1422983847"/>
    <b v="0"/>
    <n v="51"/>
    <b v="1"/>
    <s v="theater/plays"/>
    <n v="102.75"/>
    <n v="40.29"/>
    <x v="8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732"/>
    <x v="0"/>
    <x v="1"/>
    <s v="GBP"/>
    <n v="1478046661"/>
    <n v="1476837061"/>
    <b v="0"/>
    <n v="12"/>
    <b v="1"/>
    <s v="theater/plays"/>
    <n v="130"/>
    <n v="16.25"/>
    <x v="8"/>
    <x v="38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8.55"/>
    <n v="30.15"/>
    <x v="8"/>
    <x v="3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8"/>
    <x v="38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09.65"/>
    <n v="52.21"/>
    <x v="8"/>
    <x v="38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.26"/>
    <n v="134.15"/>
    <x v="8"/>
    <x v="38"/>
  </r>
  <r>
    <n v="3434"/>
    <s v="The Williams Project"/>
    <s v="Bringing Tennessee Williams, Shakespeare, and 8 world class actors to Longview, Washington to build a play in and for the community."/>
    <n v="10000"/>
    <x v="985"/>
    <x v="0"/>
    <x v="0"/>
    <s v="USD"/>
    <n v="1404983269"/>
    <n v="1402391269"/>
    <b v="0"/>
    <n v="168"/>
    <b v="1"/>
    <s v="theater/plays"/>
    <n v="105.55"/>
    <n v="62.83"/>
    <x v="8"/>
    <x v="38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8"/>
    <x v="38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5.9"/>
    <n v="143.11000000000001"/>
    <x v="8"/>
    <x v="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8"/>
    <x v="38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.2"/>
    <n v="186.07"/>
    <x v="8"/>
    <x v="38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4.68"/>
    <n v="89.79"/>
    <x v="8"/>
    <x v="38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.22"/>
    <n v="64.16"/>
    <x v="8"/>
    <x v="38"/>
  </r>
  <r>
    <n v="3441"/>
    <s v="Putting on a great play in Los Angeles!"/>
    <s v="We are producing the play Bug, by Tracy Letts.  This will be an inspiring show, and a great way to bring help to a great LA charity."/>
    <n v="2500"/>
    <x v="1109"/>
    <x v="0"/>
    <x v="0"/>
    <s v="USD"/>
    <n v="1447445820"/>
    <n v="1445077121"/>
    <b v="0"/>
    <n v="43"/>
    <b v="1"/>
    <s v="theater/plays"/>
    <n v="102.6"/>
    <n v="59.65"/>
    <x v="8"/>
    <x v="38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8"/>
    <x v="38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5.5"/>
    <n v="41.22"/>
    <x v="8"/>
    <x v="38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8"/>
    <x v="38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8"/>
    <x v="38"/>
  </r>
  <r>
    <n v="3446"/>
    <s v="'Pope Head' - The World Tour of Australia"/>
    <s v="Pope Head: The Secret Life of Francis Bacon â€“ A solo show celebrating the artist. Touring a land Down Under 12 Feb - 14 March '15."/>
    <n v="1000"/>
    <x v="793"/>
    <x v="0"/>
    <x v="1"/>
    <s v="GBP"/>
    <n v="1423138800"/>
    <n v="1421092725"/>
    <b v="0"/>
    <n v="25"/>
    <b v="1"/>
    <s v="theater/plays"/>
    <n v="108.2"/>
    <n v="43.28"/>
    <x v="8"/>
    <x v="3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7.8"/>
    <n v="77"/>
    <x v="8"/>
    <x v="38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09.76"/>
    <n v="51.22"/>
    <x v="8"/>
    <x v="38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0.63"/>
    <n v="68.25"/>
    <x v="8"/>
    <x v="38"/>
  </r>
  <r>
    <n v="3450"/>
    <s v="The Beautiful House"/>
    <s v="The Beautiful House' is a story of modern mummification and the present day post-humanist crisis in our relationship with death."/>
    <n v="500"/>
    <x v="925"/>
    <x v="0"/>
    <x v="1"/>
    <s v="GBP"/>
    <n v="1427990071"/>
    <n v="1422809671"/>
    <b v="0"/>
    <n v="39"/>
    <b v="1"/>
    <s v="theater/plays"/>
    <n v="152"/>
    <n v="19.489999999999998"/>
    <x v="8"/>
    <x v="3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.23"/>
    <n v="41.13"/>
    <x v="8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.19999999999999"/>
    <n v="41.41"/>
    <x v="8"/>
    <x v="38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.33000000000001"/>
    <n v="27.5"/>
    <x v="8"/>
    <x v="38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0.71"/>
    <n v="33.57"/>
    <x v="8"/>
    <x v="3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0.65"/>
    <n v="145.87"/>
    <x v="8"/>
    <x v="38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.3"/>
    <n v="358.69"/>
    <x v="8"/>
    <x v="38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.19999999999999"/>
    <n v="50.98"/>
    <x v="8"/>
    <x v="38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.34"/>
    <n v="45.04"/>
    <x v="8"/>
    <x v="38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.2"/>
    <n v="17.53"/>
    <x v="8"/>
    <x v="38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8"/>
    <x v="3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8"/>
    <x v="38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8"/>
    <x v="38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.38"/>
    <n v="90.68"/>
    <x v="8"/>
    <x v="38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.32"/>
    <n v="55.01"/>
    <x v="8"/>
    <x v="38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8"/>
    <x v="38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.14"/>
    <n v="72.95"/>
    <x v="8"/>
    <x v="38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8"/>
    <x v="38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1.78"/>
    <n v="716.35"/>
    <x v="8"/>
    <x v="38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.39"/>
    <n v="50.4"/>
    <x v="8"/>
    <x v="38"/>
  </r>
  <r>
    <n v="3470"/>
    <s v="She Kills Monsters"/>
    <s v="The New Artist's Circle is a theatre company dedicated to bringing the arts to young people."/>
    <n v="250"/>
    <x v="738"/>
    <x v="0"/>
    <x v="0"/>
    <s v="USD"/>
    <n v="1468618680"/>
    <n v="1465345902"/>
    <b v="0"/>
    <n v="9"/>
    <b v="1"/>
    <s v="theater/plays"/>
    <n v="150"/>
    <n v="41.67"/>
    <x v="8"/>
    <x v="38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4.6"/>
    <n v="35.770000000000003"/>
    <x v="8"/>
    <x v="38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.05"/>
    <n v="88.74"/>
    <x v="8"/>
    <x v="38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8"/>
    <x v="38"/>
  </r>
  <r>
    <n v="3474"/>
    <s v="Be Prepared"/>
    <s v="Help us get actor-writer Ian Bonar's debut play - a hilarious, heartbreaking story of grief and loss - to the 2016 Edinburgh Fringe."/>
    <n v="2000"/>
    <x v="950"/>
    <x v="0"/>
    <x v="1"/>
    <s v="GBP"/>
    <n v="1469016131"/>
    <n v="1466424131"/>
    <b v="0"/>
    <n v="39"/>
    <b v="1"/>
    <s v="theater/plays"/>
    <n v="101"/>
    <n v="51.79"/>
    <x v="8"/>
    <x v="38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.33"/>
    <n v="20"/>
    <x v="8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8"/>
    <x v="38"/>
  </r>
  <r>
    <n v="3477"/>
    <s v="PCSF's Biannual 24-Hour Play Festival"/>
    <s v="8 ten-minute plays, written, directed, rehearsed, and fully produced in only 24 hours! Are we crazy? You bet we are!"/>
    <n v="1800"/>
    <x v="774"/>
    <x v="0"/>
    <x v="0"/>
    <s v="USD"/>
    <n v="1431831600"/>
    <n v="1430761243"/>
    <b v="0"/>
    <n v="39"/>
    <b v="1"/>
    <s v="theater/plays"/>
    <n v="115.33"/>
    <n v="53.23"/>
    <x v="8"/>
    <x v="38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2.85"/>
    <n v="39.6"/>
    <x v="8"/>
    <x v="38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7.87"/>
    <n v="34.25"/>
    <x v="8"/>
    <x v="38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2.66999999999999"/>
    <n v="164.62"/>
    <x v="8"/>
    <x v="38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8.8"/>
    <n v="125.05"/>
    <x v="8"/>
    <x v="3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.33000000000001"/>
    <n v="51.88"/>
    <x v="8"/>
    <x v="38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59.94"/>
    <n v="40.29"/>
    <x v="8"/>
    <x v="38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.24"/>
    <n v="64.91"/>
    <x v="8"/>
    <x v="38"/>
  </r>
  <r>
    <n v="3485"/>
    <s v="An Evening with Sarah Pettyfer"/>
    <s v="We're trying to get our play, &quot;An Evening With Sarah Pettyfer,&quot; to the  Orlando Fringe Festival. The only thing is...we need your help!"/>
    <n v="1650"/>
    <x v="1809"/>
    <x v="0"/>
    <x v="0"/>
    <s v="USD"/>
    <n v="1454431080"/>
    <n v="1451839080"/>
    <b v="0"/>
    <n v="30"/>
    <b v="1"/>
    <s v="theater/plays"/>
    <n v="100.61"/>
    <n v="55.33"/>
    <x v="8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.19999999999999"/>
    <n v="83.14"/>
    <x v="8"/>
    <x v="38"/>
  </r>
  <r>
    <n v="3487"/>
    <s v="Jericho Creek"/>
    <s v="Jericho Creek is an original production by Fledgling Theatre Company which will be performed at The Cockpit Theatre in July 2015"/>
    <n v="2000"/>
    <x v="1386"/>
    <x v="0"/>
    <x v="1"/>
    <s v="GBP"/>
    <n v="1435185252"/>
    <n v="1432593252"/>
    <b v="0"/>
    <n v="66"/>
    <b v="1"/>
    <s v="theater/plays"/>
    <n v="127.75"/>
    <n v="38.71"/>
    <x v="8"/>
    <x v="38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.2"/>
    <n v="125.38"/>
    <x v="8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2.7"/>
    <n v="78.260000000000005"/>
    <x v="8"/>
    <x v="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7.5"/>
    <n v="47.22"/>
    <x v="8"/>
    <x v="3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.19999999999999"/>
    <n v="79.099999999999994"/>
    <x v="8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.27"/>
    <n v="114.29"/>
    <x v="8"/>
    <x v="38"/>
  </r>
  <r>
    <n v="3493"/>
    <s v="Not Your Garden Variety Theater"/>
    <s v="We need your help purchasing a stage for our production of the Wizard of Oz! This program is helping children with autism. Thank you!"/>
    <n v="1500"/>
    <x v="711"/>
    <x v="0"/>
    <x v="0"/>
    <s v="USD"/>
    <n v="1408252260"/>
    <n v="1406580436"/>
    <b v="0"/>
    <n v="29"/>
    <b v="1"/>
    <s v="theater/plays"/>
    <n v="100"/>
    <n v="51.72"/>
    <x v="8"/>
    <x v="38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8"/>
    <x v="38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6.86"/>
    <n v="74.209999999999994"/>
    <x v="8"/>
    <x v="38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.4"/>
    <n v="47.85"/>
    <x v="8"/>
    <x v="38"/>
  </r>
  <r>
    <n v="3497"/>
    <s v="Send SACKERSON to SD Fringe"/>
    <s v="We've been invited to the San Diego International Fringe Festival. Can you help us get there? Special performances in SLC and OREM."/>
    <n v="1551"/>
    <x v="1478"/>
    <x v="0"/>
    <x v="0"/>
    <s v="USD"/>
    <n v="1464904800"/>
    <n v="1463852904"/>
    <b v="0"/>
    <n v="49"/>
    <b v="1"/>
    <s v="theater/plays"/>
    <n v="108.7"/>
    <n v="34.409999999999997"/>
    <x v="8"/>
    <x v="38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.42"/>
    <n v="40.24"/>
    <x v="8"/>
    <x v="38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5.5"/>
    <n v="60.29"/>
    <x v="8"/>
    <x v="38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.3"/>
    <n v="25.31"/>
    <x v="8"/>
    <x v="3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0.67"/>
    <n v="35.950000000000003"/>
    <x v="8"/>
    <x v="38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.4"/>
    <n v="136"/>
    <x v="8"/>
    <x v="38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7.56"/>
    <n v="70.760000000000005"/>
    <x v="8"/>
    <x v="3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8"/>
    <x v="38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3.76"/>
    <n v="66.510000000000005"/>
    <x v="8"/>
    <x v="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95"/>
    <x v="0"/>
    <x v="0"/>
    <s v="USD"/>
    <n v="1408815440"/>
    <n v="1404927440"/>
    <b v="0"/>
    <n v="29"/>
    <b v="1"/>
    <s v="theater/plays"/>
    <n v="101.5"/>
    <n v="105"/>
    <x v="8"/>
    <x v="38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.4"/>
    <n v="145"/>
    <x v="8"/>
    <x v="38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8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.33"/>
    <n v="96.67"/>
    <x v="8"/>
    <x v="38"/>
  </r>
  <r>
    <n v="3510"/>
    <s v="Shakespeare in the Park: Much Ado About Nothing"/>
    <s v="The Uncommon Loons return with Much Ado for a 2nd production of Shakespeare in Minnesota's Nature on the banks of the Mississippi!"/>
    <n v="900"/>
    <x v="1308"/>
    <x v="0"/>
    <x v="0"/>
    <s v="USD"/>
    <n v="1404312846"/>
    <n v="1402584846"/>
    <b v="0"/>
    <n v="15"/>
    <b v="1"/>
    <s v="theater/plays"/>
    <n v="100.56"/>
    <n v="60.33"/>
    <x v="8"/>
    <x v="38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.2"/>
    <n v="79.89"/>
    <x v="8"/>
    <x v="38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8"/>
    <x v="38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.39"/>
    <n v="75.34"/>
    <x v="8"/>
    <x v="3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861"/>
    <x v="0"/>
    <x v="0"/>
    <s v="USD"/>
    <n v="1422853140"/>
    <n v="1421439552"/>
    <b v="0"/>
    <n v="10"/>
    <b v="1"/>
    <s v="theater/plays"/>
    <n v="110"/>
    <n v="55"/>
    <x v="8"/>
    <x v="38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2.67"/>
    <n v="66.959999999999994"/>
    <x v="8"/>
    <x v="38"/>
  </r>
  <r>
    <n v="3516"/>
    <s v="The March of the Bonus Army"/>
    <s v="A new play about a lesser known yet pivotal event in American history, about a group of WWI Veterans fighting for their rights."/>
    <n v="2500"/>
    <x v="1024"/>
    <x v="0"/>
    <x v="0"/>
    <s v="USD"/>
    <n v="1410145200"/>
    <n v="1407197670"/>
    <b v="0"/>
    <n v="11"/>
    <b v="1"/>
    <s v="theater/plays"/>
    <n v="100"/>
    <n v="227.27"/>
    <x v="8"/>
    <x v="38"/>
  </r>
  <r>
    <n v="3517"/>
    <s v="A Bright Room Called Day by Tony Kushner"/>
    <s v="Support an outstanding cast of actors to take on a professional production of a masterpiece of modern theatre"/>
    <n v="4000"/>
    <x v="1846"/>
    <x v="0"/>
    <x v="1"/>
    <s v="GBP"/>
    <n v="1404471600"/>
    <n v="1401910634"/>
    <b v="0"/>
    <n v="13"/>
    <b v="1"/>
    <s v="theater/plays"/>
    <n v="100"/>
    <n v="307.69"/>
    <x v="8"/>
    <x v="38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.05"/>
    <n v="50.02"/>
    <x v="8"/>
    <x v="38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.35"/>
    <n v="72.39"/>
    <x v="8"/>
    <x v="38"/>
  </r>
  <r>
    <n v="3520"/>
    <s v="Protocols"/>
    <s v="Help us to bring &quot;Protocols&quot; at the 2015 Camden Fringe. The most controversial play of the year."/>
    <n v="2000"/>
    <x v="897"/>
    <x v="0"/>
    <x v="1"/>
    <s v="GBP"/>
    <n v="1441547220"/>
    <n v="1439322412"/>
    <b v="0"/>
    <n v="21"/>
    <b v="1"/>
    <s v="theater/plays"/>
    <n v="100.75"/>
    <n v="95.95"/>
    <x v="8"/>
    <x v="3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.43"/>
    <n v="45.62"/>
    <x v="8"/>
    <x v="38"/>
  </r>
  <r>
    <n v="3522"/>
    <s v="'Over the Top: The true-life tale of Dorothy Lawrence'"/>
    <s v="New show with 2 performers and an original score, bringing the true story of this forgotten WW1 heroine to audiences in the southwest."/>
    <n v="1395"/>
    <x v="941"/>
    <x v="0"/>
    <x v="1"/>
    <s v="GBP"/>
    <n v="1442311560"/>
    <n v="1439924246"/>
    <b v="0"/>
    <n v="34"/>
    <b v="1"/>
    <s v="theater/plays"/>
    <n v="100"/>
    <n v="41.03"/>
    <x v="8"/>
    <x v="38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3.65"/>
    <n v="56.83"/>
    <x v="8"/>
    <x v="38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1.56"/>
    <n v="137.24"/>
    <x v="8"/>
    <x v="38"/>
  </r>
  <r>
    <n v="3525"/>
    <s v="Talk to Me Like The Rain and Let Me Listen"/>
    <s v="The Attic interns present Tennessee Williams's &quot;Talk to Me Like the Rain and Let Me Listen&quot; performing at The Flea Theater!"/>
    <n v="500"/>
    <x v="407"/>
    <x v="0"/>
    <x v="0"/>
    <s v="USD"/>
    <n v="1439136000"/>
    <n v="1438188106"/>
    <b v="0"/>
    <n v="7"/>
    <b v="1"/>
    <s v="theater/plays"/>
    <n v="106"/>
    <n v="75.709999999999994"/>
    <x v="8"/>
    <x v="38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8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6.92"/>
    <n v="81.569999999999993"/>
    <x v="8"/>
    <x v="38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.15"/>
    <n v="45.11"/>
    <x v="8"/>
    <x v="3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8"/>
    <x v="38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8"/>
    <x v="38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8"/>
    <x v="3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8.96"/>
    <n v="42.3"/>
    <x v="8"/>
    <x v="38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.2"/>
    <n v="78.88"/>
    <x v="8"/>
    <x v="38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.19999999999999"/>
    <n v="38.28"/>
    <x v="8"/>
    <x v="38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.15"/>
    <n v="44.85"/>
    <x v="8"/>
    <x v="38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.33000000000001"/>
    <n v="13.53"/>
    <x v="8"/>
    <x v="38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.44"/>
    <n v="43.5"/>
    <x v="8"/>
    <x v="38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.44999999999999"/>
    <n v="30.95"/>
    <x v="8"/>
    <x v="38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19.67"/>
    <n v="55.23"/>
    <x v="8"/>
    <x v="38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8"/>
    <x v="38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8"/>
    <x v="38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.24"/>
    <n v="66.150000000000006"/>
    <x v="8"/>
    <x v="3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4.67"/>
    <n v="54.14"/>
    <x v="8"/>
    <x v="38"/>
  </r>
  <r>
    <n v="3544"/>
    <s v="Gruoch, or Lady Macbeth"/>
    <s v="Death &amp; Pretzels presents the world premiere of Paul Pasulka's Gruoch, or Lady Macbeth"/>
    <n v="2500"/>
    <x v="1024"/>
    <x v="0"/>
    <x v="0"/>
    <s v="USD"/>
    <n v="1425758257"/>
    <n v="1423166257"/>
    <b v="0"/>
    <n v="24"/>
    <b v="1"/>
    <s v="theater/plays"/>
    <n v="100"/>
    <n v="104.17"/>
    <x v="8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.4"/>
    <n v="31.38"/>
    <x v="8"/>
    <x v="38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.27"/>
    <n v="59.21"/>
    <x v="8"/>
    <x v="38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.41"/>
    <n v="119.18"/>
    <x v="8"/>
    <x v="38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1.9"/>
    <n v="164.62"/>
    <x v="8"/>
    <x v="38"/>
  </r>
  <r>
    <n v="3549"/>
    <s v="The Munitionettes"/>
    <s v="Help us bring to life tales of hardship, danger and community of extraordinary women working in WW1 munitions factories."/>
    <n v="1000"/>
    <x v="418"/>
    <x v="0"/>
    <x v="1"/>
    <s v="GBP"/>
    <n v="1441358873"/>
    <n v="1438939673"/>
    <b v="0"/>
    <n v="42"/>
    <b v="1"/>
    <s v="theater/plays"/>
    <n v="102"/>
    <n v="24.29"/>
    <x v="8"/>
    <x v="38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4.8"/>
    <n v="40.94"/>
    <x v="8"/>
    <x v="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1.83"/>
    <n v="61.1"/>
    <x v="8"/>
    <x v="38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8"/>
    <x v="38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.27"/>
    <n v="56.2"/>
    <x v="8"/>
    <x v="38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.42"/>
    <n v="107"/>
    <x v="8"/>
    <x v="38"/>
  </r>
  <r>
    <n v="3555"/>
    <s v="Free Theatre for Kids: Baby Living Room"/>
    <s v="Baby Living Room is a project created by Spazio Farma Mestre for children: free theatre for kids as sustainable education for families"/>
    <n v="2400"/>
    <x v="930"/>
    <x v="0"/>
    <x v="18"/>
    <s v="EUR"/>
    <n v="1479382594"/>
    <n v="1476786994"/>
    <b v="0"/>
    <n v="14"/>
    <b v="1"/>
    <s v="theater/plays"/>
    <n v="100"/>
    <n v="171.43"/>
    <x v="8"/>
    <x v="38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.45"/>
    <n v="110.5"/>
    <x v="8"/>
    <x v="38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.04"/>
    <n v="179.28"/>
    <x v="8"/>
    <x v="38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8"/>
    <x v="38"/>
  </r>
  <r>
    <n v="3559"/>
    <s v="Let's Launch Disco Turtle Productions"/>
    <s v="A theatre company designed to help young people to come out of their shell. Offering workshops and original shows directly to schools."/>
    <n v="1000"/>
    <x v="1202"/>
    <x v="0"/>
    <x v="2"/>
    <s v="AUD"/>
    <n v="1438333080"/>
    <n v="1436408308"/>
    <b v="0"/>
    <n v="24"/>
    <b v="1"/>
    <s v="theater/plays"/>
    <n v="103.5"/>
    <n v="43.13"/>
    <x v="8"/>
    <x v="38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.44"/>
    <n v="46.89"/>
    <x v="8"/>
    <x v="38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.4"/>
    <n v="47.41"/>
    <x v="8"/>
    <x v="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8.88999999999999"/>
    <n v="15.13"/>
    <x v="8"/>
    <x v="3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.49"/>
    <n v="21.1"/>
    <x v="8"/>
    <x v="38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0.5"/>
    <n v="59.12"/>
    <x v="8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x v="923"/>
    <x v="0"/>
    <x v="0"/>
    <s v="USD"/>
    <n v="1420048208"/>
    <n v="1417456208"/>
    <b v="0"/>
    <n v="12"/>
    <b v="1"/>
    <s v="theater/plays"/>
    <n v="130.56"/>
    <n v="97.92"/>
    <x v="8"/>
    <x v="3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4.75"/>
    <n v="55.13"/>
    <x v="8"/>
    <x v="38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8.8"/>
    <n v="26.54"/>
    <x v="8"/>
    <x v="38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8"/>
    <x v="38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.48"/>
    <n v="122.54"/>
    <x v="8"/>
    <x v="38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.35"/>
    <n v="87.96"/>
    <x v="8"/>
    <x v="38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.07"/>
    <n v="73.239999999999995"/>
    <x v="8"/>
    <x v="38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8"/>
    <x v="38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2.8"/>
    <n v="39.54"/>
    <x v="8"/>
    <x v="38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.12"/>
    <n v="136.78"/>
    <x v="8"/>
    <x v="3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.33"/>
    <n v="99.34"/>
    <x v="8"/>
    <x v="38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8"/>
    <x v="38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8"/>
    <x v="38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.01"/>
    <n v="40.549999999999997"/>
    <x v="8"/>
    <x v="3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8"/>
    <x v="38"/>
  </r>
  <r>
    <n v="3580"/>
    <s v="Annabel Lost"/>
    <s v="Annabel Lost combines visual art and performance poetry to tell the story of two orphaned refugees, Quetzal and Rhime."/>
    <n v="900"/>
    <x v="648"/>
    <x v="0"/>
    <x v="0"/>
    <s v="USD"/>
    <n v="1425185940"/>
    <n v="1421900022"/>
    <b v="0"/>
    <n v="27"/>
    <b v="1"/>
    <s v="theater/plays"/>
    <n v="113.89"/>
    <n v="37.96"/>
    <x v="8"/>
    <x v="38"/>
  </r>
  <r>
    <n v="3581"/>
    <s v="Get FREAK to the Edinburgh Fringe"/>
    <s v="An extraordinary, punchy and provocative new play, providing a voice for women to address their sexuality and self worth. #EDFREAK"/>
    <n v="1500"/>
    <x v="711"/>
    <x v="0"/>
    <x v="1"/>
    <s v="GBP"/>
    <n v="1406719110"/>
    <n v="1405509510"/>
    <b v="0"/>
    <n v="45"/>
    <b v="1"/>
    <s v="theater/plays"/>
    <n v="100"/>
    <n v="33.33"/>
    <x v="8"/>
    <x v="38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8"/>
    <x v="38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8.5"/>
    <n v="135.63"/>
    <x v="8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5.5"/>
    <n v="30.94"/>
    <x v="8"/>
    <x v="38"/>
  </r>
  <r>
    <n v="3585"/>
    <s v="The Lost Boy (a play)"/>
    <s v="The world premiere of a play, a true story about love, loss, and a man reaching back in time as the only way to move forward."/>
    <n v="3400"/>
    <x v="1866"/>
    <x v="0"/>
    <x v="0"/>
    <s v="USD"/>
    <n v="1419181890"/>
    <n v="1416589890"/>
    <b v="0"/>
    <n v="23"/>
    <b v="1"/>
    <s v="theater/plays"/>
    <n v="119.12"/>
    <n v="176.09"/>
    <x v="8"/>
    <x v="38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.43"/>
    <n v="151.97999999999999"/>
    <x v="8"/>
    <x v="38"/>
  </r>
  <r>
    <n v="3587"/>
    <s v="Blue Stockings @ The Cockpit Theatre"/>
    <s v="The GSA BA (Hons) Acting class of 2016 are taking a transfer of their GSA Production to The Cockpit Theatre in London"/>
    <n v="500"/>
    <x v="1052"/>
    <x v="0"/>
    <x v="1"/>
    <s v="GBP"/>
    <n v="1467054000"/>
    <n v="1463144254"/>
    <b v="0"/>
    <n v="28"/>
    <b v="1"/>
    <s v="theater/plays"/>
    <n v="126.6"/>
    <n v="22.61"/>
    <x v="8"/>
    <x v="38"/>
  </r>
  <r>
    <n v="3588"/>
    <s v="MENTAL Play short-tour 2015!"/>
    <s v="Touring the fast-paced, playful and poignant story of three twenty-somethings in a mental-health support group."/>
    <n v="200"/>
    <x v="445"/>
    <x v="0"/>
    <x v="1"/>
    <s v="GBP"/>
    <n v="1430348400"/>
    <n v="1428436410"/>
    <b v="0"/>
    <n v="11"/>
    <b v="1"/>
    <s v="theater/plays"/>
    <n v="100.5"/>
    <n v="18.27"/>
    <x v="8"/>
    <x v="38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7.5"/>
    <n v="82.26"/>
    <x v="8"/>
    <x v="38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.06"/>
    <n v="68.53"/>
    <x v="8"/>
    <x v="38"/>
  </r>
  <r>
    <n v="3591"/>
    <s v="The Boy at the Edge of Everything NEXT STAGE RESIDENT SHOW"/>
    <s v="We are trying to produce a kid friendly show about an imaginative journey through space and time. Help us create our wonderland!!"/>
    <n v="700"/>
    <x v="981"/>
    <x v="0"/>
    <x v="0"/>
    <s v="USD"/>
    <n v="1422075540"/>
    <n v="1419979544"/>
    <b v="0"/>
    <n v="18"/>
    <b v="1"/>
    <s v="theater/plays"/>
    <n v="175"/>
    <n v="68.06"/>
    <x v="8"/>
    <x v="38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.25"/>
    <n v="72.709999999999994"/>
    <x v="8"/>
    <x v="3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12"/>
    <x v="0"/>
    <x v="0"/>
    <s v="USD"/>
    <n v="1420489560"/>
    <n v="1417469639"/>
    <b v="0"/>
    <n v="43"/>
    <b v="1"/>
    <s v="theater/plays"/>
    <n v="110.63"/>
    <n v="77.19"/>
    <x v="8"/>
    <x v="38"/>
  </r>
  <r>
    <n v="3594"/>
    <s v="HEDDA"/>
    <s v="An adaptation that realizes the internal struggle of Ibsenâ€™s most renowned protagonist as she traverses a claustrophobic social world"/>
    <n v="1600"/>
    <x v="897"/>
    <x v="0"/>
    <x v="0"/>
    <s v="USD"/>
    <n v="1472952982"/>
    <n v="1470792982"/>
    <b v="0"/>
    <n v="36"/>
    <b v="1"/>
    <s v="theater/plays"/>
    <n v="125.94"/>
    <n v="55.97"/>
    <x v="8"/>
    <x v="38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8.5"/>
    <n v="49.69"/>
    <x v="8"/>
    <x v="38"/>
  </r>
  <r>
    <n v="3596"/>
    <s v="SHADFLY - NEW PLAY AT THE ARTS PROJECT"/>
    <s v="A play about the last eight years of the life of Egon Schiele, one of the most influential Austrian Expressionist artists."/>
    <n v="1100"/>
    <x v="1118"/>
    <x v="0"/>
    <x v="5"/>
    <s v="CAD"/>
    <n v="1409072982"/>
    <n v="1407258582"/>
    <b v="0"/>
    <n v="15"/>
    <b v="1"/>
    <s v="theater/plays"/>
    <n v="107.73"/>
    <n v="79"/>
    <x v="8"/>
    <x v="38"/>
  </r>
  <r>
    <n v="3597"/>
    <s v="Akvavit Theatre presents NOTHING OF ME by Arne Lygre"/>
    <s v="&quot;I think that I have my own will. I can stop this, I tell myself. But it's not true.&quot;"/>
    <n v="2500"/>
    <x v="1109"/>
    <x v="0"/>
    <x v="0"/>
    <s v="USD"/>
    <n v="1456984740"/>
    <n v="1455717790"/>
    <b v="0"/>
    <n v="33"/>
    <b v="1"/>
    <s v="theater/plays"/>
    <n v="102.6"/>
    <n v="77.73"/>
    <x v="8"/>
    <x v="38"/>
  </r>
  <r>
    <n v="3598"/>
    <s v="Cinderella"/>
    <s v="River City Theatre Company needs your support as we embark on our thirteenth production, CINDERELLA!"/>
    <n v="1000"/>
    <x v="1747"/>
    <x v="0"/>
    <x v="0"/>
    <s v="USD"/>
    <n v="1409720340"/>
    <n v="1408129822"/>
    <b v="0"/>
    <n v="27"/>
    <b v="1"/>
    <s v="theater/plays"/>
    <n v="110.1"/>
    <n v="40.78"/>
    <x v="8"/>
    <x v="38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8"/>
    <x v="38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8"/>
    <x v="38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.35"/>
    <n v="39.380000000000003"/>
    <x v="8"/>
    <x v="38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.05"/>
    <n v="81.67"/>
    <x v="8"/>
    <x v="3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0.67"/>
    <n v="44.91"/>
    <x v="8"/>
    <x v="38"/>
  </r>
  <r>
    <n v="3604"/>
    <s v="Suddenly Split &amp; Swiping Over"/>
    <s v="â€œSuddenly Split &amp; Swiping Overâ€ is a sassy and heartfelt one-woman show about ending a longterm relationship and starting over."/>
    <n v="3000"/>
    <x v="1041"/>
    <x v="0"/>
    <x v="0"/>
    <s v="USD"/>
    <n v="1461913140"/>
    <n v="1461370956"/>
    <b v="0"/>
    <n v="69"/>
    <b v="1"/>
    <s v="theater/plays"/>
    <n v="112.83"/>
    <n v="49.06"/>
    <x v="8"/>
    <x v="38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8"/>
    <x v="38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.27000000000001"/>
    <n v="61.06"/>
    <x v="8"/>
    <x v="38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.45"/>
    <n v="29"/>
    <x v="8"/>
    <x v="38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8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.32"/>
    <n v="143.1"/>
    <x v="8"/>
    <x v="38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.30000000000001"/>
    <n v="52.35"/>
    <x v="8"/>
    <x v="38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8"/>
    <x v="38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.4"/>
    <n v="126.67"/>
    <x v="8"/>
    <x v="38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8"/>
    <x v="38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0.8"/>
    <n v="35.49"/>
    <x v="8"/>
    <x v="38"/>
  </r>
  <r>
    <n v="3615"/>
    <s v="See Bob Run by Daniel MacIvor"/>
    <s v="Bob is on the road. Bob is on the run. But from what? Will she make it to her destination and what will she find whens she gets there?"/>
    <n v="2500"/>
    <x v="1615"/>
    <x v="0"/>
    <x v="1"/>
    <s v="GBP"/>
    <n v="1449756896"/>
    <n v="1447164896"/>
    <b v="0"/>
    <n v="72"/>
    <b v="1"/>
    <s v="theater/plays"/>
    <n v="106.8"/>
    <n v="37.08"/>
    <x v="8"/>
    <x v="38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4.8"/>
    <n v="69.33"/>
    <x v="8"/>
    <x v="38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8.92"/>
    <n v="17.25"/>
    <x v="8"/>
    <x v="38"/>
  </r>
  <r>
    <n v="3618"/>
    <s v="Checkpoint 22"/>
    <s v="The play yet to be described as &quot;A surefire Edinburgh Fringe Festival Cult Hit&quot;. Coming to the Underbelly, Edinburgh, 5th-30th August."/>
    <n v="2000"/>
    <x v="950"/>
    <x v="0"/>
    <x v="1"/>
    <s v="GBP"/>
    <n v="1433343850"/>
    <n v="1430751850"/>
    <b v="0"/>
    <n v="56"/>
    <b v="1"/>
    <s v="theater/plays"/>
    <n v="101"/>
    <n v="36.07"/>
    <x v="8"/>
    <x v="38"/>
  </r>
  <r>
    <n v="3619"/>
    <s v="VST presents Sincerity Forever"/>
    <s v="We are a fledgling theatre company based in Atlanta looking to fund our first show, Sincerity Forever by playwright Mac Wellman."/>
    <n v="1000"/>
    <x v="868"/>
    <x v="0"/>
    <x v="0"/>
    <s v="USD"/>
    <n v="1479592800"/>
    <n v="1476760226"/>
    <b v="0"/>
    <n v="17"/>
    <b v="1"/>
    <s v="theater/plays"/>
    <n v="113"/>
    <n v="66.47"/>
    <x v="8"/>
    <x v="38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.19"/>
    <n v="56.07"/>
    <x v="8"/>
    <x v="38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09.73"/>
    <n v="47.03"/>
    <x v="8"/>
    <x v="38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.1"/>
    <n v="47.67"/>
    <x v="8"/>
    <x v="38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8"/>
    <x v="38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4.93"/>
    <n v="80.72"/>
    <x v="8"/>
    <x v="38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2.67"/>
    <n v="39.49"/>
    <x v="8"/>
    <x v="38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1.83"/>
    <n v="84.85"/>
    <x v="8"/>
    <x v="38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e v="#DIV/0!"/>
    <x v="8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8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.03"/>
    <n v="1"/>
    <x v="8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.02"/>
    <n v="147.88"/>
    <x v="8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8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.24"/>
    <n v="56.84"/>
    <x v="8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.25"/>
    <n v="176.94"/>
    <x v="8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.46"/>
    <n v="127.6"/>
    <x v="8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e v="#DIV/0!"/>
    <x v="8"/>
    <x v="40"/>
  </r>
  <r>
    <n v="3637"/>
    <s v="The Ballad of Downtown Jake"/>
    <s v="THE BALLAD OF DOWNTOWN JAKE is a newly created contemporary music drama that is schedule to premiere in Phoenix, AZ in March 2015."/>
    <n v="3000"/>
    <x v="1778"/>
    <x v="2"/>
    <x v="0"/>
    <s v="USD"/>
    <n v="1420130935"/>
    <n v="1417538935"/>
    <b v="0"/>
    <n v="14"/>
    <b v="0"/>
    <s v="theater/musical"/>
    <n v="30.87"/>
    <n v="66.14"/>
    <x v="8"/>
    <x v="40"/>
  </r>
  <r>
    <n v="3638"/>
    <s v="Project Hedwig and the Angry Inch"/>
    <s v="A rock and roll journey that explores love, loss, redemption, duality and ascension."/>
    <n v="3300"/>
    <x v="936"/>
    <x v="2"/>
    <x v="5"/>
    <s v="CAD"/>
    <n v="1429456132"/>
    <n v="1424275732"/>
    <b v="0"/>
    <n v="2"/>
    <b v="0"/>
    <s v="theater/musical"/>
    <n v="6.55"/>
    <n v="108"/>
    <x v="8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8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90"/>
    <x v="2"/>
    <x v="0"/>
    <s v="USD"/>
    <n v="1431283530"/>
    <n v="1428691530"/>
    <b v="0"/>
    <n v="3"/>
    <b v="0"/>
    <s v="theater/musical"/>
    <n v="5.5"/>
    <n v="18.329999999999998"/>
    <x v="8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e v="#DIV/0!"/>
    <x v="8"/>
    <x v="40"/>
  </r>
  <r>
    <n v="3642"/>
    <s v="My own musical"/>
    <s v="All the world's a stage..._x000a_It is my biggest dream to perform my own, selfcreated musical with lots of kids as big as I am able to."/>
    <n v="700"/>
    <x v="510"/>
    <x v="2"/>
    <x v="12"/>
    <s v="EUR"/>
    <n v="1448902800"/>
    <n v="1445369727"/>
    <b v="0"/>
    <n v="2"/>
    <b v="0"/>
    <s v="theater/musical"/>
    <n v="2.14"/>
    <n v="7.5"/>
    <x v="8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e v="#DIV/0!"/>
    <x v="8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.420000000000002"/>
    <n v="68.42"/>
    <x v="8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.1"/>
    <n v="1"/>
    <x v="8"/>
    <x v="40"/>
  </r>
  <r>
    <n v="3646"/>
    <s v="Our Sacred Honor"/>
    <s v="Develop demo materials for new, true story of teen Revolutionary War heroes - for hybrid film/live stage musical"/>
    <n v="10000"/>
    <x v="1519"/>
    <x v="2"/>
    <x v="0"/>
    <s v="USD"/>
    <n v="1434497400"/>
    <n v="1431770802"/>
    <b v="0"/>
    <n v="8"/>
    <b v="0"/>
    <s v="theater/musical"/>
    <n v="4.8099999999999996"/>
    <n v="60.13"/>
    <x v="8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8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.38"/>
    <n v="550.04"/>
    <x v="8"/>
    <x v="38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8"/>
    <x v="38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8"/>
    <x v="38"/>
  </r>
  <r>
    <n v="3651"/>
    <s v="Staged Reading of &quot;The Rise and Fall of Little Voice&quot;"/>
    <s v="A Chicago staged reading of Jim Cartwright's 1992 play-with-music, &quot;The Rise and Fall of Little Voice.&quot;"/>
    <n v="500"/>
    <x v="688"/>
    <x v="0"/>
    <x v="0"/>
    <s v="USD"/>
    <n v="1407686340"/>
    <n v="1404833442"/>
    <b v="0"/>
    <n v="9"/>
    <b v="1"/>
    <s v="theater/plays"/>
    <n v="104"/>
    <n v="57.78"/>
    <x v="8"/>
    <x v="38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0.67"/>
    <n v="44.24"/>
    <x v="8"/>
    <x v="38"/>
  </r>
  <r>
    <n v="3653"/>
    <s v="ALLIE"/>
    <s v="ALLIE is a new dark comedy play which will premiere at the Edinburgh Festival Fringe 2015. Written and produced by Ruaraidh Murray."/>
    <n v="2000"/>
    <x v="881"/>
    <x v="0"/>
    <x v="1"/>
    <s v="GBP"/>
    <n v="1438764207"/>
    <n v="1436172207"/>
    <b v="0"/>
    <n v="33"/>
    <b v="1"/>
    <s v="theater/plays"/>
    <n v="100.5"/>
    <n v="60.91"/>
    <x v="8"/>
    <x v="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.4"/>
    <n v="68.84"/>
    <x v="8"/>
    <x v="38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.26"/>
    <n v="73.58"/>
    <x v="8"/>
    <x v="3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5"/>
    <s v="CHF"/>
    <n v="1485989940"/>
    <n v="1483393836"/>
    <b v="0"/>
    <n v="46"/>
    <b v="1"/>
    <s v="theater/plays"/>
    <n v="105.82"/>
    <n v="115.02"/>
    <x v="8"/>
    <x v="38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0.75"/>
    <n v="110.75"/>
    <x v="8"/>
    <x v="38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0.67"/>
    <n v="75.5"/>
    <x v="8"/>
    <x v="38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.03"/>
    <n v="235.46"/>
    <x v="8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8"/>
    <x v="3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8"/>
    <x v="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.43"/>
    <n v="202.85"/>
    <x v="8"/>
    <x v="38"/>
  </r>
  <r>
    <n v="3663"/>
    <s v="IHDC's 2017 Pantomime - Jack and the Beanstalk"/>
    <s v="Each year our community comes together to put on a fun and funny family show. We need your help to keep our annual event going."/>
    <n v="225"/>
    <x v="1445"/>
    <x v="0"/>
    <x v="1"/>
    <s v="GBP"/>
    <n v="1482321030"/>
    <n v="1477133430"/>
    <b v="0"/>
    <n v="9"/>
    <b v="1"/>
    <s v="theater/plays"/>
    <n v="104"/>
    <n v="26"/>
    <x v="8"/>
    <x v="38"/>
  </r>
  <r>
    <n v="3664"/>
    <s v="Cubs: an Original Work"/>
    <s v="An Original Short Play: two young women search for answers about sexuality, the history they are taught, and their animal instincts."/>
    <n v="800"/>
    <x v="832"/>
    <x v="0"/>
    <x v="0"/>
    <s v="USD"/>
    <n v="1466056689"/>
    <n v="1464847089"/>
    <b v="0"/>
    <n v="19"/>
    <b v="1"/>
    <s v="theater/plays"/>
    <n v="109.38"/>
    <n v="46.05"/>
    <x v="8"/>
    <x v="38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.16"/>
    <n v="51"/>
    <x v="8"/>
    <x v="38"/>
  </r>
  <r>
    <n v="3666"/>
    <s v="Israel LÃ³pez @ Ojai Playwrights Conference"/>
    <s v="Artistic Internship @ Ojai Playwrights Conference"/>
    <n v="1200"/>
    <x v="712"/>
    <x v="0"/>
    <x v="0"/>
    <s v="USD"/>
    <n v="1406185200"/>
    <n v="1404337382"/>
    <b v="0"/>
    <n v="38"/>
    <b v="1"/>
    <s v="theater/plays"/>
    <n v="100"/>
    <n v="31.58"/>
    <x v="8"/>
    <x v="38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.17"/>
    <n v="53.36"/>
    <x v="8"/>
    <x v="38"/>
  </r>
  <r>
    <n v="3668"/>
    <s v="Lemming Theatrical's Smell of the Kill"/>
    <s v="A stunning production of Michele Lowe's biting play, The Smell of the Kill.  Brought to you by Michael Sheeks and his friends &amp; heroes."/>
    <n v="1000"/>
    <x v="1202"/>
    <x v="0"/>
    <x v="0"/>
    <s v="USD"/>
    <n v="1437676380"/>
    <n v="1435670452"/>
    <b v="0"/>
    <n v="28"/>
    <b v="1"/>
    <s v="theater/plays"/>
    <n v="103.5"/>
    <n v="36.96"/>
    <x v="8"/>
    <x v="38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.19999999999999"/>
    <n v="81.290000000000006"/>
    <x v="8"/>
    <x v="38"/>
  </r>
  <r>
    <n v="3670"/>
    <s v="Royal Holloway's Drama Society Presents 'Posh'"/>
    <s v="Debauchery, laughter, violence and politics. Why wouldn't you want help Drama Soc's production of 'Posh' be the best it can be?"/>
    <n v="220"/>
    <x v="771"/>
    <x v="0"/>
    <x v="1"/>
    <s v="GBP"/>
    <n v="1433113200"/>
    <n v="1431951611"/>
    <b v="0"/>
    <n v="12"/>
    <b v="1"/>
    <s v="theater/plays"/>
    <n v="109.55"/>
    <n v="20.079999999999998"/>
    <x v="8"/>
    <x v="38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0.86"/>
    <n v="88.25"/>
    <x v="8"/>
    <x v="38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1.53"/>
    <n v="53.44"/>
    <x v="8"/>
    <x v="38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3.63"/>
    <n v="39.869999999999997"/>
    <x v="8"/>
    <x v="38"/>
  </r>
  <r>
    <n v="3674"/>
    <s v="FAUST.hier und jetzt"/>
    <s v="Theaterprojekt 12. Kl. Waldorfschule Essen. 2 junge Regisseure bringen volles Engagement &amp; Zeit ein. FÃ¼r ihre Finanzierung sammeln wir."/>
    <n v="4500"/>
    <x v="672"/>
    <x v="0"/>
    <x v="12"/>
    <s v="EUR"/>
    <n v="1472936229"/>
    <n v="1467752229"/>
    <b v="0"/>
    <n v="31"/>
    <b v="1"/>
    <s v="theater/plays"/>
    <n v="100"/>
    <n v="145.16"/>
    <x v="8"/>
    <x v="38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8"/>
    <x v="38"/>
  </r>
  <r>
    <n v="3676"/>
    <s v="The Black and White Theatre Company Inc."/>
    <s v="The Black and White Theatre Company Inc. is a small company who loves to perform and entertain, but needs your support to succeed!"/>
    <n v="800"/>
    <x v="955"/>
    <x v="0"/>
    <x v="0"/>
    <s v="USD"/>
    <n v="1410550484"/>
    <n v="1408995284"/>
    <b v="0"/>
    <n v="16"/>
    <b v="1"/>
    <s v="theater/plays"/>
    <n v="128.75"/>
    <n v="64.38"/>
    <x v="8"/>
    <x v="38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2.9"/>
    <n v="62.05"/>
    <x v="8"/>
    <x v="38"/>
  </r>
  <r>
    <n v="3678"/>
    <s v="Some big Some bang"/>
    <s v="The Ugly Collective takes Some big Some bang to the Underbelly Venues at the Edinburgh Fringe!"/>
    <n v="2000"/>
    <x v="1849"/>
    <x v="0"/>
    <x v="1"/>
    <s v="GBP"/>
    <n v="1433076298"/>
    <n v="1430052298"/>
    <b v="0"/>
    <n v="31"/>
    <b v="1"/>
    <s v="theater/plays"/>
    <n v="102.5"/>
    <n v="66.13"/>
    <x v="8"/>
    <x v="3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.1"/>
    <n v="73.400000000000006"/>
    <x v="8"/>
    <x v="38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2.77"/>
    <n v="99.5"/>
    <x v="8"/>
    <x v="3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1.9"/>
    <n v="62.17"/>
    <x v="8"/>
    <x v="38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.19999999999999"/>
    <n v="62.33"/>
    <x v="8"/>
    <x v="38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0.86"/>
    <n v="58.79"/>
    <x v="8"/>
    <x v="38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.07"/>
    <n v="45.35"/>
    <x v="8"/>
    <x v="38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5.7"/>
    <n v="41.94"/>
    <x v="8"/>
    <x v="38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.43"/>
    <n v="59.17"/>
    <x v="8"/>
    <x v="38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.25"/>
    <n v="200.49"/>
    <x v="8"/>
    <x v="38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.17"/>
    <n v="83.97"/>
    <x v="8"/>
    <x v="38"/>
  </r>
  <r>
    <n v="3689"/>
    <s v="Random Us"/>
    <s v="A humorous, touching play about the joys and challenges of a married couple's tender, yet intense relationship &quot;Love is never random&quot;"/>
    <n v="3000"/>
    <x v="1506"/>
    <x v="0"/>
    <x v="0"/>
    <s v="USD"/>
    <n v="1434925500"/>
    <n v="1432410639"/>
    <b v="0"/>
    <n v="62"/>
    <b v="1"/>
    <s v="theater/plays"/>
    <n v="118.33"/>
    <n v="57.26"/>
    <x v="8"/>
    <x v="38"/>
  </r>
  <r>
    <n v="3690"/>
    <s v="We Rise"/>
    <s v="A play honoring the lives and legacies of the activists and those remembered at the 1992 ACT UP Ashes Action at The White House"/>
    <n v="1500"/>
    <x v="886"/>
    <x v="0"/>
    <x v="0"/>
    <s v="USD"/>
    <n v="1417101683"/>
    <n v="1414506083"/>
    <b v="0"/>
    <n v="31"/>
    <b v="1"/>
    <s v="theater/plays"/>
    <n v="120"/>
    <n v="58.06"/>
    <x v="8"/>
    <x v="38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7.96"/>
    <n v="186.8"/>
    <x v="8"/>
    <x v="38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8"/>
    <x v="3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.13"/>
    <n v="30.71"/>
    <x v="8"/>
    <x v="38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.43"/>
    <n v="62.67"/>
    <x v="8"/>
    <x v="38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.13"/>
    <n v="121.36"/>
    <x v="8"/>
    <x v="38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8"/>
    <x v="38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8"/>
    <x v="3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0.52"/>
    <n v="40.630000000000003"/>
    <x v="8"/>
    <x v="38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0.8"/>
    <n v="63"/>
    <x v="8"/>
    <x v="38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.2"/>
    <n v="33.67"/>
    <x v="8"/>
    <x v="38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.33"/>
    <n v="38.590000000000003"/>
    <x v="8"/>
    <x v="38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.17"/>
    <n v="155.94999999999999"/>
    <x v="8"/>
    <x v="3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.43"/>
    <n v="43.2"/>
    <x v="8"/>
    <x v="38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.34"/>
    <n v="15.15"/>
    <x v="8"/>
    <x v="38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.47"/>
    <n v="83.57"/>
    <x v="8"/>
    <x v="38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.33"/>
    <n v="140"/>
    <x v="8"/>
    <x v="38"/>
  </r>
  <r>
    <n v="3707"/>
    <s v="A KC Fringe World Premiere: DESPERATE ACTS"/>
    <s v="Support this collection of new plays by Kansas City writers and the artists who are bringing it to life!"/>
    <n v="1000"/>
    <x v="653"/>
    <x v="0"/>
    <x v="0"/>
    <s v="USD"/>
    <n v="1469165160"/>
    <n v="1467335378"/>
    <b v="0"/>
    <n v="23"/>
    <b v="1"/>
    <s v="theater/plays"/>
    <n v="186"/>
    <n v="80.87"/>
    <x v="8"/>
    <x v="38"/>
  </r>
  <r>
    <n v="3708"/>
    <s v="Much Ado About Nothing"/>
    <s v="Dear Stone Theater Company brings its inaugural production of Much Ado About Nothing to Logan Square, Chicago. Thanks for watching!"/>
    <n v="700"/>
    <x v="1155"/>
    <x v="0"/>
    <x v="0"/>
    <s v="USD"/>
    <n v="1404444286"/>
    <n v="1403234686"/>
    <b v="0"/>
    <n v="39"/>
    <b v="1"/>
    <s v="theater/plays"/>
    <n v="300"/>
    <n v="53.85"/>
    <x v="8"/>
    <x v="38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.25"/>
    <n v="30.93"/>
    <x v="8"/>
    <x v="38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.15"/>
    <n v="67.959999999999994"/>
    <x v="8"/>
    <x v="3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8"/>
    <x v="38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3.72999999999999"/>
    <n v="110.87"/>
    <x v="8"/>
    <x v="38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1.5"/>
    <n v="106.84"/>
    <x v="8"/>
    <x v="38"/>
  </r>
  <r>
    <n v="3714"/>
    <s v="Expedition (to NYC)"/>
    <s v="This summer, help some of the top high school theater students from across the country come to NYC to create a world premiere play."/>
    <n v="10000"/>
    <x v="839"/>
    <x v="0"/>
    <x v="0"/>
    <s v="USD"/>
    <n v="1432612740"/>
    <n v="1429881667"/>
    <b v="0"/>
    <n v="97"/>
    <b v="1"/>
    <s v="theater/plays"/>
    <n v="102.35"/>
    <n v="105.52"/>
    <x v="8"/>
    <x v="38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2.57"/>
    <n v="132.96"/>
    <x v="8"/>
    <x v="38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5.75"/>
    <n v="51.92"/>
    <x v="8"/>
    <x v="38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0.75"/>
    <n v="310"/>
    <x v="8"/>
    <x v="38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.4"/>
    <n v="26.02"/>
    <x v="8"/>
    <x v="38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8"/>
    <x v="38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4.52"/>
    <n v="86.23"/>
    <x v="8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0.8"/>
    <n v="114.55"/>
    <x v="8"/>
    <x v="3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.2"/>
    <n v="47.66"/>
    <x v="8"/>
    <x v="38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.04"/>
    <n v="72.89"/>
    <x v="8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2.55"/>
    <n v="49.55"/>
    <x v="8"/>
    <x v="38"/>
  </r>
  <r>
    <n v="3725"/>
    <s v="Mine by Polly Teale A Paper Parachutes Production"/>
    <s v="A small theatre company taking 'Mine' on tour in early 2016. 'Mine' is a modern play and we hope to break on to the stage with a bang."/>
    <n v="300"/>
    <x v="1332"/>
    <x v="0"/>
    <x v="1"/>
    <s v="GBP"/>
    <n v="1455831000"/>
    <n v="1454366467"/>
    <b v="0"/>
    <n v="15"/>
    <b v="1"/>
    <s v="theater/plays"/>
    <n v="127"/>
    <n v="25.4"/>
    <x v="8"/>
    <x v="38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8.71"/>
    <n v="62.59"/>
    <x v="8"/>
    <x v="38"/>
  </r>
  <r>
    <n v="3727"/>
    <s v="Star-Spangled Sitcoms: Huzzah &amp; John Adams"/>
    <s v="It's exactly what you think it is: a historical parody of your favorite sitcom about a bar and its psychiatrist spinoff!"/>
    <n v="2000"/>
    <x v="897"/>
    <x v="0"/>
    <x v="0"/>
    <s v="USD"/>
    <n v="1476939300"/>
    <n v="1474273294"/>
    <b v="0"/>
    <n v="33"/>
    <b v="1"/>
    <s v="theater/plays"/>
    <n v="100.75"/>
    <n v="61.06"/>
    <x v="8"/>
    <x v="38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.31"/>
    <n v="60.06"/>
    <x v="8"/>
    <x v="38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.24"/>
    <n v="72.400000000000006"/>
    <x v="8"/>
    <x v="38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8"/>
    <x v="38"/>
  </r>
  <r>
    <n v="3731"/>
    <s v="The Rabbit on the Moon"/>
    <s v="A long distance wrong number leads to love, but with Emily flying in to finally meet, Nick somehow forgot to mention he's blind."/>
    <n v="5500"/>
    <x v="819"/>
    <x v="2"/>
    <x v="0"/>
    <s v="USD"/>
    <n v="1420860180"/>
    <n v="1418234646"/>
    <b v="0"/>
    <n v="12"/>
    <b v="0"/>
    <s v="theater/plays"/>
    <n v="11.27"/>
    <n v="51.67"/>
    <x v="8"/>
    <x v="38"/>
  </r>
  <r>
    <n v="3732"/>
    <s v="Elektra Bekent - Afstudeervoorstelling"/>
    <s v="Mijn solo voorstelling gaat over Elektra (Sophokles) en hoe zij als jongere alles beleeft en meemaakt!"/>
    <n v="850"/>
    <x v="743"/>
    <x v="2"/>
    <x v="9"/>
    <s v="EUR"/>
    <n v="1422100800"/>
    <n v="1416932133"/>
    <b v="0"/>
    <n v="4"/>
    <b v="0"/>
    <s v="theater/plays"/>
    <n v="15.41"/>
    <n v="32.75"/>
    <x v="8"/>
    <x v="38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e v="#DIV/0!"/>
    <x v="8"/>
    <x v="3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.47"/>
    <n v="61"/>
    <x v="8"/>
    <x v="38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.33"/>
    <n v="10"/>
    <x v="8"/>
    <x v="38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0.67"/>
    <n v="10"/>
    <x v="8"/>
    <x v="38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.43"/>
    <n v="37.5"/>
    <x v="8"/>
    <x v="38"/>
  </r>
  <r>
    <n v="3738"/>
    <s v="'GULF' - a new play by PIVOT THEATRE"/>
    <s v="A filmic, fast-paced exploration of trust, making its debut at Camden People's Theatre this July."/>
    <n v="1500"/>
    <x v="533"/>
    <x v="2"/>
    <x v="1"/>
    <s v="GBP"/>
    <n v="1405461600"/>
    <n v="1403562705"/>
    <b v="0"/>
    <n v="6"/>
    <b v="0"/>
    <s v="theater/plays"/>
    <n v="18"/>
    <n v="45"/>
    <x v="8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x v="1407"/>
    <x v="2"/>
    <x v="1"/>
    <s v="GBP"/>
    <n v="1468752468"/>
    <n v="1467024468"/>
    <b v="0"/>
    <n v="8"/>
    <b v="0"/>
    <s v="theater/plays"/>
    <n v="20.13"/>
    <n v="100.63"/>
    <x v="8"/>
    <x v="38"/>
  </r>
  <r>
    <n v="3740"/>
    <s v="dasGROUP Theatre: Savage in Limbo"/>
    <s v="Savage in Limbo is the pilot production of dasGROUP Theatre; a Dallas-based production company with an eye for grit &amp; love of theatre."/>
    <n v="2000"/>
    <x v="1794"/>
    <x v="2"/>
    <x v="0"/>
    <s v="USD"/>
    <n v="1407808438"/>
    <n v="1405217355"/>
    <b v="0"/>
    <n v="14"/>
    <b v="0"/>
    <s v="theater/plays"/>
    <n v="17.899999999999999"/>
    <n v="25.57"/>
    <x v="8"/>
    <x v="3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e v="#DIV/0!"/>
    <x v="8"/>
    <x v="38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8"/>
    <x v="38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e v="#DIV/0!"/>
    <x v="8"/>
    <x v="38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e v="#DIV/0!"/>
    <x v="8"/>
    <x v="38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8"/>
    <x v="38"/>
  </r>
  <r>
    <n v="3746"/>
    <s v="Stage Play Production - &quot;I Love You to Death&quot;"/>
    <s v="Generational curses CAN be broken...right?"/>
    <n v="8500"/>
    <x v="446"/>
    <x v="2"/>
    <x v="0"/>
    <s v="USD"/>
    <n v="1475918439"/>
    <n v="1473326439"/>
    <b v="0"/>
    <n v="1"/>
    <b v="0"/>
    <s v="theater/plays"/>
    <n v="2.38"/>
    <n v="202"/>
    <x v="8"/>
    <x v="38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8"/>
    <x v="38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3.52"/>
    <n v="99.54"/>
    <x v="8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8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.45"/>
    <n v="215.25"/>
    <x v="8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2.6"/>
    <n v="120.55"/>
    <x v="8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8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.34"/>
    <n v="172.23"/>
    <x v="8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8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29.63999999999999"/>
    <n v="25.46"/>
    <x v="8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.11"/>
    <n v="267.64999999999998"/>
    <x v="8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8.51"/>
    <n v="75.959999999999994"/>
    <x v="8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.33"/>
    <n v="59.04"/>
    <x v="8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.24"/>
    <n v="50.11"/>
    <x v="8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.02"/>
    <n v="55.5"/>
    <x v="8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8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.24"/>
    <n v="47.43"/>
    <x v="8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8"/>
    <x v="40"/>
  </r>
  <r>
    <n v="3764"/>
    <s v="Agape Performing Arts Company, a Ministry of OLG"/>
    <s v="Talented, hard-working performers for Into the Woods JR need your help in renting microphones for our show!"/>
    <n v="1500"/>
    <x v="711"/>
    <x v="0"/>
    <x v="0"/>
    <s v="USD"/>
    <n v="1464482160"/>
    <n v="1462824832"/>
    <b v="0"/>
    <n v="27"/>
    <b v="1"/>
    <s v="theater/musical"/>
    <n v="100"/>
    <n v="55.56"/>
    <x v="8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.46"/>
    <n v="74.22"/>
    <x v="8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2.65"/>
    <n v="106.93"/>
    <x v="8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6.75"/>
    <n v="41.7"/>
    <x v="8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7.65"/>
    <n v="74.239999999999995"/>
    <x v="8"/>
    <x v="40"/>
  </r>
  <r>
    <n v="3769"/>
    <s v="The Last Five Years Distinction Project"/>
    <s v="&quot;I wanted to tell the story of two people in love, who were never in the same place at the same time.&quot;- Jason Robert Brown"/>
    <n v="1100"/>
    <x v="1157"/>
    <x v="0"/>
    <x v="0"/>
    <s v="USD"/>
    <n v="1460730079"/>
    <n v="1458138079"/>
    <b v="0"/>
    <n v="15"/>
    <b v="1"/>
    <s v="theater/musical"/>
    <n v="100"/>
    <n v="73.33"/>
    <x v="8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8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8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.2"/>
    <n v="166.97"/>
    <x v="8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.2"/>
    <n v="94.91"/>
    <x v="8"/>
    <x v="40"/>
  </r>
  <r>
    <n v="3774"/>
    <s v="Mabel Moon Goes to Earth!"/>
    <s v="Mabel Moon and her co-pilot Silvertoes are coming to earth in the form of a 35 minute interactive and educational musical adventure  !"/>
    <n v="2500"/>
    <x v="1024"/>
    <x v="0"/>
    <x v="5"/>
    <s v="CAD"/>
    <n v="1428606055"/>
    <n v="1427223655"/>
    <b v="0"/>
    <n v="25"/>
    <b v="1"/>
    <s v="theater/musical"/>
    <n v="100"/>
    <n v="100"/>
    <x v="8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452"/>
    <x v="0"/>
    <x v="0"/>
    <s v="USD"/>
    <n v="1428552000"/>
    <n v="1426199843"/>
    <b v="0"/>
    <n v="14"/>
    <b v="1"/>
    <s v="theater/musical"/>
    <n v="100.25"/>
    <n v="143.21"/>
    <x v="8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642"/>
    <x v="0"/>
    <x v="0"/>
    <s v="USD"/>
    <n v="1406854800"/>
    <n v="1403599778"/>
    <b v="0"/>
    <n v="94"/>
    <b v="1"/>
    <s v="theater/musical"/>
    <n v="106.71"/>
    <n v="90.82"/>
    <x v="8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.19999999999999"/>
    <n v="48.54"/>
    <x v="8"/>
    <x v="40"/>
  </r>
  <r>
    <n v="3778"/>
    <s v="Give a Puppet a Hand"/>
    <s v="Sponsor an AVENUE Q puppet for The Barn Players April 2015 production."/>
    <n v="2400"/>
    <x v="1378"/>
    <x v="0"/>
    <x v="0"/>
    <s v="USD"/>
    <n v="1423942780"/>
    <n v="1418758780"/>
    <b v="0"/>
    <n v="36"/>
    <b v="1"/>
    <s v="theater/musical"/>
    <n v="105.04"/>
    <n v="70.03"/>
    <x v="8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3.98"/>
    <n v="135.63"/>
    <x v="8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8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09.67"/>
    <n v="94.9"/>
    <x v="8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962"/>
    <x v="0"/>
    <x v="1"/>
    <s v="GBP"/>
    <n v="1469401200"/>
    <n v="1466887297"/>
    <b v="0"/>
    <n v="27"/>
    <b v="1"/>
    <s v="theater/musical"/>
    <n v="101.75"/>
    <n v="75.37"/>
    <x v="8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8.91999999999999"/>
    <n v="64.459999999999994"/>
    <x v="8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8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0.75"/>
    <n v="100.5"/>
    <x v="8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0.97"/>
    <n v="93.77"/>
    <x v="8"/>
    <x v="40"/>
  </r>
  <r>
    <n v="3787"/>
    <s v="Happiest Show On Earth Production Sponsor"/>
    <s v="The Happiest Show on Earth is a Disney musical revue to benefit the Make-A-Wish foundation. Funds for production needed."/>
    <n v="350"/>
    <x v="1382"/>
    <x v="0"/>
    <x v="0"/>
    <s v="USD"/>
    <n v="1436587140"/>
    <n v="1434113406"/>
    <b v="0"/>
    <n v="10"/>
    <b v="1"/>
    <s v="theater/musical"/>
    <n v="100.29"/>
    <n v="35.1"/>
    <x v="8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0.67"/>
    <n v="500"/>
    <x v="8"/>
    <x v="40"/>
  </r>
  <r>
    <n v="3789"/>
    <s v="Austen a New Musical Play"/>
    <s v="This fabulous new play explores the little known love life of England's most famous romantic novelist, Jane Austen."/>
    <n v="3550"/>
    <x v="769"/>
    <x v="2"/>
    <x v="1"/>
    <s v="GBP"/>
    <n v="1434395418"/>
    <n v="1431630618"/>
    <b v="0"/>
    <n v="4"/>
    <b v="0"/>
    <s v="theater/musical"/>
    <n v="3.27"/>
    <n v="29"/>
    <x v="8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e v="#DIV/0!"/>
    <x v="8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e v="#DIV/0!"/>
    <x v="8"/>
    <x v="40"/>
  </r>
  <r>
    <n v="3792"/>
    <s v="BorikÃ©n: The Show"/>
    <s v="A cultural and historic journey through Puerto Rico's music and dance!"/>
    <n v="12500"/>
    <x v="413"/>
    <x v="2"/>
    <x v="0"/>
    <s v="USD"/>
    <n v="1436957022"/>
    <n v="1434365022"/>
    <b v="0"/>
    <n v="2"/>
    <b v="0"/>
    <s v="theater/musical"/>
    <n v="0.28000000000000003"/>
    <n v="17.5"/>
    <x v="8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59.66"/>
    <n v="174"/>
    <x v="8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8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1.67"/>
    <n v="5"/>
    <x v="8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8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89.67"/>
    <n v="145.41"/>
    <x v="8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648"/>
    <x v="2"/>
    <x v="0"/>
    <s v="USD"/>
    <n v="1407691248"/>
    <n v="1405099248"/>
    <b v="0"/>
    <n v="5"/>
    <b v="0"/>
    <s v="theater/musical"/>
    <n v="1.46"/>
    <n v="205"/>
    <x v="8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.0199999999999996"/>
    <n v="100.5"/>
    <x v="8"/>
    <x v="40"/>
  </r>
  <r>
    <n v="3800"/>
    <s v="Be The Change ~ The Children's Campaign"/>
    <s v="Playground was established in 2007 on the back of paper napkins and has since provided opportunities for over 800 boys and girls."/>
    <n v="22000"/>
    <x v="1542"/>
    <x v="2"/>
    <x v="0"/>
    <s v="USD"/>
    <n v="1420952340"/>
    <n v="1418146883"/>
    <b v="0"/>
    <n v="16"/>
    <b v="0"/>
    <s v="theater/musical"/>
    <n v="4"/>
    <n v="55.06"/>
    <x v="8"/>
    <x v="40"/>
  </r>
  <r>
    <n v="3801"/>
    <s v="The Imaginary A Musical"/>
    <s v="The Imaginary : A Musical is a new musical adaptation based on the novel written by A.F. Harrold.       TheImaginaryAMusical.com"/>
    <n v="5000"/>
    <x v="1460"/>
    <x v="2"/>
    <x v="0"/>
    <s v="USD"/>
    <n v="1420215216"/>
    <n v="1417536816"/>
    <b v="0"/>
    <n v="9"/>
    <b v="0"/>
    <s v="theater/musical"/>
    <n v="8.52"/>
    <n v="47.33"/>
    <x v="8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e v="#DIV/0!"/>
    <x v="8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19.649999999999999"/>
    <n v="58.95"/>
    <x v="8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e v="#DIV/0!"/>
    <x v="8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8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7.0000000000000007E-2"/>
    <n v="5"/>
    <x v="8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.33"/>
    <n v="50.56"/>
    <x v="8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8"/>
    <x v="38"/>
  </r>
  <r>
    <n v="3809"/>
    <s v="15% of The Seagull Flies to Edinburgh"/>
    <s v="The story of two women trying to produce their own version of Chekhov's The Seagull with limited resources and unfettered enthusiasm."/>
    <n v="2000"/>
    <x v="791"/>
    <x v="0"/>
    <x v="1"/>
    <s v="GBP"/>
    <n v="1406761200"/>
    <n v="1402403907"/>
    <b v="0"/>
    <n v="38"/>
    <b v="1"/>
    <s v="theater/plays"/>
    <n v="101.25"/>
    <n v="53.29"/>
    <x v="8"/>
    <x v="38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1.73"/>
    <n v="70.23"/>
    <x v="8"/>
    <x v="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8"/>
    <x v="38"/>
  </r>
  <r>
    <n v="3812"/>
    <s v="Save &quot;The Stage Door&quot;"/>
    <s v="We are raising funds for our local theatre group &quot;The Stage Door&quot;. Funding required for lighting, stage equipment and productions."/>
    <n v="2000"/>
    <x v="1063"/>
    <x v="0"/>
    <x v="5"/>
    <s v="CAD"/>
    <n v="1433131140"/>
    <n v="1429120908"/>
    <b v="0"/>
    <n v="11"/>
    <b v="1"/>
    <s v="theater/plays"/>
    <n v="109.55"/>
    <n v="199.18"/>
    <x v="8"/>
    <x v="38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0.95"/>
    <n v="78.52"/>
    <x v="8"/>
    <x v="38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.13"/>
    <n v="61.82"/>
    <x v="8"/>
    <x v="38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8"/>
    <x v="38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.24"/>
    <n v="48.34"/>
    <x v="8"/>
    <x v="38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.25"/>
    <n v="107.25"/>
    <x v="8"/>
    <x v="38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8"/>
    <x v="38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.4"/>
    <n v="40.92"/>
    <x v="8"/>
    <x v="38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.33000000000001"/>
    <n v="21.5"/>
    <x v="8"/>
    <x v="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4.54"/>
    <n v="79.540000000000006"/>
    <x v="8"/>
    <x v="38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.02"/>
    <n v="72.38"/>
    <x v="8"/>
    <x v="38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8"/>
    <x v="38"/>
  </r>
  <r>
    <n v="3824"/>
    <s v="Count Your Blessings - A Verbatim Performance"/>
    <s v="the hardy presents a collaboration between Robbie Curran and Abram Rooney. Kemble House, 9th-14th August, every night at 8pm."/>
    <n v="250"/>
    <x v="533"/>
    <x v="0"/>
    <x v="1"/>
    <s v="GBP"/>
    <n v="1470058860"/>
    <n v="1469026903"/>
    <b v="0"/>
    <n v="7"/>
    <b v="1"/>
    <s v="theater/plays"/>
    <n v="108"/>
    <n v="38.57"/>
    <x v="8"/>
    <x v="38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.42"/>
    <n v="107.57"/>
    <x v="8"/>
    <x v="38"/>
  </r>
  <r>
    <n v="3826"/>
    <s v="DAY OF THE DOG by Blue Sparrow Theatre Company"/>
    <s v="This is the story about the Westons. One family who live with mental illness on a daily basis."/>
    <n v="600"/>
    <x v="1527"/>
    <x v="0"/>
    <x v="1"/>
    <s v="GBP"/>
    <n v="1430993394"/>
    <n v="1428401394"/>
    <b v="0"/>
    <n v="26"/>
    <b v="1"/>
    <s v="theater/plays"/>
    <n v="119.17"/>
    <n v="27.5"/>
    <x v="8"/>
    <x v="38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2.66999999999999"/>
    <n v="70.459999999999994"/>
    <x v="8"/>
    <x v="3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8"/>
    <x v="38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.2"/>
    <n v="62.63"/>
    <x v="8"/>
    <x v="38"/>
  </r>
  <r>
    <n v="3830"/>
    <s v="Run Away"/>
    <s v="The Aeon Theatre company is producing another original play by Parker Hale at the Manhattan Reportory Theatre"/>
    <n v="100"/>
    <x v="553"/>
    <x v="0"/>
    <x v="0"/>
    <s v="USD"/>
    <n v="1464371211"/>
    <n v="1463161611"/>
    <b v="0"/>
    <n v="3"/>
    <b v="1"/>
    <s v="theater/plays"/>
    <n v="225"/>
    <n v="75"/>
    <x v="8"/>
    <x v="38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.02"/>
    <n v="58.9"/>
    <x v="8"/>
    <x v="38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4.67"/>
    <n v="139.56"/>
    <x v="8"/>
    <x v="38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6.67"/>
    <n v="70"/>
    <x v="8"/>
    <x v="38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.03"/>
    <n v="57.39"/>
    <x v="8"/>
    <x v="38"/>
  </r>
  <r>
    <n v="3835"/>
    <s v="Support new theatre piece IT DOESN'T MATTER"/>
    <s v="IT DOESN'T MATTER is a new comedic piece of political theatre written by three enthusiastic students. Help us produce it at LIPA!"/>
    <n v="200"/>
    <x v="1402"/>
    <x v="0"/>
    <x v="1"/>
    <s v="GBP"/>
    <n v="1461278208"/>
    <n v="1459463808"/>
    <b v="0"/>
    <n v="8"/>
    <b v="1"/>
    <s v="theater/plays"/>
    <n v="160"/>
    <n v="40"/>
    <x v="8"/>
    <x v="3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2.5"/>
    <n v="64.290000000000006"/>
    <x v="8"/>
    <x v="38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.1"/>
    <n v="120.12"/>
    <x v="8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0.82"/>
    <n v="1008.24"/>
    <x v="8"/>
    <x v="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791"/>
    <x v="0"/>
    <x v="0"/>
    <s v="USD"/>
    <n v="1438226724"/>
    <n v="1433042724"/>
    <b v="0"/>
    <n v="32"/>
    <b v="1"/>
    <s v="theater/plays"/>
    <n v="101.25"/>
    <n v="63.28"/>
    <x v="8"/>
    <x v="38"/>
  </r>
  <r>
    <n v="3840"/>
    <s v="Tonight I'll be April"/>
    <s v="A gritty play looking at a modern day relationship, highlighting issues of mental health and abuse suffered by men."/>
    <n v="1"/>
    <x v="479"/>
    <x v="0"/>
    <x v="1"/>
    <s v="GBP"/>
    <n v="1459180229"/>
    <n v="1457023829"/>
    <b v="0"/>
    <n v="3"/>
    <b v="1"/>
    <s v="theater/plays"/>
    <n v="6500"/>
    <n v="21.67"/>
    <x v="8"/>
    <x v="38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8.7200000000000006"/>
    <n v="25.65"/>
    <x v="8"/>
    <x v="38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1.94"/>
    <n v="47.7"/>
    <x v="8"/>
    <x v="38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.3"/>
    <n v="56.05"/>
    <x v="8"/>
    <x v="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.49"/>
    <n v="81.319999999999993"/>
    <x v="8"/>
    <x v="38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.11"/>
    <n v="70.17"/>
    <x v="8"/>
    <x v="38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2.7"/>
    <n v="23.63"/>
    <x v="8"/>
    <x v="38"/>
  </r>
  <r>
    <n v="3847"/>
    <s v="Madame X"/>
    <s v="The production of the original play &quot;Madame X&quot; by Amanda Davison. Inspired by the painting by John Singer Sargent."/>
    <n v="10500"/>
    <x v="1320"/>
    <x v="2"/>
    <x v="0"/>
    <s v="USD"/>
    <n v="1437283391"/>
    <n v="1433395391"/>
    <b v="1"/>
    <n v="9"/>
    <b v="0"/>
    <s v="theater/plays"/>
    <n v="16.16"/>
    <n v="188.56"/>
    <x v="8"/>
    <x v="3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.38"/>
    <n v="49.51"/>
    <x v="8"/>
    <x v="38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.04"/>
    <n v="75.459999999999994"/>
    <x v="8"/>
    <x v="38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3.8"/>
    <n v="9.5"/>
    <x v="8"/>
    <x v="38"/>
  </r>
  <r>
    <n v="3851"/>
    <s v="Waving Goodbye"/>
    <s v="A play about the horrible choices we have to make every day. Should we take a risk, or take the road most travelled?"/>
    <n v="2500"/>
    <x v="542"/>
    <x v="2"/>
    <x v="1"/>
    <s v="GBP"/>
    <n v="1437129179"/>
    <n v="1434537179"/>
    <b v="1"/>
    <n v="24"/>
    <b v="0"/>
    <s v="theater/plays"/>
    <n v="34.08"/>
    <n v="35.5"/>
    <x v="8"/>
    <x v="38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.2"/>
    <n v="10"/>
    <x v="8"/>
    <x v="38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.03"/>
    <n v="13"/>
    <x v="8"/>
    <x v="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.25"/>
    <n v="89.4"/>
    <x v="8"/>
    <x v="3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2.5"/>
    <n v="25"/>
    <x v="8"/>
    <x v="38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.02"/>
    <n v="1"/>
    <x v="8"/>
    <x v="38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.2"/>
    <n v="65"/>
    <x v="8"/>
    <x v="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8"/>
    <x v="38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.04"/>
    <n v="1"/>
    <x v="8"/>
    <x v="38"/>
  </r>
  <r>
    <n v="3860"/>
    <s v="Tennessee Williams' ONE ARM @ Minnesota Fringe"/>
    <s v="The unproduced screenplay by Tennessee Williams is given life for the first time on a Twin Cities stage by an ensemble of local actors."/>
    <n v="6000"/>
    <x v="766"/>
    <x v="2"/>
    <x v="0"/>
    <s v="USD"/>
    <n v="1407858710"/>
    <n v="1405266710"/>
    <b v="0"/>
    <n v="13"/>
    <b v="0"/>
    <s v="theater/plays"/>
    <n v="17.670000000000002"/>
    <n v="81.540000000000006"/>
    <x v="8"/>
    <x v="38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8"/>
    <x v="38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.01"/>
    <n v="1"/>
    <x v="8"/>
    <x v="38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e v="#DIV/0!"/>
    <x v="8"/>
    <x v="38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.2"/>
    <n v="20"/>
    <x v="8"/>
    <x v="38"/>
  </r>
  <r>
    <n v="3865"/>
    <s v="Fellatia's-Fantastic-Fun-Time-Show"/>
    <s v="Sissy Entertainment delivers a delicious cabaret that blends comedic monologue, song, and traditional sketch comedy."/>
    <n v="2413"/>
    <x v="942"/>
    <x v="2"/>
    <x v="5"/>
    <s v="CAD"/>
    <n v="1409376600"/>
    <n v="1405957098"/>
    <b v="0"/>
    <n v="14"/>
    <b v="0"/>
    <s v="theater/plays"/>
    <n v="26.94"/>
    <n v="46.43"/>
    <x v="8"/>
    <x v="38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0.55000000000000004"/>
    <n v="5.5"/>
    <x v="8"/>
    <x v="38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2.55"/>
    <n v="50.2"/>
    <x v="8"/>
    <x v="38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.2"/>
    <n v="10"/>
    <x v="8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.45"/>
    <n v="30.13"/>
    <x v="8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11"/>
    <x v="1"/>
    <x v="0"/>
    <s v="USD"/>
    <n v="1404360478"/>
    <n v="1401768478"/>
    <b v="0"/>
    <n v="10"/>
    <b v="0"/>
    <s v="theater/musical"/>
    <n v="15"/>
    <n v="150"/>
    <x v="8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2.67"/>
    <n v="13.33"/>
    <x v="8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e v="#DIV/0!"/>
    <x v="8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e v="#DIV/0!"/>
    <x v="8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e v="#DIV/0!"/>
    <x v="8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e v="#DIV/0!"/>
    <x v="8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2.79"/>
    <n v="44.76"/>
    <x v="8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4.96"/>
    <n v="88.64"/>
    <x v="8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.06"/>
    <n v="10"/>
    <x v="8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e v="#DIV/0!"/>
    <x v="8"/>
    <x v="40"/>
  </r>
  <r>
    <n v="3880"/>
    <s v="Thoroughly Modern Millie (Canceled)"/>
    <s v="With Russell Grant as Mrs Meers, this classic musical taps into London's Theatro Technis 1-25 October 2014 for its UK fringe premiere!"/>
    <n v="7500"/>
    <x v="961"/>
    <x v="1"/>
    <x v="1"/>
    <s v="GBP"/>
    <n v="1406761200"/>
    <n v="1403724820"/>
    <b v="0"/>
    <n v="17"/>
    <b v="0"/>
    <s v="theater/musical"/>
    <n v="13.07"/>
    <n v="57.65"/>
    <x v="8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8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e v="#DIV/0!"/>
    <x v="8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e v="#DIV/0!"/>
    <x v="8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e v="#DIV/0!"/>
    <x v="8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e v="#DIV/0!"/>
    <x v="8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e v="#DIV/0!"/>
    <x v="8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13"/>
    <x v="1"/>
    <x v="0"/>
    <s v="USD"/>
    <n v="1430517600"/>
    <n v="1426538129"/>
    <b v="0"/>
    <n v="2"/>
    <b v="0"/>
    <s v="theater/musical"/>
    <n v="1.75"/>
    <n v="17.5"/>
    <x v="8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.1"/>
    <n v="38.71"/>
    <x v="8"/>
    <x v="38"/>
  </r>
  <r>
    <n v="3889"/>
    <s v="Sherri's Playhouse Present's A Heavenly Hand!"/>
    <s v="A romantic comedy about a girl trying to figure out what to do with her life and an angel who comes to help her."/>
    <n v="8000"/>
    <x v="558"/>
    <x v="2"/>
    <x v="0"/>
    <s v="USD"/>
    <n v="1420413960"/>
    <n v="1417651630"/>
    <b v="0"/>
    <n v="9"/>
    <b v="0"/>
    <s v="theater/plays"/>
    <n v="1.48"/>
    <n v="13.11"/>
    <x v="8"/>
    <x v="38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6.829999999999998"/>
    <n v="315.5"/>
    <x v="8"/>
    <x v="38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2.5"/>
    <n v="37.14"/>
    <x v="8"/>
    <x v="38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e v="#DIV/0!"/>
    <x v="8"/>
    <x v="38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1.55"/>
    <n v="128.27000000000001"/>
    <x v="8"/>
    <x v="38"/>
  </r>
  <r>
    <n v="3894"/>
    <s v="MADE-UP: A Sitcom Theater Special"/>
    <s v="Ryan and Vanessa are hosting Christmas for the first time but instead of a happy celebration, they get a hilarious survival situation."/>
    <n v="15000"/>
    <x v="688"/>
    <x v="2"/>
    <x v="0"/>
    <s v="USD"/>
    <n v="1481000340"/>
    <n v="1478386812"/>
    <b v="0"/>
    <n v="11"/>
    <b v="0"/>
    <s v="theater/plays"/>
    <n v="3.47"/>
    <n v="47.27"/>
    <x v="8"/>
    <x v="38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8"/>
    <x v="38"/>
  </r>
  <r>
    <n v="3896"/>
    <s v="Yorick and Company"/>
    <s v="Yorick and Co. is a comedy about a struggling theatre company whose mysterious benefactor starts haunting the show!"/>
    <n v="1600"/>
    <x v="717"/>
    <x v="2"/>
    <x v="0"/>
    <s v="USD"/>
    <n v="1402979778"/>
    <n v="1401770178"/>
    <b v="0"/>
    <n v="4"/>
    <b v="0"/>
    <s v="theater/plays"/>
    <n v="10.63"/>
    <n v="42.5"/>
    <x v="8"/>
    <x v="3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7.600000000000001"/>
    <n v="44"/>
    <x v="8"/>
    <x v="38"/>
  </r>
  <r>
    <n v="3898"/>
    <s v="The Return of The Walthamstow Mysteries"/>
    <s v="'Somewhere you know, nowhere you've been' a theatrical _x000a_re-imagining of Walthamstowâ€™s past acted out beneath big skies in the marshes."/>
    <n v="2500"/>
    <x v="1361"/>
    <x v="2"/>
    <x v="1"/>
    <s v="GBP"/>
    <n v="1439827200"/>
    <n v="1436355270"/>
    <b v="0"/>
    <n v="16"/>
    <b v="0"/>
    <s v="theater/plays"/>
    <n v="32.56"/>
    <n v="50.88"/>
    <x v="8"/>
    <x v="3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.25"/>
    <n v="62.5"/>
    <x v="8"/>
    <x v="38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.4"/>
    <n v="27"/>
    <x v="8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0.83"/>
    <n v="25"/>
    <x v="8"/>
    <x v="38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8.83"/>
    <n v="47.26"/>
    <x v="8"/>
    <x v="38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e v="#DIV/0!"/>
    <x v="8"/>
    <x v="38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.03"/>
    <n v="1.5"/>
    <x v="8"/>
    <x v="38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1.53"/>
    <n v="24.71"/>
    <x v="8"/>
    <x v="38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.33"/>
    <n v="63.13"/>
    <x v="8"/>
    <x v="38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.3"/>
    <n v="38.25"/>
    <x v="8"/>
    <x v="38"/>
  </r>
  <r>
    <n v="3908"/>
    <s v="Unconscious Subconscious"/>
    <s v="Death splits apart twin brothers in a questionable car accident. They shared dreams, and now they must share trials in the unknown."/>
    <n v="750"/>
    <x v="479"/>
    <x v="2"/>
    <x v="0"/>
    <s v="USD"/>
    <n v="1406603696"/>
    <n v="1405307696"/>
    <b v="0"/>
    <n v="4"/>
    <b v="0"/>
    <s v="theater/plays"/>
    <n v="8.67"/>
    <n v="16.25"/>
    <x v="8"/>
    <x v="3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.23"/>
    <n v="33.75"/>
    <x v="8"/>
    <x v="38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.08"/>
    <n v="61.67"/>
    <x v="8"/>
    <x v="38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.409999999999997"/>
    <n v="83.14"/>
    <x v="8"/>
    <x v="38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.01"/>
    <n v="1"/>
    <x v="8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8"/>
    <x v="38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556"/>
    <x v="2"/>
    <x v="1"/>
    <s v="GBP"/>
    <n v="1431298740"/>
    <n v="1429558756"/>
    <b v="0"/>
    <n v="27"/>
    <b v="0"/>
    <s v="theater/plays"/>
    <n v="36.36"/>
    <n v="33.67"/>
    <x v="8"/>
    <x v="38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.33"/>
    <n v="5"/>
    <x v="8"/>
    <x v="38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e v="#DIV/0!"/>
    <x v="8"/>
    <x v="38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.28999999999999998"/>
    <n v="10"/>
    <x v="8"/>
    <x v="38"/>
  </r>
  <r>
    <n v="3918"/>
    <s v="The Singing Teacher"/>
    <s v="A fantastic new comedy coming to the West End 2014.  An Alan Ayckbourn meets Richard Curtis style comedy. Who knew singing was therapy!"/>
    <n v="60000"/>
    <x v="427"/>
    <x v="2"/>
    <x v="1"/>
    <s v="GBP"/>
    <n v="1407168000"/>
    <n v="1406131023"/>
    <b v="0"/>
    <n v="3"/>
    <b v="0"/>
    <s v="theater/plays"/>
    <n v="0.2"/>
    <n v="40"/>
    <x v="8"/>
    <x v="38"/>
  </r>
  <r>
    <n v="3919"/>
    <s v="After The Blue"/>
    <s v="Two sisters living in a Cornish seaside town attempt to hide and escape from a life- circle of deceit, abuse, incest and revenge."/>
    <n v="5000"/>
    <x v="488"/>
    <x v="2"/>
    <x v="1"/>
    <s v="GBP"/>
    <n v="1453075200"/>
    <n v="1450628773"/>
    <b v="0"/>
    <n v="3"/>
    <b v="0"/>
    <s v="theater/plays"/>
    <n v="1.8"/>
    <n v="30"/>
    <x v="8"/>
    <x v="38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.4"/>
    <n v="45"/>
    <x v="8"/>
    <x v="38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e v="#DIV/0!"/>
    <x v="8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.1300000000000008"/>
    <n v="10.17"/>
    <x v="8"/>
    <x v="38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.03"/>
    <n v="81.41"/>
    <x v="8"/>
    <x v="38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.27"/>
    <n v="57.25"/>
    <x v="8"/>
    <x v="38"/>
  </r>
  <r>
    <n v="3925"/>
    <s v="Help Save High School Theater"/>
    <s v="Help Save High School Theater Program_x000a_Your donations will be used to purchase props, build sets, and costumes."/>
    <n v="150"/>
    <x v="510"/>
    <x v="2"/>
    <x v="0"/>
    <s v="USD"/>
    <n v="1406753639"/>
    <n v="1404161639"/>
    <b v="0"/>
    <n v="3"/>
    <b v="0"/>
    <s v="theater/plays"/>
    <n v="10"/>
    <n v="5"/>
    <x v="8"/>
    <x v="38"/>
  </r>
  <r>
    <n v="3926"/>
    <s v="Caryl Churchill's 'Top Girls' - NSW HSC Text"/>
    <s v="Producing syllabus-relevant theatre targeted to HSC students on the NSW Central Coast"/>
    <n v="5000"/>
    <x v="510"/>
    <x v="2"/>
    <x v="2"/>
    <s v="AUD"/>
    <n v="1419645748"/>
    <n v="1417053748"/>
    <b v="0"/>
    <n v="1"/>
    <b v="0"/>
    <s v="theater/plays"/>
    <n v="0.3"/>
    <n v="15"/>
    <x v="8"/>
    <x v="3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8"/>
    <x v="38"/>
  </r>
  <r>
    <n v="3928"/>
    <s v="CHARM by Philip Dawkins"/>
    <s v="&quot;Charm&quot; class is in session! Mama Darleena, a transgender African-American woman, shares rules for etiquette with her LGBTQ students."/>
    <n v="5000"/>
    <x v="1299"/>
    <x v="2"/>
    <x v="0"/>
    <s v="USD"/>
    <n v="1444971540"/>
    <n v="1442593427"/>
    <b v="0"/>
    <n v="7"/>
    <b v="0"/>
    <s v="theater/plays"/>
    <n v="13.02"/>
    <n v="93"/>
    <x v="8"/>
    <x v="3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.27"/>
    <n v="32.36"/>
    <x v="8"/>
    <x v="38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e v="#DIV/0!"/>
    <x v="8"/>
    <x v="38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e v="#DIV/0!"/>
    <x v="8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.01"/>
    <n v="1"/>
    <x v="8"/>
    <x v="38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5.74"/>
    <n v="91.83"/>
    <x v="8"/>
    <x v="38"/>
  </r>
  <r>
    <n v="3934"/>
    <s v="&quot;A Measure of Normalcy&quot;"/>
    <s v="Lost youth and lost souls struggle to find meaning amid dingy basements, vanishing malls, and a bleak Midwestern summer."/>
    <n v="5000"/>
    <x v="861"/>
    <x v="2"/>
    <x v="0"/>
    <s v="USD"/>
    <n v="1443704400"/>
    <n v="1439827639"/>
    <b v="0"/>
    <n v="12"/>
    <b v="0"/>
    <s v="theater/plays"/>
    <n v="11"/>
    <n v="45.83"/>
    <x v="8"/>
    <x v="38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3.83"/>
    <n v="57.17"/>
    <x v="8"/>
    <x v="38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e v="#DIV/0!"/>
    <x v="8"/>
    <x v="38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.14"/>
    <n v="248.5"/>
    <x v="8"/>
    <x v="38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.2"/>
    <n v="79.400000000000006"/>
    <x v="8"/>
    <x v="3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.1"/>
    <n v="5"/>
    <x v="8"/>
    <x v="38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.22"/>
    <n v="5.5"/>
    <x v="8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0.91"/>
    <n v="25"/>
    <x v="8"/>
    <x v="38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e v="#DIV/0!"/>
    <x v="8"/>
    <x v="38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5.64"/>
    <n v="137.08000000000001"/>
    <x v="8"/>
    <x v="38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e v="#DIV/0!"/>
    <x v="8"/>
    <x v="38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.25"/>
    <n v="5"/>
    <x v="8"/>
    <x v="38"/>
  </r>
  <r>
    <n v="3946"/>
    <s v="DR. Mecurio's Mythical Marvels &amp; Beastiry"/>
    <s v="Dr. Mecurio's is an original work of fantasy designed and written for the stage."/>
    <n v="6000"/>
    <x v="732"/>
    <x v="2"/>
    <x v="0"/>
    <s v="USD"/>
    <n v="1425110400"/>
    <n v="1422388822"/>
    <b v="0"/>
    <n v="5"/>
    <b v="0"/>
    <s v="theater/plays"/>
    <n v="3.25"/>
    <n v="39"/>
    <x v="8"/>
    <x v="38"/>
  </r>
  <r>
    <n v="3947"/>
    <s v="Tell'em I'm Gonna Make It"/>
    <s v="Soon to be known as one of the greatest gospel stage plays of all times. Great hit in New England and now we want to take  it on tour"/>
    <n v="3000"/>
    <x v="716"/>
    <x v="2"/>
    <x v="0"/>
    <s v="USD"/>
    <n v="1475378744"/>
    <n v="1472786744"/>
    <b v="0"/>
    <n v="2"/>
    <b v="0"/>
    <s v="theater/plays"/>
    <n v="3.37"/>
    <n v="50.5"/>
    <x v="8"/>
    <x v="38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e v="#DIV/0!"/>
    <x v="8"/>
    <x v="3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5.77"/>
    <n v="49.28"/>
    <x v="8"/>
    <x v="38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0.63"/>
    <n v="25"/>
    <x v="8"/>
    <x v="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8"/>
    <x v="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.1"/>
    <n v="25"/>
    <x v="8"/>
    <x v="38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e v="#DIV/0!"/>
    <x v="8"/>
    <x v="38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e v="#DIV/0!"/>
    <x v="8"/>
    <x v="38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.29"/>
    <n v="53.13"/>
    <x v="8"/>
    <x v="38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e v="#DIV/0!"/>
    <x v="8"/>
    <x v="38"/>
  </r>
  <r>
    <n v="3957"/>
    <s v="Yada.Yada.Yada. An Unauthorized Seinfeld Event. 9 in 90"/>
    <s v="A play about something, or maybe nothing. Four actors depicting all 9 seasons of Seinfeld in 90 minutes."/>
    <n v="28000"/>
    <x v="1401"/>
    <x v="2"/>
    <x v="0"/>
    <s v="USD"/>
    <n v="1468020354"/>
    <n v="1464045954"/>
    <b v="0"/>
    <n v="1"/>
    <b v="0"/>
    <s v="theater/plays"/>
    <n v="0.03"/>
    <n v="7"/>
    <x v="8"/>
    <x v="38"/>
  </r>
  <r>
    <n v="3958"/>
    <s v="Shakespeare with Noodles:  Henry IV"/>
    <s v="A children's theatre group constructing props out of swimming noodles to provide free Shakespeare in the parks to local communities."/>
    <n v="2000"/>
    <x v="765"/>
    <x v="2"/>
    <x v="0"/>
    <s v="USD"/>
    <n v="1406988000"/>
    <n v="1403822912"/>
    <b v="0"/>
    <n v="16"/>
    <b v="0"/>
    <s v="theater/plays"/>
    <n v="32.049999999999997"/>
    <n v="40.06"/>
    <x v="8"/>
    <x v="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.33"/>
    <n v="24.33"/>
    <x v="8"/>
    <x v="38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1.5"/>
    <n v="11.25"/>
    <x v="8"/>
    <x v="38"/>
  </r>
  <r>
    <n v="3961"/>
    <s v="New Edinburgh play"/>
    <s v="I've written a fun new play exploring the reality of gay stereotypes in 2014 - with accommodation and venue hire it needs some dough :)"/>
    <n v="5000"/>
    <x v="453"/>
    <x v="2"/>
    <x v="1"/>
    <s v="GBP"/>
    <n v="1399584210"/>
    <n v="1397683410"/>
    <b v="0"/>
    <n v="2"/>
    <b v="0"/>
    <s v="theater/plays"/>
    <n v="0.42"/>
    <n v="10.5"/>
    <x v="8"/>
    <x v="3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.21"/>
    <n v="15"/>
    <x v="8"/>
    <x v="38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e v="#DIV/0!"/>
    <x v="8"/>
    <x v="38"/>
  </r>
  <r>
    <n v="3964"/>
    <s v="MAMA'Z BA-B: The StagePlay"/>
    <s v="&quot;MAMA'Z BA-B&quot; is the story of Marcus Williams who struggles to find a place for himself as a young black male."/>
    <n v="2000"/>
    <x v="1539"/>
    <x v="2"/>
    <x v="0"/>
    <s v="USD"/>
    <n v="1429460386"/>
    <n v="1424279986"/>
    <b v="0"/>
    <n v="3"/>
    <b v="0"/>
    <s v="theater/plays"/>
    <n v="6.3"/>
    <n v="42"/>
    <x v="8"/>
    <x v="38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.25"/>
    <n v="71.25"/>
    <x v="8"/>
    <x v="38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0.6"/>
    <n v="22.5"/>
    <x v="8"/>
    <x v="38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.12"/>
    <n v="41"/>
    <x v="8"/>
    <x v="38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0.54"/>
    <n v="47.91"/>
    <x v="8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.47"/>
    <n v="35.17"/>
    <x v="8"/>
    <x v="3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7.0000000000000007E-2"/>
    <n v="5.5"/>
    <x v="8"/>
    <x v="38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0.97"/>
    <n v="22.67"/>
    <x v="8"/>
    <x v="38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.1"/>
    <n v="26.38"/>
    <x v="8"/>
    <x v="38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.099999999999994"/>
    <n v="105.54"/>
    <x v="8"/>
    <x v="38"/>
  </r>
  <r>
    <n v="3974"/>
    <s v="The Taming of the Shrew"/>
    <s v="We are performing Shakespeare's &quot;The Taming of the Shrew&quot; in its original Elizabethan setting at the Oxford Shakespeare Festival."/>
    <n v="1000"/>
    <x v="1402"/>
    <x v="2"/>
    <x v="1"/>
    <s v="GBP"/>
    <n v="1464872848"/>
    <n v="1462280848"/>
    <b v="0"/>
    <n v="11"/>
    <b v="0"/>
    <s v="theater/plays"/>
    <n v="32"/>
    <n v="29.09"/>
    <x v="8"/>
    <x v="3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e v="#DIV/0!"/>
    <x v="8"/>
    <x v="38"/>
  </r>
  <r>
    <n v="3976"/>
    <s v="R.U.R. at New Muses Theatre Company"/>
    <s v="Rossumâ€™s Universal Robots are the perfect workforce, without emotions, needs, or souls. But they are changing. Becoming more like us..."/>
    <n v="1300"/>
    <x v="819"/>
    <x v="2"/>
    <x v="0"/>
    <s v="USD"/>
    <n v="1406876400"/>
    <n v="1405024561"/>
    <b v="0"/>
    <n v="10"/>
    <b v="0"/>
    <s v="theater/plays"/>
    <n v="47.69"/>
    <n v="62"/>
    <x v="8"/>
    <x v="38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.45"/>
    <n v="217.5"/>
    <x v="8"/>
    <x v="38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0.7"/>
    <n v="26.75"/>
    <x v="8"/>
    <x v="3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1.83"/>
    <n v="18.329999999999998"/>
    <x v="8"/>
    <x v="38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8"/>
    <x v="38"/>
  </r>
  <r>
    <n v="3981"/>
    <s v="BEIRUT, LADY OF LEBANON"/>
    <s v="A Theatrical Production Celebrating the Lebanese Culture and the Human Spirit in Time of War."/>
    <n v="30000"/>
    <x v="981"/>
    <x v="2"/>
    <x v="0"/>
    <s v="USD"/>
    <n v="1468729149"/>
    <n v="1463545149"/>
    <b v="0"/>
    <n v="7"/>
    <b v="0"/>
    <s v="theater/plays"/>
    <n v="4.08"/>
    <n v="175"/>
    <x v="8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x v="717"/>
    <x v="2"/>
    <x v="1"/>
    <s v="GBP"/>
    <n v="1436297180"/>
    <n v="1431113180"/>
    <b v="0"/>
    <n v="5"/>
    <b v="0"/>
    <s v="theater/plays"/>
    <n v="20"/>
    <n v="34"/>
    <x v="8"/>
    <x v="38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4.799999999999997"/>
    <n v="84.28"/>
    <x v="8"/>
    <x v="38"/>
  </r>
  <r>
    <n v="3984"/>
    <s v="Fantastic Mr Fox - Novus Theatre"/>
    <s v="Novus Theatre bring you their new show 'Fantastic Mr Fox'. We hope to improve the pay for our cast and crew through Kickstarter."/>
    <n v="1500"/>
    <x v="1489"/>
    <x v="2"/>
    <x v="1"/>
    <s v="GBP"/>
    <n v="1415404800"/>
    <n v="1412809644"/>
    <b v="0"/>
    <n v="10"/>
    <b v="0"/>
    <s v="theater/plays"/>
    <n v="6.33"/>
    <n v="9.5"/>
    <x v="8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5"/>
    <x v="2"/>
    <x v="0"/>
    <s v="USD"/>
    <n v="1456002300"/>
    <n v="1454173120"/>
    <b v="0"/>
    <n v="19"/>
    <b v="0"/>
    <s v="theater/plays"/>
    <n v="32.049999999999997"/>
    <n v="33.74"/>
    <x v="8"/>
    <x v="38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9.76"/>
    <n v="37.54"/>
    <x v="8"/>
    <x v="38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7.75"/>
    <n v="11.62"/>
    <x v="8"/>
    <x v="38"/>
  </r>
  <r>
    <n v="3988"/>
    <s v="Folk-Tales: What Stories Do Your Folks Tell?"/>
    <s v="An evening of of stories based both in myth and truth."/>
    <n v="1500"/>
    <x v="1381"/>
    <x v="2"/>
    <x v="0"/>
    <s v="USD"/>
    <n v="1440813413"/>
    <n v="1439517413"/>
    <b v="0"/>
    <n v="4"/>
    <b v="0"/>
    <s v="theater/plays"/>
    <n v="2.13"/>
    <n v="8"/>
    <x v="8"/>
    <x v="3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e v="#DIV/0!"/>
    <x v="8"/>
    <x v="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.18"/>
    <n v="23"/>
    <x v="8"/>
    <x v="38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8"/>
    <x v="38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.41"/>
    <n v="60.11"/>
    <x v="8"/>
    <x v="38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.01"/>
    <n v="3"/>
    <x v="8"/>
    <x v="38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.25"/>
    <n v="5"/>
    <x v="8"/>
    <x v="38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8"/>
    <x v="38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6.57"/>
    <n v="29.24"/>
    <x v="8"/>
    <x v="38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e v="#DIV/0!"/>
    <x v="8"/>
    <x v="38"/>
  </r>
  <r>
    <n v="3998"/>
    <s v="Forsaken Angels-A New Play"/>
    <s v="Forsaken Angels, a powerful new play by William Leary, author of DCMTA's Best Of 2014 Play Masquerade."/>
    <n v="1250"/>
    <x v="1527"/>
    <x v="2"/>
    <x v="0"/>
    <s v="USD"/>
    <n v="1427580426"/>
    <n v="1424992026"/>
    <b v="0"/>
    <n v="12"/>
    <b v="0"/>
    <s v="theater/plays"/>
    <n v="57.2"/>
    <n v="59.58"/>
    <x v="8"/>
    <x v="3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6.510000000000002"/>
    <n v="82.57"/>
    <x v="8"/>
    <x v="38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.13"/>
    <n v="10"/>
    <x v="8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7.75"/>
    <n v="32.36"/>
    <x v="8"/>
    <x v="3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1.84"/>
    <n v="5.75"/>
    <x v="8"/>
    <x v="38"/>
  </r>
  <r>
    <n v="4003"/>
    <s v="MAMA BA-B: The Stage Play"/>
    <s v="&quot;MAMA'Z BA-B&quot; is the story of Marcus Williams who struggles to find a place for himself as a young black male."/>
    <n v="2000"/>
    <x v="445"/>
    <x v="2"/>
    <x v="0"/>
    <s v="USD"/>
    <n v="1424009147"/>
    <n v="1421417147"/>
    <b v="0"/>
    <n v="2"/>
    <b v="0"/>
    <s v="theater/plays"/>
    <n v="10.050000000000001"/>
    <n v="100.5"/>
    <x v="8"/>
    <x v="38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.2"/>
    <n v="1"/>
    <x v="8"/>
    <x v="38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.33"/>
    <n v="20"/>
    <x v="8"/>
    <x v="38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.01"/>
    <n v="2"/>
    <x v="8"/>
    <x v="38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.25"/>
    <n v="5"/>
    <x v="8"/>
    <x v="38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8"/>
    <x v="38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09"/>
    <x v="2"/>
    <x v="1"/>
    <s v="GBP"/>
    <n v="1410281360"/>
    <n v="1406825360"/>
    <b v="0"/>
    <n v="3"/>
    <b v="0"/>
    <s v="theater/plays"/>
    <n v="3.89"/>
    <n v="25"/>
    <x v="8"/>
    <x v="38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.19"/>
    <n v="45.84"/>
    <x v="8"/>
    <x v="38"/>
  </r>
  <r>
    <n v="4011"/>
    <s v="Just Bryan, a radio drama"/>
    <s v="Radio drama about a failed comedian with the help of his Dictaphone friend Alan, tries to become a success whilst fighting his demons."/>
    <n v="250"/>
    <x v="1802"/>
    <x v="2"/>
    <x v="1"/>
    <s v="GBP"/>
    <n v="1422450278"/>
    <n v="1419858278"/>
    <b v="0"/>
    <n v="4"/>
    <b v="0"/>
    <s v="theater/plays"/>
    <n v="7.6"/>
    <n v="4.75"/>
    <x v="8"/>
    <x v="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e v="#DIV/0!"/>
    <x v="8"/>
    <x v="38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.3"/>
    <n v="13"/>
    <x v="8"/>
    <x v="38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e v="#DIV/0!"/>
    <x v="8"/>
    <x v="38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.01"/>
    <n v="1"/>
    <x v="8"/>
    <x v="38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8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x v="1400"/>
    <x v="2"/>
    <x v="0"/>
    <s v="USD"/>
    <n v="1409846874"/>
    <n v="1407254874"/>
    <b v="0"/>
    <n v="2"/>
    <b v="0"/>
    <s v="theater/plays"/>
    <n v="1.05"/>
    <n v="52.5"/>
    <x v="8"/>
    <x v="38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8.67"/>
    <n v="32.5"/>
    <x v="8"/>
    <x v="38"/>
  </r>
  <r>
    <n v="4019"/>
    <s v="We Don't Play Fight"/>
    <s v="Finally a crossover of the arts takes place! Theater &amp; LIVE Pro Wrestling. A unique story featuring TV Pro Wrestling without the TV."/>
    <n v="3500"/>
    <x v="531"/>
    <x v="2"/>
    <x v="0"/>
    <s v="USD"/>
    <n v="1460737680"/>
    <n v="1455725596"/>
    <b v="0"/>
    <n v="4"/>
    <b v="0"/>
    <s v="theater/plays"/>
    <n v="0.83"/>
    <n v="7.25"/>
    <x v="8"/>
    <x v="3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6.670000000000002"/>
    <n v="33.33"/>
    <x v="8"/>
    <x v="38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0.83"/>
    <n v="62.5"/>
    <x v="8"/>
    <x v="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69.56"/>
    <n v="63.56"/>
    <x v="8"/>
    <x v="38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e v="#DIV/0!"/>
    <x v="8"/>
    <x v="38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.25"/>
    <n v="10"/>
    <x v="8"/>
    <x v="38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8"/>
    <x v="38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e v="#DIV/0!"/>
    <x v="8"/>
    <x v="38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.17"/>
    <n v="30.71"/>
    <x v="8"/>
    <x v="38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.05"/>
    <n v="51"/>
    <x v="8"/>
    <x v="38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e v="#DIV/0!"/>
    <x v="8"/>
    <x v="38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8"/>
    <x v="38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e v="#DIV/0!"/>
    <x v="8"/>
    <x v="38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6.83"/>
    <n v="59"/>
    <x v="8"/>
    <x v="38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5.7"/>
    <n v="65.34"/>
    <x v="8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.48"/>
    <n v="100"/>
    <x v="8"/>
    <x v="38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6.85"/>
    <n v="147.4"/>
    <x v="8"/>
    <x v="38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.05"/>
    <n v="166.06"/>
    <x v="8"/>
    <x v="38"/>
  </r>
  <r>
    <n v="4037"/>
    <s v="The Pelican, by August Strindberg"/>
    <s v="The Pelican is a haunted play by one of Swedenâ€™s most renowned playwrights, August Strindberg, about a mother's tragic deceit."/>
    <n v="700"/>
    <x v="429"/>
    <x v="2"/>
    <x v="0"/>
    <s v="USD"/>
    <n v="1464099900"/>
    <n v="1462585315"/>
    <b v="0"/>
    <n v="2"/>
    <b v="0"/>
    <s v="theater/plays"/>
    <n v="11.43"/>
    <n v="40"/>
    <x v="8"/>
    <x v="38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.04"/>
    <n v="75.25"/>
    <x v="8"/>
    <x v="38"/>
  </r>
  <r>
    <n v="4039"/>
    <s v="Defiant Entertainment presents: The Park Bench"/>
    <s v="Help stage an original One Act Play that brings awareness to Alzheimer's in its debut performance."/>
    <n v="500"/>
    <x v="705"/>
    <x v="2"/>
    <x v="0"/>
    <s v="USD"/>
    <n v="1448949540"/>
    <n v="1446048367"/>
    <b v="0"/>
    <n v="5"/>
    <b v="0"/>
    <s v="theater/plays"/>
    <n v="60"/>
    <n v="60"/>
    <x v="8"/>
    <x v="38"/>
  </r>
  <r>
    <n v="4040"/>
    <s v="The Last Encore Musical"/>
    <s v="This nationally published book, set in the 70â€™s, tells the untold story of singers and a friendly reunion visit turning bad."/>
    <n v="8000"/>
    <x v="1024"/>
    <x v="2"/>
    <x v="0"/>
    <s v="USD"/>
    <n v="1437188400"/>
    <n v="1432100004"/>
    <b v="0"/>
    <n v="2"/>
    <b v="0"/>
    <s v="theater/plays"/>
    <n v="31.25"/>
    <n v="1250"/>
    <x v="8"/>
    <x v="38"/>
  </r>
  <r>
    <n v="4041"/>
    <s v="In the Land of Gold"/>
    <s v="A bold, colouful, vibrant play centred around the last remaining monarchy of Africa."/>
    <n v="5000"/>
    <x v="453"/>
    <x v="2"/>
    <x v="1"/>
    <s v="GBP"/>
    <n v="1473160954"/>
    <n v="1467976954"/>
    <b v="0"/>
    <n v="2"/>
    <b v="0"/>
    <s v="theater/plays"/>
    <n v="0.42"/>
    <n v="10.5"/>
    <x v="8"/>
    <x v="38"/>
  </r>
  <r>
    <n v="4042"/>
    <s v="Messages"/>
    <s v="Acting group and production for inner city youth, about inner city youth. The problems and stuation that they see everyday."/>
    <n v="10000"/>
    <x v="453"/>
    <x v="2"/>
    <x v="0"/>
    <s v="USD"/>
    <n v="1421781360"/>
    <n v="1419213664"/>
    <b v="0"/>
    <n v="3"/>
    <b v="0"/>
    <s v="theater/plays"/>
    <n v="0.21"/>
    <n v="7"/>
    <x v="8"/>
    <x v="38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e v="#DIV/0!"/>
    <x v="8"/>
    <x v="38"/>
  </r>
  <r>
    <n v="4044"/>
    <s v="Cielito Lindo (Pretty Little One)"/>
    <s v="A bilingual play in The New Works Festival at UT that crosses cultures and explores what it means to be confident with who you are."/>
    <n v="600"/>
    <x v="553"/>
    <x v="2"/>
    <x v="0"/>
    <s v="USD"/>
    <n v="1428642000"/>
    <n v="1426050982"/>
    <b v="0"/>
    <n v="4"/>
    <b v="0"/>
    <s v="theater/plays"/>
    <n v="37.5"/>
    <n v="56.25"/>
    <x v="8"/>
    <x v="38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.02"/>
    <n v="1"/>
    <x v="8"/>
    <x v="38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.2100000000000009"/>
    <n v="38.33"/>
    <x v="8"/>
    <x v="38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.2000000000000002"/>
    <n v="27.5"/>
    <x v="8"/>
    <x v="38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7.649999999999999"/>
    <n v="32.979999999999997"/>
    <x v="8"/>
    <x v="38"/>
  </r>
  <r>
    <n v="4049"/>
    <s v="The Hounds of Reservoir - A Shakesperian Heist film"/>
    <s v="A caravan heist goes horribly wrong. When the rogues meet up to discuss the matter, they suspect one of them is the King's guard."/>
    <n v="20000"/>
    <x v="546"/>
    <x v="2"/>
    <x v="0"/>
    <s v="USD"/>
    <n v="1436914815"/>
    <n v="1434322815"/>
    <b v="0"/>
    <n v="1"/>
    <b v="0"/>
    <s v="theater/plays"/>
    <n v="0.08"/>
    <n v="16"/>
    <x v="8"/>
    <x v="38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7.0000000000000007E-2"/>
    <n v="1"/>
    <x v="8"/>
    <x v="38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e v="#DIV/0!"/>
    <x v="8"/>
    <x v="38"/>
  </r>
  <r>
    <n v="4052"/>
    <s v="Throw Like A Girl"/>
    <s v="This empowering piece encourages women to rise up and pursue their dreams, not by behaving like a boy but by,_x000a_â€œThrowing Like A Girl.â€"/>
    <n v="3000"/>
    <x v="447"/>
    <x v="2"/>
    <x v="0"/>
    <s v="USD"/>
    <n v="1413234316"/>
    <n v="1408050316"/>
    <b v="0"/>
    <n v="13"/>
    <b v="0"/>
    <s v="theater/plays"/>
    <n v="37.53"/>
    <n v="86.62"/>
    <x v="8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8"/>
    <x v="3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e v="#DIV/0!"/>
    <x v="8"/>
    <x v="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1542"/>
    <x v="2"/>
    <x v="1"/>
    <s v="GBP"/>
    <n v="1403192031"/>
    <n v="1400600031"/>
    <b v="0"/>
    <n v="21"/>
    <b v="0"/>
    <s v="theater/plays"/>
    <n v="17.62"/>
    <n v="41.95"/>
    <x v="8"/>
    <x v="38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8"/>
    <x v="38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.14"/>
    <n v="129.16999999999999"/>
    <x v="8"/>
    <x v="38"/>
  </r>
  <r>
    <n v="4058"/>
    <s v="Secret of Shahrazad (World Premier)"/>
    <s v="Help reveal the beauty of Islamic culture by launching this new adventure play celebrating Persian music, dance, and lore."/>
    <n v="3750"/>
    <x v="1489"/>
    <x v="2"/>
    <x v="0"/>
    <s v="USD"/>
    <n v="1459483140"/>
    <n v="1458178044"/>
    <b v="0"/>
    <n v="4"/>
    <b v="0"/>
    <s v="theater/plays"/>
    <n v="2.5299999999999998"/>
    <n v="23.75"/>
    <x v="8"/>
    <x v="38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2.5"/>
    <n v="35.71"/>
    <x v="8"/>
    <x v="38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2.85"/>
    <n v="57"/>
    <x v="8"/>
    <x v="38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e v="#DIV/0!"/>
    <x v="8"/>
    <x v="38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.4500000000000002"/>
    <n v="163.33000000000001"/>
    <x v="8"/>
    <x v="3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.42"/>
    <n v="15"/>
    <x v="8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.25"/>
    <n v="64.17"/>
    <x v="8"/>
    <x v="38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0.68"/>
    <n v="6.75"/>
    <x v="8"/>
    <x v="38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.17"/>
    <n v="25"/>
    <x v="8"/>
    <x v="3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95"/>
    <x v="2"/>
    <x v="0"/>
    <s v="USD"/>
    <n v="1443408550"/>
    <n v="1439952550"/>
    <b v="0"/>
    <n v="17"/>
    <b v="0"/>
    <s v="theater/plays"/>
    <n v="60.9"/>
    <n v="179.12"/>
    <x v="8"/>
    <x v="38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8"/>
    <x v="38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.4"/>
    <n v="33.08"/>
    <x v="8"/>
    <x v="38"/>
  </r>
  <r>
    <n v="4070"/>
    <s v="Southern Utah University: V-Day 2015"/>
    <s v="V-Day Southern Utah University 2015 and Second Studio Players presents: The Vagina Monologues"/>
    <n v="1000"/>
    <x v="523"/>
    <x v="2"/>
    <x v="0"/>
    <s v="USD"/>
    <n v="1425178800"/>
    <n v="1422374420"/>
    <b v="0"/>
    <n v="6"/>
    <b v="0"/>
    <s v="theater/plays"/>
    <n v="16.5"/>
    <n v="27.5"/>
    <x v="8"/>
    <x v="38"/>
  </r>
  <r>
    <n v="4071"/>
    <s v="ATEMPORAL"/>
    <s v="ExÃ¡men final de alumnos del Centro de CapacitaciÃ³n de la ANDA. Son extractos de obras: El JardÃ­n de los CerezoS, Madre Coraje y Casa"/>
    <n v="20000"/>
    <x v="117"/>
    <x v="2"/>
    <x v="16"/>
    <s v="MXN"/>
    <n v="1482779931"/>
    <n v="1480187931"/>
    <b v="0"/>
    <n v="0"/>
    <b v="0"/>
    <s v="theater/plays"/>
    <n v="0"/>
    <e v="#DIV/0!"/>
    <x v="8"/>
    <x v="38"/>
  </r>
  <r>
    <n v="4072"/>
    <s v="Oh! What a Lovely War - Salute the Centenary"/>
    <s v="Salute the Centenary with this satirical and moving play. The centenary has national relevance, and we want to mark it in our community"/>
    <n v="1000"/>
    <x v="423"/>
    <x v="2"/>
    <x v="1"/>
    <s v="GBP"/>
    <n v="1408646111"/>
    <n v="1403462111"/>
    <b v="0"/>
    <n v="2"/>
    <b v="0"/>
    <s v="theater/plays"/>
    <n v="0.4"/>
    <n v="2"/>
    <x v="8"/>
    <x v="38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.06"/>
    <n v="18.5"/>
    <x v="8"/>
    <x v="38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6.73"/>
    <n v="35"/>
    <x v="8"/>
    <x v="38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8.8"/>
    <n v="44.31"/>
    <x v="8"/>
    <x v="38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e v="#DIV/0!"/>
    <x v="8"/>
    <x v="38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8.9"/>
    <n v="222.5"/>
    <x v="8"/>
    <x v="38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e v="#DIV/0!"/>
    <x v="8"/>
    <x v="38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.17"/>
    <n v="5"/>
    <x v="8"/>
    <x v="38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e v="#DIV/0!"/>
    <x v="8"/>
    <x v="38"/>
  </r>
  <r>
    <n v="4081"/>
    <s v="AU Theatre Wing (Pygmalion Sound and Lighting Fees)"/>
    <s v="AUTheatreWing is a student theatre association fostering the development of the dramatic arts at our university."/>
    <n v="2224"/>
    <x v="1434"/>
    <x v="2"/>
    <x v="0"/>
    <s v="USD"/>
    <n v="1425819425"/>
    <n v="1423231025"/>
    <b v="0"/>
    <n v="12"/>
    <b v="0"/>
    <s v="theater/plays"/>
    <n v="15.74"/>
    <n v="29.17"/>
    <x v="8"/>
    <x v="38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8"/>
    <x v="38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1.69"/>
    <n v="126.5"/>
    <x v="8"/>
    <x v="38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8"/>
    <s v="EUR"/>
    <n v="1476008906"/>
    <n v="1473416906"/>
    <b v="0"/>
    <n v="1"/>
    <b v="0"/>
    <s v="theater/plays"/>
    <n v="0.33"/>
    <n v="10"/>
    <x v="8"/>
    <x v="38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.28999999999999998"/>
    <n v="10"/>
    <x v="8"/>
    <x v="38"/>
  </r>
  <r>
    <n v="4086"/>
    <s v="Carpe Diem Theater Troupe"/>
    <s v="Our theater troupe needs your help to put on a unique production of Hamlet! Pledge to help young actors learn and refine their skills!"/>
    <n v="1000"/>
    <x v="517"/>
    <x v="2"/>
    <x v="0"/>
    <s v="USD"/>
    <n v="1448078400"/>
    <n v="1445985299"/>
    <b v="0"/>
    <n v="5"/>
    <b v="0"/>
    <s v="theater/plays"/>
    <n v="4.7"/>
    <n v="9.4"/>
    <x v="8"/>
    <x v="38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e v="#DIV/0!"/>
    <x v="8"/>
    <x v="38"/>
  </r>
  <r>
    <n v="4088"/>
    <s v="Community Theatre Project-Children's Show (Arthur)"/>
    <s v="Young persons theatre company working in deprived area seeking funding for children's theatrical production."/>
    <n v="2000"/>
    <x v="936"/>
    <x v="2"/>
    <x v="1"/>
    <s v="GBP"/>
    <n v="1421403960"/>
    <n v="1418827324"/>
    <b v="0"/>
    <n v="3"/>
    <b v="0"/>
    <s v="theater/plays"/>
    <n v="10.8"/>
    <n v="72"/>
    <x v="8"/>
    <x v="3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1580"/>
    <x v="2"/>
    <x v="0"/>
    <s v="USD"/>
    <n v="1433093700"/>
    <n v="1430242488"/>
    <b v="0"/>
    <n v="8"/>
    <b v="0"/>
    <s v="theater/plays"/>
    <n v="4.8"/>
    <n v="30"/>
    <x v="8"/>
    <x v="38"/>
  </r>
  <r>
    <n v="4090"/>
    <s v="&quot; Sweet O'l Mama &quot; Theater Production"/>
    <s v="A gripping re-enactment of a true breast cancer survival story, highlighted with inspiration and laughter!"/>
    <n v="1000"/>
    <x v="1381"/>
    <x v="2"/>
    <x v="0"/>
    <s v="USD"/>
    <n v="1438959600"/>
    <n v="1437754137"/>
    <b v="0"/>
    <n v="3"/>
    <b v="0"/>
    <s v="theater/plays"/>
    <n v="3.2"/>
    <n v="10.67"/>
    <x v="8"/>
    <x v="3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2.75"/>
    <n v="25.5"/>
    <x v="8"/>
    <x v="38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.02"/>
    <n v="20"/>
    <x v="8"/>
    <x v="38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.4"/>
    <n v="15"/>
    <x v="8"/>
    <x v="38"/>
  </r>
  <r>
    <n v="4094"/>
    <s v="Live at the Speakeasy with Ryan Anderson"/>
    <s v="Live at the Speakeasy with Ryan Anderson is a local talk show! Showcasing local artist, special guest, and talented bands."/>
    <n v="2000"/>
    <x v="721"/>
    <x v="2"/>
    <x v="0"/>
    <s v="USD"/>
    <n v="1413953940"/>
    <n v="1410141900"/>
    <b v="0"/>
    <n v="8"/>
    <b v="0"/>
    <s v="theater/plays"/>
    <n v="36.5"/>
    <n v="91.25"/>
    <x v="8"/>
    <x v="38"/>
  </r>
  <r>
    <n v="4095"/>
    <s v="LOPE ENAMORADO"/>
    <s v="Proyecto teatral dirigido por MartÃ­n Acosta que habla y reflexiona sobre el amor y su naturaleza."/>
    <n v="30000"/>
    <x v="25"/>
    <x v="2"/>
    <x v="16"/>
    <s v="MXN"/>
    <n v="1482108350"/>
    <n v="1479516350"/>
    <b v="0"/>
    <n v="1"/>
    <b v="0"/>
    <s v="theater/plays"/>
    <n v="2.67"/>
    <n v="800"/>
    <x v="8"/>
    <x v="38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.43"/>
    <n v="80"/>
    <x v="8"/>
    <x v="38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e v="#DIV/0!"/>
    <x v="8"/>
    <x v="38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e v="#DIV/0!"/>
    <x v="8"/>
    <x v="3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.1100000000000001"/>
    <n v="50"/>
    <x v="8"/>
    <x v="38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e v="#DIV/0!"/>
    <x v="8"/>
    <x v="3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e v="#DIV/0!"/>
    <x v="8"/>
    <x v="38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.4"/>
    <n v="22.83"/>
    <x v="8"/>
    <x v="38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8"/>
    <x v="38"/>
  </r>
  <r>
    <n v="4104"/>
    <s v="PETER PAN - a new play by Ebony Rattle"/>
    <s v="PETER PAN, written by Ebony Rattle, is a new retelling of the classic play by J.M. Barrie about a boy who refused to grow up."/>
    <n v="3000"/>
    <x v="765"/>
    <x v="2"/>
    <x v="2"/>
    <s v="AUD"/>
    <n v="1477550434"/>
    <n v="1474958434"/>
    <b v="0"/>
    <n v="14"/>
    <b v="0"/>
    <s v="theater/plays"/>
    <n v="21.37"/>
    <n v="45.79"/>
    <x v="8"/>
    <x v="38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6"/>
    <s v="MXN"/>
    <n v="1482711309"/>
    <n v="1479860109"/>
    <b v="0"/>
    <n v="6"/>
    <b v="0"/>
    <s v="theater/plays"/>
    <n v="6.97"/>
    <n v="383.33"/>
    <x v="8"/>
    <x v="38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0.599999999999994"/>
    <n v="106.97"/>
    <x v="8"/>
    <x v="38"/>
  </r>
  <r>
    <n v="4107"/>
    <s v="Sacrifice"/>
    <s v="A new dramatic comedy dealing with a father's unwillingness to let go of his past causes major problems for the future of his daughter."/>
    <n v="2000"/>
    <x v="519"/>
    <x v="2"/>
    <x v="0"/>
    <s v="USD"/>
    <n v="1411596001"/>
    <n v="1409608801"/>
    <b v="0"/>
    <n v="4"/>
    <b v="0"/>
    <s v="theater/plays"/>
    <n v="2.0499999999999998"/>
    <n v="10.25"/>
    <x v="8"/>
    <x v="38"/>
  </r>
  <r>
    <n v="4108"/>
    <s v="The Black Woman's Attitude Stage Play"/>
    <s v="We are producing and directing a stage play that will focus on relationships and the stereotypes/truths that prohibit growth."/>
    <n v="3000"/>
    <x v="481"/>
    <x v="2"/>
    <x v="0"/>
    <s v="USD"/>
    <n v="1488517200"/>
    <n v="1485909937"/>
    <b v="0"/>
    <n v="1"/>
    <b v="0"/>
    <s v="theater/plays"/>
    <n v="1.97"/>
    <n v="59"/>
    <x v="8"/>
    <x v="38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e v="#DIV/0!"/>
    <x v="8"/>
    <x v="38"/>
  </r>
  <r>
    <n v="4110"/>
    <s v="Take Tartuffe to Edinburgh Fringe Festival!"/>
    <s v="Set in the height of sex, drugs and rock 'n' roll this production is an exciting new take on Moliere's classic! Performing with SpaceUK"/>
    <n v="300"/>
    <x v="475"/>
    <x v="2"/>
    <x v="1"/>
    <s v="GBP"/>
    <n v="1469113351"/>
    <n v="1463929351"/>
    <b v="0"/>
    <n v="6"/>
    <b v="0"/>
    <s v="theater/plays"/>
    <n v="28.67"/>
    <n v="14.33"/>
    <x v="8"/>
    <x v="38"/>
  </r>
  <r>
    <n v="4111"/>
    <s v="REBORN IN LOVE"/>
    <s v="REBORN IN LOVE is the sequel to REBORN FROM ABOVE: A Tale of Eternal Love.  This is part two, of a One-Act play series."/>
    <n v="3000"/>
    <x v="1262"/>
    <x v="2"/>
    <x v="0"/>
    <s v="USD"/>
    <n v="1424747740"/>
    <n v="1422155740"/>
    <b v="0"/>
    <n v="6"/>
    <b v="0"/>
    <s v="theater/plays"/>
    <n v="3.13"/>
    <n v="15.67"/>
    <x v="8"/>
    <x v="38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.04"/>
    <n v="1"/>
    <x v="8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.2"/>
    <n v="1"/>
    <x v="8"/>
    <x v="38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  <r>
    <m/>
    <m/>
    <m/>
    <m/>
    <x v="2548"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n v="136.86000000000001"/>
    <x v="0"/>
    <s v="film &amp; video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x v="0"/>
    <n v="142.61000000000001"/>
    <x v="1"/>
    <s v="film &amp; video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n v="105"/>
    <x v="2"/>
    <s v="film &amp; video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n v="103.9"/>
    <x v="3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n v="122.99"/>
    <x v="4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n v="109.78"/>
    <x v="5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n v="106.49"/>
    <x v="6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n v="101.22"/>
    <x v="7"/>
    <s v="film &amp; video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x v="0"/>
    <n v="100.04"/>
    <x v="8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n v="126"/>
    <x v="9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n v="100.5"/>
    <x v="10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n v="120.5"/>
    <x v="11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n v="165.29"/>
    <x v="12"/>
    <s v="film &amp; video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n v="159.97"/>
    <x v="13"/>
    <s v="film &amp; video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n v="100.93"/>
    <x v="14"/>
    <s v="film &amp; video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n v="106.6"/>
    <x v="1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n v="100.24"/>
    <x v="16"/>
    <s v="film &amp; video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n v="100.67"/>
    <x v="17"/>
    <s v="film &amp; video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n v="106.32"/>
    <x v="18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n v="145.29"/>
    <x v="19"/>
    <s v="film &amp; video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n v="100.2"/>
    <x v="20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n v="109.14"/>
    <x v="21"/>
    <s v="film &amp; video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n v="117.14"/>
    <x v="22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n v="118.5"/>
    <x v="23"/>
    <s v="film &amp; video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n v="108.81"/>
    <x v="2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n v="133.33000000000001"/>
    <x v="25"/>
    <s v="film &amp; video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n v="155.19999999999999"/>
    <x v="26"/>
    <s v="film &amp; video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n v="111.73"/>
    <x v="27"/>
    <s v="film &amp; video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n v="100.35"/>
    <x v="28"/>
    <s v="film &amp; video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n v="123.33"/>
    <x v="29"/>
    <s v="film &amp; video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n v="101.3"/>
    <x v="30"/>
    <s v="film &amp; video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n v="100"/>
    <x v="31"/>
    <s v="film &amp; video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n v="100.25"/>
    <x v="32"/>
    <s v="film &amp; video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n v="102.1"/>
    <x v="33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n v="130.46"/>
    <x v="34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n v="166.5"/>
    <x v="35"/>
    <s v="film &amp; video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n v="142.15"/>
    <x v="36"/>
    <s v="film &amp; video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n v="183.44"/>
    <x v="37"/>
    <s v="film &amp; video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n v="110.04"/>
    <x v="38"/>
    <s v="film &amp; video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n v="130.97999999999999"/>
    <x v="3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n v="101.35"/>
    <x v="40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n v="100"/>
    <x v="41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n v="141.86000000000001"/>
    <x v="42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n v="308.66000000000003"/>
    <x v="43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n v="100"/>
    <x v="44"/>
    <s v="film &amp; video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n v="120"/>
    <x v="45"/>
    <s v="film &amp; video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n v="104.17"/>
    <x v="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n v="107.61"/>
    <x v="4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n v="107.95"/>
    <x v="48"/>
    <s v="film &amp; video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x v="0"/>
    <n v="100"/>
    <x v="49"/>
    <s v="film &amp; video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n v="100"/>
    <x v="50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n v="128.02000000000001"/>
    <x v="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n v="116.21"/>
    <x v="52"/>
    <s v="film &amp; video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n v="109.63"/>
    <x v="53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n v="101"/>
    <x v="54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n v="128.94999999999999"/>
    <x v="55"/>
    <s v="film &amp; video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n v="107.26"/>
    <x v="56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n v="101.9"/>
    <x v="57"/>
    <s v="film &amp; video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n v="102.91"/>
    <x v="58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n v="100.13"/>
    <x v="59"/>
    <s v="film &amp; video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n v="103.3"/>
    <x v="60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n v="148.30000000000001"/>
    <x v="61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n v="154.72999999999999"/>
    <x v="62"/>
    <s v="film &amp; video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n v="113.52"/>
    <x v="63"/>
    <s v="film &amp; video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n v="173.33"/>
    <x v="64"/>
    <s v="film &amp; video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n v="107.53"/>
    <x v="65"/>
    <s v="film &amp; video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n v="118.6"/>
    <x v="6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n v="116.25"/>
    <x v="67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n v="127.17"/>
    <x v="68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n v="110.94"/>
    <x v="69"/>
    <s v="film &amp; video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n v="127.2"/>
    <x v="70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n v="123.94"/>
    <x v="71"/>
    <s v="film &amp; video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n v="108.41"/>
    <x v="72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n v="100"/>
    <x v="73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n v="112.93"/>
    <x v="74"/>
    <s v="film &amp; video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n v="115.43"/>
    <x v="75"/>
    <s v="film &amp; video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n v="153.33000000000001"/>
    <x v="76"/>
    <s v="film &amp; video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n v="392.5"/>
    <x v="7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n v="2702"/>
    <x v="78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n v="127"/>
    <x v="79"/>
    <s v="film &amp; video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n v="107.25"/>
    <x v="80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n v="198"/>
    <x v="81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n v="100.01"/>
    <x v="82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n v="102.5"/>
    <x v="83"/>
    <s v="film &amp; video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n v="100"/>
    <x v="84"/>
    <s v="film &amp; video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n v="125.5"/>
    <x v="85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n v="106.47"/>
    <x v="8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n v="104.6"/>
    <x v="87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n v="102.86"/>
    <x v="88"/>
    <s v="film &amp; video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n v="115.07"/>
    <x v="89"/>
    <s v="film &amp; video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n v="100.4"/>
    <x v="90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n v="120"/>
    <x v="91"/>
    <s v="film &amp; video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n v="105.2"/>
    <x v="92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n v="110.6"/>
    <x v="9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n v="104"/>
    <x v="94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n v="131.43"/>
    <x v="9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n v="114.67"/>
    <x v="96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n v="106.25"/>
    <x v="97"/>
    <s v="film &amp; video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n v="106.25"/>
    <x v="98"/>
    <s v="film &amp; video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n v="106.02"/>
    <x v="99"/>
    <s v="film &amp; video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n v="100"/>
    <x v="100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n v="100"/>
    <x v="101"/>
    <s v="film &amp; video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n v="127.75"/>
    <x v="102"/>
    <s v="film &amp; video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n v="105.15"/>
    <x v="103"/>
    <s v="film &amp; video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n v="120"/>
    <x v="88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n v="107.41"/>
    <x v="104"/>
    <s v="film &amp; video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x v="1"/>
    <n v="100.5"/>
    <x v="105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n v="102.47"/>
    <x v="106"/>
    <s v="film &amp; video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n v="246.67"/>
    <x v="107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n v="219.5"/>
    <x v="108"/>
    <s v="film &amp; video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n v="130.77000000000001"/>
    <x v="109"/>
    <s v="film &amp; video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n v="154.57"/>
    <x v="110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n v="104"/>
    <x v="111"/>
    <s v="film &amp; video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n v="141"/>
    <x v="112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n v="103.33"/>
    <x v="113"/>
    <s v="film &amp; video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x v="1"/>
    <n v="140.44"/>
    <x v="114"/>
    <s v="film &amp; video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n v="113.66"/>
    <x v="115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n v="100.49"/>
    <x v="116"/>
    <s v="film &amp; video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n v="113.03"/>
    <x v="117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n v="104.56"/>
    <x v="118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n v="0.01"/>
    <x v="119"/>
    <s v="film &amp; video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n v="0.03"/>
    <x v="120"/>
    <s v="film &amp; video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n v="0"/>
    <x v="121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n v="0.27"/>
    <x v="122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n v="0"/>
    <x v="121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n v="14"/>
    <x v="123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n v="5.55"/>
    <x v="124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n v="2.38"/>
    <x v="125"/>
    <s v="film &amp; video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x v="2"/>
    <n v="1.87"/>
    <x v="126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n v="0"/>
    <x v="121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n v="0"/>
    <x v="121"/>
    <s v="film &amp; video"/>
    <x v="2"/>
  </r>
  <r>
    <n v="131"/>
    <s v="I (Canceled)"/>
    <s v="I"/>
    <n v="1200"/>
    <x v="117"/>
    <x v="1"/>
    <x v="0"/>
    <s v="USD"/>
    <n v="1467763200"/>
    <n v="1466453161"/>
    <b v="0"/>
    <n v="0"/>
    <b v="0"/>
    <x v="2"/>
    <n v="0"/>
    <x v="121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n v="9.57"/>
    <x v="127"/>
    <s v="film &amp; video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n v="0"/>
    <x v="121"/>
    <s v="film &amp; video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x v="2"/>
    <n v="0"/>
    <x v="121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n v="13.43"/>
    <x v="128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n v="0"/>
    <x v="121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n v="0"/>
    <x v="121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n v="3.14"/>
    <x v="129"/>
    <s v="film &amp; video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n v="100"/>
    <x v="13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n v="0"/>
    <x v="121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n v="10.78"/>
    <x v="1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n v="0.33"/>
    <x v="119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n v="0"/>
    <x v="121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n v="27.6"/>
    <x v="132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n v="7.51"/>
    <x v="133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n v="0.57999999999999996"/>
    <x v="134"/>
    <s v="film &amp; video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x v="2"/>
    <n v="0"/>
    <x v="121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n v="0.08"/>
    <x v="135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n v="0.92"/>
    <x v="136"/>
    <s v="film &amp; video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n v="23.16"/>
    <x v="137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n v="0.06"/>
    <x v="138"/>
    <s v="film &amp; video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n v="0.01"/>
    <x v="2"/>
    <s v="film &amp; video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n v="0.72"/>
    <x v="13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n v="2.67"/>
    <x v="140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n v="0.01"/>
    <x v="141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n v="5.0999999999999996"/>
    <x v="142"/>
    <s v="film &amp; video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n v="0.27"/>
    <x v="143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n v="0"/>
    <x v="121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n v="0"/>
    <x v="119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n v="0"/>
    <x v="121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n v="0.01"/>
    <x v="144"/>
    <s v="film &amp; video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n v="15.54"/>
    <x v="14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n v="0"/>
    <x v="121"/>
    <s v="film &amp; video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n v="0.53"/>
    <x v="146"/>
    <s v="film &amp; video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n v="0"/>
    <x v="121"/>
    <s v="film &amp; video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n v="60"/>
    <x v="147"/>
    <s v="film &amp; video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n v="0.01"/>
    <x v="148"/>
    <s v="film &amp; video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n v="4.0599999999999996"/>
    <x v="149"/>
    <s v="film &amp; video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n v="22.4"/>
    <x v="150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n v="3.25"/>
    <x v="151"/>
    <s v="film &amp; video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n v="0"/>
    <x v="120"/>
    <s v="film &amp; video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n v="0"/>
    <x v="121"/>
    <s v="film &amp; video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n v="0"/>
    <x v="121"/>
    <s v="film &amp; video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n v="0"/>
    <x v="121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n v="6.49"/>
    <x v="34"/>
    <s v="film &amp; video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n v="0"/>
    <x v="121"/>
    <s v="film &amp; video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n v="40"/>
    <x v="152"/>
    <s v="film &amp; video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n v="0"/>
    <x v="121"/>
    <s v="film &amp; video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n v="20"/>
    <x v="101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n v="33.42"/>
    <x v="153"/>
    <s v="film &amp; video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n v="21.09"/>
    <x v="154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n v="0"/>
    <x v="121"/>
    <s v="film &amp; video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x v="3"/>
    <n v="35.86"/>
    <x v="15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n v="3.4"/>
    <x v="156"/>
    <s v="film &amp; video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x v="3"/>
    <n v="5.5"/>
    <x v="157"/>
    <s v="film &amp; video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n v="0"/>
    <x v="121"/>
    <s v="film &amp; video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n v="16"/>
    <x v="158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n v="0"/>
    <x v="121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n v="7.0000000000000007E-2"/>
    <x v="159"/>
    <s v="film &amp; video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x v="3"/>
    <n v="0.42"/>
    <x v="73"/>
    <s v="film &amp; video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n v="5"/>
    <x v="160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n v="0"/>
    <x v="161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n v="0"/>
    <x v="121"/>
    <s v="film &amp; video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n v="0.12"/>
    <x v="120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n v="0"/>
    <x v="121"/>
    <s v="film &amp; video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n v="41.86"/>
    <x v="162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n v="10.48"/>
    <x v="163"/>
    <s v="film &amp; video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n v="1.1200000000000001"/>
    <x v="164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n v="0"/>
    <x v="121"/>
    <s v="film &amp; video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n v="26.19"/>
    <x v="165"/>
    <s v="film &amp; video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n v="58.46"/>
    <x v="166"/>
    <s v="film &amp; video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x v="3"/>
    <n v="0"/>
    <x v="121"/>
    <s v="film &amp; video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n v="29.84"/>
    <x v="167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n v="50.72"/>
    <x v="1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n v="16.25"/>
    <x v="169"/>
    <s v="film &amp; video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n v="0"/>
    <x v="121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n v="15.21"/>
    <x v="170"/>
    <s v="film &amp; video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n v="0"/>
    <x v="121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n v="0"/>
    <x v="121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n v="25.25"/>
    <x v="171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n v="44.6"/>
    <x v="172"/>
    <s v="film &amp; video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n v="0.02"/>
    <x v="120"/>
    <s v="film &amp; video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n v="0.04"/>
    <x v="135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n v="0.01"/>
    <x v="120"/>
    <s v="film &amp; video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n v="0.23"/>
    <x v="119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n v="55.7"/>
    <x v="173"/>
    <s v="film &amp; video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x v="3"/>
    <n v="11.94"/>
    <x v="174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n v="2"/>
    <x v="101"/>
    <s v="film &amp; video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n v="17.63"/>
    <x v="175"/>
    <s v="film &amp; video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n v="0.72"/>
    <x v="176"/>
    <s v="film &amp; video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x v="3"/>
    <n v="0"/>
    <x v="121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n v="13"/>
    <x v="177"/>
    <s v="film &amp; video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n v="0"/>
    <x v="121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n v="0"/>
    <x v="121"/>
    <s v="film &amp; video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n v="0"/>
    <x v="121"/>
    <s v="film &amp; video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n v="0.86"/>
    <x v="178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n v="0"/>
    <x v="121"/>
    <s v="film &amp; video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n v="0"/>
    <x v="121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n v="0"/>
    <x v="121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n v="0.4"/>
    <x v="179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n v="0"/>
    <x v="121"/>
    <s v="film &amp; video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n v="2.75"/>
    <x v="180"/>
    <s v="film &amp; video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n v="0"/>
    <x v="121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n v="40.1"/>
    <x v="181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n v="0"/>
    <x v="121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n v="0"/>
    <x v="121"/>
    <s v="film &amp; video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x v="3"/>
    <n v="0.33"/>
    <x v="73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n v="0"/>
    <x v="121"/>
    <s v="film &amp; video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n v="25"/>
    <x v="73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n v="107.63"/>
    <x v="182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n v="112.64"/>
    <x v="183"/>
    <s v="film &amp; video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n v="113.46"/>
    <x v="184"/>
    <s v="film &amp; video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n v="102.59"/>
    <x v="18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n v="113.76"/>
    <x v="18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n v="103.72"/>
    <x v="187"/>
    <s v="film &amp; video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n v="305.45999999999998"/>
    <x v="18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n v="134.1"/>
    <x v="189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n v="101.33"/>
    <x v="190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n v="112.92"/>
    <x v="191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n v="105.58"/>
    <x v="19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n v="125.57"/>
    <x v="193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n v="184.56"/>
    <x v="19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n v="100.73"/>
    <x v="195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n v="116.95"/>
    <x v="196"/>
    <s v="film &amp; video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n v="106.73"/>
    <x v="197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n v="139.1"/>
    <x v="198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n v="106.73"/>
    <x v="199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n v="191.14"/>
    <x v="200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n v="131.94"/>
    <x v="201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n v="106.4"/>
    <x v="202"/>
    <s v="film &amp; video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n v="107.4"/>
    <x v="203"/>
    <s v="film &amp; video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n v="240"/>
    <x v="204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n v="118.08"/>
    <x v="20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n v="118.2"/>
    <x v="206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n v="111.1"/>
    <x v="207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n v="145.5"/>
    <x v="208"/>
    <s v="film &amp; video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n v="131.63"/>
    <x v="209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n v="111.4"/>
    <x v="210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n v="147.22999999999999"/>
    <x v="211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n v="152.61000000000001"/>
    <x v="212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n v="104.68"/>
    <x v="213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n v="177.43"/>
    <x v="214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n v="107.78"/>
    <x v="215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n v="156"/>
    <x v="216"/>
    <s v="film &amp; video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n v="108.4"/>
    <x v="217"/>
    <s v="film &amp; video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n v="147.6"/>
    <x v="218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n v="110.38"/>
    <x v="219"/>
    <s v="film &amp; video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n v="150.35"/>
    <x v="220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n v="157.32"/>
    <x v="221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n v="156.13999999999999"/>
    <x v="222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n v="120.59"/>
    <x v="223"/>
    <s v="film &amp; video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n v="101.19"/>
    <x v="224"/>
    <s v="film &amp; video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x v="4"/>
    <n v="114.27"/>
    <x v="225"/>
    <s v="film &amp; video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n v="104.63"/>
    <x v="22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n v="228.83"/>
    <x v="227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n v="109.15"/>
    <x v="228"/>
    <s v="film &amp; video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n v="176.3"/>
    <x v="22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n v="103.21"/>
    <x v="230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n v="104.82"/>
    <x v="231"/>
    <s v="film &amp; video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n v="106.68"/>
    <x v="232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n v="120.02"/>
    <x v="233"/>
    <s v="film &amp; video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n v="101.51"/>
    <x v="23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n v="101.38"/>
    <x v="235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n v="100"/>
    <x v="101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n v="133.11000000000001"/>
    <x v="236"/>
    <s v="film &amp; video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n v="118.73"/>
    <x v="237"/>
    <s v="film &amp; video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n v="100.64"/>
    <x v="238"/>
    <s v="film &amp; video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n v="108.93"/>
    <x v="239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n v="178.95"/>
    <x v="240"/>
    <s v="film &amp; video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n v="101.72"/>
    <x v="241"/>
    <s v="film &amp; video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n v="118.74"/>
    <x v="242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n v="100.46"/>
    <x v="243"/>
    <s v="film &amp; video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n v="137.47"/>
    <x v="244"/>
    <s v="film &amp; video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n v="231.65"/>
    <x v="245"/>
    <s v="film &amp; video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n v="130.33000000000001"/>
    <x v="246"/>
    <s v="film &amp; video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n v="292.89999999999998"/>
    <x v="247"/>
    <s v="film &amp; video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x v="4"/>
    <n v="111.32"/>
    <x v="248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n v="105.57"/>
    <x v="249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n v="118.94"/>
    <x v="250"/>
    <s v="film &amp; video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n v="104.13"/>
    <x v="251"/>
    <s v="film &amp; video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n v="104.1"/>
    <x v="25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n v="111.88"/>
    <x v="25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n v="104.74"/>
    <x v="181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n v="385.15"/>
    <x v="254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n v="101.25"/>
    <x v="255"/>
    <s v="film &amp; video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n v="113.77"/>
    <x v="256"/>
    <s v="film &amp; video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n v="100.8"/>
    <x v="257"/>
    <s v="film &amp; video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n v="283.32"/>
    <x v="34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n v="112.68"/>
    <x v="258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n v="106.58"/>
    <x v="259"/>
    <s v="film &amp; video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n v="102.66"/>
    <x v="260"/>
    <s v="film &amp; video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n v="107.91"/>
    <x v="261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n v="123.07"/>
    <x v="262"/>
    <s v="film &amp; video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n v="101.6"/>
    <x v="263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n v="104.4"/>
    <x v="264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n v="112.93"/>
    <x v="265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n v="136.4"/>
    <x v="266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n v="103.61"/>
    <x v="267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n v="105.5"/>
    <x v="26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n v="101.83"/>
    <x v="269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n v="106.61"/>
    <x v="270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n v="113.02"/>
    <x v="271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n v="125.23"/>
    <x v="272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n v="101.19"/>
    <x v="273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n v="102.76"/>
    <x v="274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n v="116.84"/>
    <x v="27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n v="101.17"/>
    <x v="276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n v="110.13"/>
    <x v="277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n v="108.08"/>
    <x v="278"/>
    <s v="film &amp; video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n v="125.02"/>
    <x v="279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n v="106.71"/>
    <x v="280"/>
    <s v="film &amp; video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x v="4"/>
    <n v="100.37"/>
    <x v="281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n v="102.03"/>
    <x v="282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n v="102.08"/>
    <x v="283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n v="123.28"/>
    <x v="284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n v="170.29"/>
    <x v="285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n v="111.59"/>
    <x v="286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n v="103"/>
    <x v="287"/>
    <s v="film &amp; video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n v="106.64"/>
    <x v="288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n v="114.76"/>
    <x v="289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n v="127.34"/>
    <x v="290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n v="116.56"/>
    <x v="291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n v="108.62"/>
    <x v="29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n v="103.94"/>
    <x v="293"/>
    <s v="film &amp; video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n v="116.26"/>
    <x v="294"/>
    <s v="film &amp; video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n v="102.69"/>
    <x v="295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n v="174"/>
    <x v="296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n v="103.09"/>
    <x v="297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n v="104.86"/>
    <x v="298"/>
    <s v="film &amp; video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n v="101.38"/>
    <x v="299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n v="111.08"/>
    <x v="300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n v="124.16"/>
    <x v="301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n v="101.33"/>
    <x v="302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n v="110.16"/>
    <x v="303"/>
    <s v="film &amp; video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n v="103.97"/>
    <x v="304"/>
    <s v="film &amp; video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n v="101.32"/>
    <x v="305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n v="103.35"/>
    <x v="30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n v="104.11"/>
    <x v="307"/>
    <s v="film &amp; video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n v="110.16"/>
    <x v="308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n v="122.02"/>
    <x v="309"/>
    <s v="film &amp; video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n v="114.17"/>
    <x v="310"/>
    <s v="film &amp; video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n v="125.33"/>
    <x v="311"/>
    <s v="film &amp; video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n v="106.67"/>
    <x v="312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n v="130.65"/>
    <x v="313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n v="120"/>
    <x v="31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n v="105.96"/>
    <x v="315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n v="114.4"/>
    <x v="316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n v="111.77"/>
    <x v="317"/>
    <s v="film &amp; video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n v="116.08"/>
    <x v="318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n v="141.5"/>
    <x v="319"/>
    <s v="film &amp; video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n v="104.73"/>
    <x v="320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n v="255.83"/>
    <x v="321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n v="206.71"/>
    <x v="32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n v="112.11"/>
    <x v="323"/>
    <s v="film &amp; video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n v="105.98"/>
    <x v="324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n v="100.17"/>
    <x v="325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n v="213.99"/>
    <x v="326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n v="126.16"/>
    <x v="327"/>
    <s v="film &amp; video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n v="181.54"/>
    <x v="328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n v="100"/>
    <x v="84"/>
    <s v="film &amp; video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n v="100.61"/>
    <x v="329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n v="100.9"/>
    <x v="330"/>
    <s v="film &amp; video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n v="110.45"/>
    <x v="33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n v="111.89"/>
    <x v="332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n v="108.04"/>
    <x v="333"/>
    <s v="film &amp; video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n v="106.67"/>
    <x v="334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n v="103.9"/>
    <x v="33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n v="125.16"/>
    <x v="336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n v="106.81"/>
    <x v="337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n v="112.3"/>
    <x v="338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n v="103.81"/>
    <x v="339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n v="141.65"/>
    <x v="340"/>
    <s v="film &amp; video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n v="105.26"/>
    <x v="341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n v="103.09"/>
    <x v="342"/>
    <s v="film &amp; video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n v="107.66"/>
    <x v="343"/>
    <s v="film &amp; video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n v="107.7"/>
    <x v="344"/>
    <s v="film &amp; video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n v="101.55"/>
    <x v="345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n v="101.44"/>
    <x v="346"/>
    <s v="film &amp; video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n v="136.80000000000001"/>
    <x v="347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n v="128.30000000000001"/>
    <x v="34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n v="101.05"/>
    <x v="34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n v="126.84"/>
    <x v="350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n v="105.09"/>
    <x v="351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n v="102.85"/>
    <x v="352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n v="102.15"/>
    <x v="353"/>
    <s v="film &amp; video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n v="120.22"/>
    <x v="354"/>
    <s v="film &amp; video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n v="100.25"/>
    <x v="355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n v="100.63"/>
    <x v="356"/>
    <s v="film &amp; video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n v="100.44"/>
    <x v="35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n v="0.44"/>
    <x v="358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n v="2.0099999999999998"/>
    <x v="359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n v="1.08"/>
    <x v="360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n v="0.77"/>
    <x v="361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n v="6.8"/>
    <x v="99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n v="0.01"/>
    <x v="362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n v="1.33"/>
    <x v="3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n v="0"/>
    <x v="121"/>
    <s v="film &amp; video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n v="5.63"/>
    <x v="364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n v="0"/>
    <x v="121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n v="2.4"/>
    <x v="365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n v="13.83"/>
    <x v="366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n v="9.5"/>
    <x v="367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n v="0"/>
    <x v="121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n v="5"/>
    <x v="368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n v="0"/>
    <x v="120"/>
    <s v="film &amp; video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n v="0"/>
    <x v="121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n v="0"/>
    <x v="121"/>
    <s v="film &amp; video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n v="9.3800000000000008"/>
    <x v="369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n v="0"/>
    <x v="121"/>
    <s v="film &amp; video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n v="0.1"/>
    <x v="144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n v="0"/>
    <x v="121"/>
    <s v="film &amp; video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x v="5"/>
    <n v="39.36"/>
    <x v="370"/>
    <s v="film &amp; video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n v="0.1"/>
    <x v="144"/>
    <s v="film &amp; video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n v="5"/>
    <x v="73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n v="0"/>
    <x v="120"/>
    <s v="film &amp; video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n v="7.3"/>
    <x v="371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n v="0.02"/>
    <x v="144"/>
    <s v="film &amp; video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n v="3.28"/>
    <x v="372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n v="2.25"/>
    <x v="373"/>
    <s v="film &amp; video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n v="0.79"/>
    <x v="374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n v="0"/>
    <x v="121"/>
    <s v="film &amp; video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n v="64"/>
    <x v="375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n v="0.03"/>
    <x v="31"/>
    <s v="film &amp; video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n v="0.82"/>
    <x v="376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n v="7.0000000000000007E-2"/>
    <x v="377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n v="0.69"/>
    <x v="37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n v="0"/>
    <x v="121"/>
    <s v="film &amp; video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n v="8.2100000000000009"/>
    <x v="379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n v="0.06"/>
    <x v="380"/>
    <s v="film &amp; video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x v="5"/>
    <n v="0.28999999999999998"/>
    <x v="381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n v="0"/>
    <x v="121"/>
    <s v="film &amp; video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n v="0"/>
    <x v="121"/>
    <s v="film &amp; video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n v="2.27"/>
    <x v="382"/>
    <s v="film &amp; video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n v="0.1"/>
    <x v="120"/>
    <s v="film &amp; video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x v="5"/>
    <n v="26.95"/>
    <x v="383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n v="0.76"/>
    <x v="384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n v="21.58"/>
    <x v="385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n v="0"/>
    <x v="121"/>
    <s v="film &amp; video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n v="0"/>
    <x v="121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n v="1.02"/>
    <x v="156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n v="11.89"/>
    <x v="386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n v="17.63"/>
    <x v="387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n v="2.87"/>
    <x v="242"/>
    <s v="film &amp; video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n v="0.03"/>
    <x v="120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n v="0"/>
    <x v="121"/>
    <s v="film &amp; video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x v="5"/>
    <n v="2.23"/>
    <x v="388"/>
    <s v="film &amp; video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n v="0"/>
    <x v="121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n v="0"/>
    <x v="121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n v="32.56"/>
    <x v="389"/>
    <s v="film &amp; video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n v="19.41"/>
    <x v="390"/>
    <s v="film &amp; video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n v="6.1"/>
    <x v="391"/>
    <s v="film &amp; video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n v="0.1"/>
    <x v="119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n v="50.2"/>
    <x v="39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n v="0.19"/>
    <x v="393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n v="21.91"/>
    <x v="394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n v="0.01"/>
    <x v="73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n v="0"/>
    <x v="121"/>
    <s v="film &amp; video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n v="0"/>
    <x v="121"/>
    <s v="film &amp; video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n v="0.28999999999999998"/>
    <x v="395"/>
    <s v="film &amp; video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x v="5"/>
    <n v="0"/>
    <x v="121"/>
    <s v="film &amp; video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n v="0"/>
    <x v="121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n v="0"/>
    <x v="121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n v="0"/>
    <x v="121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n v="0.16"/>
    <x v="396"/>
    <s v="film &amp; video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n v="0"/>
    <x v="121"/>
    <s v="film &amp; video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n v="0"/>
    <x v="120"/>
    <s v="film &amp; video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x v="5"/>
    <n v="0.67"/>
    <x v="119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n v="4.5999999999999996"/>
    <x v="397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n v="9.5500000000000007"/>
    <x v="398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n v="3.31"/>
    <x v="399"/>
    <s v="film &amp; video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n v="0"/>
    <x v="121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n v="1.1499999999999999"/>
    <x v="400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n v="1.75"/>
    <x v="401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n v="1.37"/>
    <x v="402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n v="0.43"/>
    <x v="403"/>
    <s v="film &amp; video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n v="0.13"/>
    <x v="404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n v="3.2"/>
    <x v="405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n v="0.8"/>
    <x v="44"/>
    <s v="film &amp; video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n v="0.2"/>
    <x v="119"/>
    <s v="film &amp; video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n v="0"/>
    <x v="121"/>
    <s v="film &amp; video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n v="3"/>
    <x v="179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n v="0.14000000000000001"/>
    <x v="148"/>
    <s v="film &amp; video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n v="13.92"/>
    <x v="406"/>
    <s v="film &amp; video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n v="3.33"/>
    <x v="407"/>
    <s v="film &amp; video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n v="25.41"/>
    <x v="408"/>
    <s v="film &amp; video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n v="0"/>
    <x v="121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n v="1.37"/>
    <x v="40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n v="0"/>
    <x v="121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n v="22.88"/>
    <x v="410"/>
    <s v="film &amp; video"/>
    <x v="5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6"/>
    <n v="0"/>
    <x v="121"/>
    <s v="food"/>
    <x v="6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6"/>
    <n v="0.13"/>
    <x v="101"/>
    <s v="food"/>
    <x v="6"/>
  </r>
  <r>
    <n v="1146"/>
    <s v="Sleepy PIg Barbecue: Auburn's First BBQ Food Truck"/>
    <s v="Bringing the flavor of competition BBQ to small town Auburn with the ease of a big city food truck."/>
    <n v="6000"/>
    <x v="407"/>
    <x v="2"/>
    <x v="0"/>
    <s v="USD"/>
    <n v="1399071173"/>
    <n v="1395787973"/>
    <b v="0"/>
    <n v="12"/>
    <b v="0"/>
    <x v="6"/>
    <n v="8.83"/>
    <x v="411"/>
    <s v="food"/>
    <x v="6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6"/>
    <n v="0"/>
    <x v="121"/>
    <s v="food"/>
    <x v="6"/>
  </r>
  <r>
    <n v="1148"/>
    <s v="Warren's / Adilyn's Rollin' Bistro"/>
    <s v="New local (Louisville, KY.) food truck with a refreshing spin on rolling kitchens."/>
    <n v="15000"/>
    <x v="408"/>
    <x v="2"/>
    <x v="0"/>
    <s v="USD"/>
    <n v="1480568781"/>
    <n v="1477973181"/>
    <b v="0"/>
    <n v="3"/>
    <b v="0"/>
    <x v="6"/>
    <n v="0.49"/>
    <x v="412"/>
    <s v="food"/>
    <x v="6"/>
  </r>
  <r>
    <n v="1149"/>
    <s v="The Floridian Food Truck"/>
    <s v="Bringing culturally diverse Floridian cuisine to the people!"/>
    <n v="50000"/>
    <x v="409"/>
    <x v="2"/>
    <x v="0"/>
    <s v="USD"/>
    <n v="1466096566"/>
    <n v="1463504566"/>
    <b v="0"/>
    <n v="2"/>
    <b v="0"/>
    <x v="6"/>
    <n v="0.15"/>
    <x v="413"/>
    <s v="food"/>
    <x v="6"/>
  </r>
  <r>
    <n v="1150"/>
    <s v="Chef Po's Food Truck"/>
    <s v="Bringing delicious authentic and fusion Taiwanese Food to the West Coast."/>
    <n v="2500"/>
    <x v="410"/>
    <x v="2"/>
    <x v="0"/>
    <s v="USD"/>
    <n v="1452293675"/>
    <n v="1447109675"/>
    <b v="0"/>
    <n v="6"/>
    <b v="0"/>
    <x v="6"/>
    <n v="10.08"/>
    <x v="414"/>
    <s v="food"/>
    <x v="6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6"/>
    <n v="0"/>
    <x v="121"/>
    <s v="food"/>
    <x v="6"/>
  </r>
  <r>
    <n v="1152"/>
    <s v="Peruvian King Food Truck"/>
    <s v="Peruvian food truck with an LA twist."/>
    <n v="16000"/>
    <x v="411"/>
    <x v="2"/>
    <x v="0"/>
    <s v="USD"/>
    <n v="1431709312"/>
    <n v="1429117312"/>
    <b v="0"/>
    <n v="15"/>
    <b v="0"/>
    <x v="6"/>
    <n v="5.69"/>
    <x v="415"/>
    <s v="food"/>
    <x v="6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x v="6"/>
    <n v="0.63"/>
    <x v="73"/>
    <s v="food"/>
    <x v="6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6"/>
    <n v="6.5"/>
    <x v="149"/>
    <s v="food"/>
    <x v="6"/>
  </r>
  <r>
    <n v="1155"/>
    <s v="Mobile Coffee Cart with a Purpose"/>
    <s v="I am on a mission to offer as many people as I can a great healthy coffee, tea, and snacks by using healthy products and ingredients."/>
    <n v="25000"/>
    <x v="412"/>
    <x v="2"/>
    <x v="0"/>
    <s v="USD"/>
    <n v="1408040408"/>
    <n v="1405448408"/>
    <b v="0"/>
    <n v="8"/>
    <b v="0"/>
    <x v="6"/>
    <n v="0.75"/>
    <x v="416"/>
    <s v="food"/>
    <x v="6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6"/>
    <n v="0"/>
    <x v="121"/>
    <s v="food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6"/>
    <n v="1.51"/>
    <x v="417"/>
    <s v="food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x v="413"/>
    <x v="2"/>
    <x v="0"/>
    <s v="USD"/>
    <n v="1418091128"/>
    <n v="1415499128"/>
    <b v="0"/>
    <n v="3"/>
    <b v="0"/>
    <x v="6"/>
    <n v="0.47"/>
    <x v="123"/>
    <s v="food"/>
    <x v="6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6"/>
    <n v="0"/>
    <x v="121"/>
    <s v="food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x v="414"/>
    <x v="2"/>
    <x v="0"/>
    <s v="USD"/>
    <n v="1427510586"/>
    <n v="1424922186"/>
    <b v="0"/>
    <n v="19"/>
    <b v="0"/>
    <x v="6"/>
    <n v="3.85"/>
    <x v="418"/>
    <s v="food"/>
    <x v="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6"/>
    <n v="0"/>
    <x v="121"/>
    <s v="food"/>
    <x v="6"/>
  </r>
  <r>
    <n v="1162"/>
    <s v="Super Natural Kooking"/>
    <s v="Solar Powered, Recycled Fryer Oil for Truck Fuel, Locally Grown Organic &amp; Hormone Free Foods, Pop-up Bands, Private Party and Functions"/>
    <n v="60000"/>
    <x v="413"/>
    <x v="2"/>
    <x v="0"/>
    <s v="USD"/>
    <n v="1411662264"/>
    <n v="1408983864"/>
    <b v="0"/>
    <n v="2"/>
    <b v="0"/>
    <x v="6"/>
    <n v="0.06"/>
    <x v="419"/>
    <s v="food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6"/>
    <n v="0"/>
    <x v="121"/>
    <s v="food"/>
    <x v="6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6"/>
    <n v="0"/>
    <x v="121"/>
    <s v="food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x v="415"/>
    <x v="2"/>
    <x v="0"/>
    <s v="USD"/>
    <n v="1404623330"/>
    <n v="1401685730"/>
    <b v="0"/>
    <n v="25"/>
    <b v="0"/>
    <x v="6"/>
    <n v="20.71"/>
    <x v="420"/>
    <s v="food"/>
    <x v="6"/>
  </r>
  <r>
    <n v="1166"/>
    <s v="Fire On High: Organic Food Truck on a Mission"/>
    <s v="Making delicious healthy food affordable &amp; accessible to ALL Cincinnati neighborhoods. Locally sourced, seasonally-inspired menu"/>
    <n v="15000"/>
    <x v="416"/>
    <x v="2"/>
    <x v="0"/>
    <s v="USD"/>
    <n v="1435291200"/>
    <n v="1432640342"/>
    <b v="0"/>
    <n v="8"/>
    <b v="0"/>
    <x v="6"/>
    <n v="19.14"/>
    <x v="421"/>
    <s v="food"/>
    <x v="6"/>
  </r>
  <r>
    <n v="1167"/>
    <s v="Empanada Express Food Truck"/>
    <s v="A mobile food truck serving up a Latino-inspired fusion cuisine using fresh, local, &amp; organic ingredients!"/>
    <n v="60000"/>
    <x v="417"/>
    <x v="2"/>
    <x v="0"/>
    <s v="USD"/>
    <n v="1410543495"/>
    <n v="1407865095"/>
    <b v="0"/>
    <n v="16"/>
    <b v="0"/>
    <x v="6"/>
    <n v="1.63"/>
    <x v="422"/>
    <s v="food"/>
    <x v="6"/>
  </r>
  <r>
    <n v="1168"/>
    <s v="SiMpLy FreSH fOoD TrUck"/>
    <s v="Simply fresh farm to table on wheels working close with local farms to ensure the highest of quality of product ."/>
    <n v="18000"/>
    <x v="418"/>
    <x v="2"/>
    <x v="0"/>
    <s v="USD"/>
    <n v="1474507065"/>
    <n v="1471915065"/>
    <b v="0"/>
    <n v="3"/>
    <b v="0"/>
    <x v="6"/>
    <n v="5.67"/>
    <x v="423"/>
    <s v="food"/>
    <x v="6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6"/>
    <n v="0.17"/>
    <x v="161"/>
    <s v="food"/>
    <x v="6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6"/>
    <n v="0.4"/>
    <x v="73"/>
    <s v="food"/>
    <x v="6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6"/>
    <n v="0.1"/>
    <x v="380"/>
    <s v="food"/>
    <x v="6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x v="6"/>
    <n v="0"/>
    <x v="121"/>
    <s v="food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6"/>
    <n v="0.02"/>
    <x v="179"/>
    <s v="food"/>
    <x v="6"/>
  </r>
  <r>
    <n v="1174"/>
    <s v="Give The Black Burro a Stable Stable"/>
    <s v="Help me purchase a parking space to be the Burro's permanant home, I need your help to raise $15,000!"/>
    <n v="15000"/>
    <x v="419"/>
    <x v="2"/>
    <x v="0"/>
    <s v="USD"/>
    <n v="1462738327"/>
    <n v="1460146327"/>
    <b v="0"/>
    <n v="19"/>
    <b v="0"/>
    <x v="6"/>
    <n v="5.91"/>
    <x v="424"/>
    <s v="food"/>
    <x v="6"/>
  </r>
  <r>
    <n v="1175"/>
    <s v="Bad To The Cone Food Service ATX"/>
    <s v="&quot;Create-Your-Cone&quot;. Freshly made waffle cones stuffed with your choice of yummy ingredients, or frozen yogurt!"/>
    <n v="20000"/>
    <x v="420"/>
    <x v="2"/>
    <x v="0"/>
    <s v="USD"/>
    <n v="1436981339"/>
    <n v="1434389339"/>
    <b v="0"/>
    <n v="9"/>
    <b v="0"/>
    <x v="6"/>
    <n v="2.93"/>
    <x v="177"/>
    <s v="food"/>
    <x v="6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6"/>
    <n v="0.01"/>
    <x v="119"/>
    <s v="food"/>
    <x v="6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6"/>
    <n v="0"/>
    <x v="121"/>
    <s v="food"/>
    <x v="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6"/>
    <n v="0.01"/>
    <x v="144"/>
    <s v="food"/>
    <x v="6"/>
  </r>
  <r>
    <n v="1179"/>
    <s v="El Camion Roja"/>
    <s v="Mexican Style Food Truck, run by a Red Seal Chef, in a town with NO MEXICAN FOOD! That is a culinary emergency situation!"/>
    <n v="60000"/>
    <x v="421"/>
    <x v="2"/>
    <x v="5"/>
    <s v="CAD"/>
    <n v="1446052627"/>
    <n v="1443460627"/>
    <b v="0"/>
    <n v="5"/>
    <b v="0"/>
    <x v="6"/>
    <n v="5.33"/>
    <x v="425"/>
    <s v="food"/>
    <x v="6"/>
  </r>
  <r>
    <n v="1180"/>
    <s v="Hogzilla S.O.W. (Squeals On Wheels) A Veteran Owned Company"/>
    <s v="We would like to start a military-themed food truck to serve the Battle Creek/Kalamazoo area."/>
    <n v="50000"/>
    <x v="422"/>
    <x v="2"/>
    <x v="0"/>
    <s v="USD"/>
    <n v="1403983314"/>
    <n v="1400786514"/>
    <b v="0"/>
    <n v="85"/>
    <b v="0"/>
    <x v="6"/>
    <n v="11.75"/>
    <x v="426"/>
    <s v="food"/>
    <x v="6"/>
  </r>
  <r>
    <n v="1181"/>
    <s v="Gringo Loco Tacos Food Truck"/>
    <s v="Bringing the best tacos to the streets of Chicago!"/>
    <n v="50000"/>
    <x v="423"/>
    <x v="2"/>
    <x v="0"/>
    <s v="USD"/>
    <n v="1425197321"/>
    <n v="1422605321"/>
    <b v="0"/>
    <n v="3"/>
    <b v="0"/>
    <x v="6"/>
    <n v="0.01"/>
    <x v="427"/>
    <s v="food"/>
    <x v="6"/>
  </r>
  <r>
    <n v="1182"/>
    <s v="J &amp; D Rolling Smoke BBQ expansion"/>
    <s v="Two  years ago this business was started to help a local non-profit.  We have since expanded and provide jobs in our small community."/>
    <n v="1000"/>
    <x v="424"/>
    <x v="2"/>
    <x v="0"/>
    <s v="USD"/>
    <n v="1484239320"/>
    <n v="1482609088"/>
    <b v="0"/>
    <n v="4"/>
    <b v="0"/>
    <x v="6"/>
    <n v="4.2"/>
    <x v="428"/>
    <s v="food"/>
    <x v="6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6"/>
    <n v="4"/>
    <x v="429"/>
    <s v="food"/>
    <x v="6"/>
  </r>
  <r>
    <n v="2321"/>
    <s v="WienerWÃ¼rze"/>
    <s v="Universal organic liquid seasoning brewed all natural from lupine, oat, salt and water for soups, salads, stews and more"/>
    <n v="10557"/>
    <x v="425"/>
    <x v="3"/>
    <x v="13"/>
    <s v="EUR"/>
    <n v="1491282901"/>
    <n v="1488694501"/>
    <b v="0"/>
    <n v="64"/>
    <b v="0"/>
    <x v="7"/>
    <n v="39.119999999999997"/>
    <x v="430"/>
    <s v="food"/>
    <x v="7"/>
  </r>
  <r>
    <n v="2322"/>
    <s v="Jen bakes shortbread needs a commercial kitchen!"/>
    <s v="Jen bakes shortbread is a small batch, all natural shortbread cookie business looking for smart funding to grow!"/>
    <n v="2700"/>
    <x v="426"/>
    <x v="3"/>
    <x v="0"/>
    <s v="USD"/>
    <n v="1491769769"/>
    <n v="1489181369"/>
    <b v="0"/>
    <n v="4"/>
    <b v="0"/>
    <x v="7"/>
    <n v="3.15"/>
    <x v="431"/>
    <s v="food"/>
    <x v="7"/>
  </r>
  <r>
    <n v="2323"/>
    <s v="Beef Sticks, the Ultimate Protein Snack"/>
    <s v="You can never go wrong with a Beef Stick, great taste with no fillers and can easily goes with you everywhere."/>
    <n v="250"/>
    <x v="427"/>
    <x v="3"/>
    <x v="0"/>
    <s v="USD"/>
    <n v="1490033247"/>
    <n v="1489428447"/>
    <b v="0"/>
    <n v="4"/>
    <b v="0"/>
    <x v="7"/>
    <n v="48"/>
    <x v="179"/>
    <s v="food"/>
    <x v="7"/>
  </r>
  <r>
    <n v="2324"/>
    <s v="Pies not Lies"/>
    <s v="A city centre shop selling great locally made food with room to chat and learn about eachother."/>
    <n v="7500"/>
    <x v="428"/>
    <x v="3"/>
    <x v="1"/>
    <s v="GBP"/>
    <n v="1490559285"/>
    <n v="1487970885"/>
    <b v="0"/>
    <n v="61"/>
    <b v="0"/>
    <x v="7"/>
    <n v="20.73"/>
    <x v="432"/>
    <s v="food"/>
    <x v="7"/>
  </r>
  <r>
    <n v="2325"/>
    <s v="MAGA Private Label Spicy Sauce"/>
    <s v="Do you like to Maga? Do you like hot sauce as spicy as your memes? Do you like sexy frogs? Of course you do were all adults here."/>
    <n v="1000"/>
    <x v="429"/>
    <x v="3"/>
    <x v="0"/>
    <s v="USD"/>
    <n v="1490830331"/>
    <n v="1488241931"/>
    <b v="0"/>
    <n v="7"/>
    <b v="0"/>
    <x v="7"/>
    <n v="8"/>
    <x v="433"/>
    <s v="food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x v="430"/>
    <x v="3"/>
    <x v="0"/>
    <s v="USD"/>
    <n v="1493571600"/>
    <n v="1489106948"/>
    <b v="0"/>
    <n v="1"/>
    <b v="0"/>
    <x v="7"/>
    <n v="0.72"/>
    <x v="434"/>
    <s v="food"/>
    <x v="7"/>
  </r>
  <r>
    <n v="2327"/>
    <s v="Kraut Source - Fermentation Made Simple"/>
    <s v="Gourmet Fermentation in a Mason Jar. Create delicious, nutritious fermented foods at home."/>
    <n v="35000"/>
    <x v="431"/>
    <x v="0"/>
    <x v="0"/>
    <s v="USD"/>
    <n v="1409090440"/>
    <n v="1406066440"/>
    <b v="1"/>
    <n v="3355"/>
    <b v="1"/>
    <x v="7"/>
    <n v="526.09"/>
    <x v="435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432"/>
    <x v="0"/>
    <x v="0"/>
    <s v="USD"/>
    <n v="1434307537"/>
    <n v="1431715537"/>
    <b v="1"/>
    <n v="537"/>
    <b v="1"/>
    <x v="7"/>
    <n v="254.45"/>
    <x v="436"/>
    <s v="food"/>
    <x v="7"/>
  </r>
  <r>
    <n v="2329"/>
    <s v="Half Moon Bay Distillery"/>
    <s v="Vodka, whiskey and fruit brandy - coming soon! We are a coastal distillery located in historic Half Moon Bay, California."/>
    <n v="25000"/>
    <x v="433"/>
    <x v="0"/>
    <x v="0"/>
    <s v="USD"/>
    <n v="1405609146"/>
    <n v="1403017146"/>
    <b v="1"/>
    <n v="125"/>
    <b v="1"/>
    <x v="7"/>
    <n v="105.92"/>
    <x v="437"/>
    <s v="food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434"/>
    <x v="0"/>
    <x v="0"/>
    <s v="USD"/>
    <n v="1451001600"/>
    <n v="1448400943"/>
    <b v="1"/>
    <n v="163"/>
    <b v="1"/>
    <x v="7"/>
    <n v="102.42"/>
    <x v="438"/>
    <s v="food"/>
    <x v="7"/>
  </r>
  <r>
    <n v="2331"/>
    <s v="Meadowlands Chocolate"/>
    <s v="Handcrafted, organic, single-origin, bean-to-bar, dark chocolate. Like fine wine, the secret is in the terroir."/>
    <n v="8000"/>
    <x v="435"/>
    <x v="0"/>
    <x v="0"/>
    <s v="USD"/>
    <n v="1408320490"/>
    <n v="1405728490"/>
    <b v="1"/>
    <n v="283"/>
    <b v="1"/>
    <x v="7"/>
    <n v="144.31"/>
    <x v="439"/>
    <s v="food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436"/>
    <x v="0"/>
    <x v="0"/>
    <s v="USD"/>
    <n v="1423235071"/>
    <n v="1420643071"/>
    <b v="1"/>
    <n v="352"/>
    <b v="1"/>
    <x v="7"/>
    <n v="106.31"/>
    <x v="440"/>
    <s v="food"/>
    <x v="7"/>
  </r>
  <r>
    <n v="2333"/>
    <s v="Two Hundred Chocolate Truffles"/>
    <s v="Homemade truffles for NYC chocolate fanatics. Truffle recipes for chocolate addicts from all over the world. Chocolate lovers unite."/>
    <n v="600"/>
    <x v="437"/>
    <x v="0"/>
    <x v="0"/>
    <s v="USD"/>
    <n v="1401385800"/>
    <n v="1399563390"/>
    <b v="1"/>
    <n v="94"/>
    <b v="1"/>
    <x v="7"/>
    <n v="212.17"/>
    <x v="441"/>
    <s v="food"/>
    <x v="7"/>
  </r>
  <r>
    <n v="2334"/>
    <s v="Picnic Pops in Your Grocery Store!"/>
    <s v="Help us get our delicious, organic, artisanal frozen pops on grocery store shelves in the Baltimore &amp; DC areas."/>
    <n v="4000"/>
    <x v="438"/>
    <x v="0"/>
    <x v="0"/>
    <s v="USD"/>
    <n v="1415208840"/>
    <n v="1412611498"/>
    <b v="1"/>
    <n v="67"/>
    <b v="1"/>
    <x v="7"/>
    <n v="101.95"/>
    <x v="442"/>
    <s v="food"/>
    <x v="7"/>
  </r>
  <r>
    <n v="2335"/>
    <s v="A Modern-Day Salt Works in Gloucester, Mass.!"/>
    <s v="We hand-harvest water to make flake finishing salt. We're opening a modern-day salt works in historic Gloucester, Massachusetts!"/>
    <n v="25000"/>
    <x v="439"/>
    <x v="0"/>
    <x v="0"/>
    <s v="USD"/>
    <n v="1402494243"/>
    <n v="1399902243"/>
    <b v="1"/>
    <n v="221"/>
    <b v="1"/>
    <x v="7"/>
    <n v="102.27"/>
    <x v="443"/>
    <s v="food"/>
    <x v="7"/>
  </r>
  <r>
    <n v="2336"/>
    <s v="SOSU Barrel-Aged Sriracha"/>
    <s v="Aged in whiskey barrels for a unique fruity, spicy, and smoky flavor. Youâ€™ve never tasted sriracha quite like this before."/>
    <n v="20000"/>
    <x v="440"/>
    <x v="0"/>
    <x v="0"/>
    <s v="USD"/>
    <n v="1394316695"/>
    <n v="1390860695"/>
    <b v="1"/>
    <n v="2165"/>
    <b v="1"/>
    <x v="7"/>
    <n v="520.73"/>
    <x v="444"/>
    <s v="food"/>
    <x v="7"/>
  </r>
  <r>
    <n v="2337"/>
    <s v="The Hudson Standard Bitters and Shrubs"/>
    <s v="We make small batch, locally sourced bitters and shrubs for cocktails and cooking."/>
    <n v="12000"/>
    <x v="441"/>
    <x v="0"/>
    <x v="0"/>
    <s v="USD"/>
    <n v="1403796143"/>
    <n v="1401204143"/>
    <b v="1"/>
    <n v="179"/>
    <b v="1"/>
    <x v="7"/>
    <n v="110.66"/>
    <x v="445"/>
    <s v="food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442"/>
    <x v="0"/>
    <x v="0"/>
    <s v="USD"/>
    <n v="1404077484"/>
    <n v="1401485484"/>
    <b v="1"/>
    <n v="123"/>
    <b v="1"/>
    <x v="7"/>
    <n v="101.14"/>
    <x v="446"/>
    <s v="food"/>
    <x v="7"/>
  </r>
  <r>
    <n v="2339"/>
    <s v="CACOCO - The Drinking Chocolate Revival"/>
    <s v="The 'food of the gods' has returned in molten glory! CACOCO revives drinking chocolate with a revolutionary sustainable model."/>
    <n v="25000"/>
    <x v="443"/>
    <x v="0"/>
    <x v="0"/>
    <s v="USD"/>
    <n v="1482134340"/>
    <n v="1479496309"/>
    <b v="1"/>
    <n v="1104"/>
    <b v="1"/>
    <x v="7"/>
    <n v="294.20999999999998"/>
    <x v="447"/>
    <s v="food"/>
    <x v="7"/>
  </r>
  <r>
    <n v="2340"/>
    <s v="Doughnuts with love by Strange Matter Coffee"/>
    <s v="Strange Matter Coffee is opening a scratch bakery featuring craft doughnuts with vegan and gluten free options!"/>
    <n v="40000"/>
    <x v="444"/>
    <x v="0"/>
    <x v="0"/>
    <s v="USD"/>
    <n v="1477841138"/>
    <n v="1475249138"/>
    <b v="1"/>
    <n v="403"/>
    <b v="1"/>
    <x v="7"/>
    <n v="105.78"/>
    <x v="448"/>
    <s v="food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445"/>
    <x v="2"/>
    <x v="0"/>
    <s v="USD"/>
    <n v="1457207096"/>
    <n v="1452023096"/>
    <b v="0"/>
    <n v="9"/>
    <b v="0"/>
    <x v="6"/>
    <n v="0.72"/>
    <x v="449"/>
    <s v="food"/>
    <x v="6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x v="6"/>
    <n v="0.43"/>
    <x v="364"/>
    <s v="food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x v="446"/>
    <x v="2"/>
    <x v="1"/>
    <s v="GBP"/>
    <n v="1459368658"/>
    <n v="1454188258"/>
    <b v="0"/>
    <n v="12"/>
    <b v="0"/>
    <x v="6"/>
    <n v="16.829999999999998"/>
    <x v="450"/>
    <s v="food"/>
    <x v="6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6"/>
    <n v="0"/>
    <x v="121"/>
    <s v="food"/>
    <x v="6"/>
  </r>
  <r>
    <n v="2405"/>
    <s v="JoyShtick Food Truck"/>
    <s v="We are the first gaming-themed food truck, bringing gourmet pub fare to the Jacksonville area."/>
    <n v="5000"/>
    <x v="447"/>
    <x v="2"/>
    <x v="0"/>
    <s v="USD"/>
    <n v="1472911375"/>
    <n v="1471096975"/>
    <b v="0"/>
    <n v="20"/>
    <b v="0"/>
    <x v="6"/>
    <n v="22.52"/>
    <x v="451"/>
    <s v="food"/>
    <x v="6"/>
  </r>
  <r>
    <n v="2406"/>
    <s v="Arnold's Happy Days Food Truck"/>
    <s v="Be a part of something BIG, support us in opening the best burger truck in Tacoma! ~ &quot;So I donâ€™t have to dream alone!&quot;"/>
    <n v="3250"/>
    <x v="448"/>
    <x v="2"/>
    <x v="0"/>
    <s v="USD"/>
    <n v="1421635190"/>
    <n v="1418179190"/>
    <b v="0"/>
    <n v="16"/>
    <b v="0"/>
    <x v="6"/>
    <n v="41.38"/>
    <x v="452"/>
    <s v="food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x v="449"/>
    <x v="2"/>
    <x v="0"/>
    <s v="USD"/>
    <n v="1428732000"/>
    <n v="1426772928"/>
    <b v="0"/>
    <n v="33"/>
    <b v="0"/>
    <x v="6"/>
    <n v="25.26"/>
    <x v="453"/>
    <s v="food"/>
    <x v="6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6"/>
    <n v="0.2"/>
    <x v="2"/>
    <s v="food"/>
    <x v="6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6"/>
    <n v="1.84"/>
    <x v="454"/>
    <s v="food"/>
    <x v="6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6"/>
    <n v="0"/>
    <x v="121"/>
    <s v="food"/>
    <x v="6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6"/>
    <n v="0.6"/>
    <x v="417"/>
    <s v="food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6"/>
    <n v="0"/>
    <x v="121"/>
    <s v="food"/>
    <x v="6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6"/>
    <n v="0.83"/>
    <x v="455"/>
    <s v="food"/>
    <x v="6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6"/>
    <n v="3.07"/>
    <x v="456"/>
    <s v="food"/>
    <x v="6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6"/>
    <n v="0.56000000000000005"/>
    <x v="457"/>
    <s v="food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6"/>
    <n v="0.03"/>
    <x v="144"/>
    <s v="food"/>
    <x v="6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6"/>
    <n v="0"/>
    <x v="121"/>
    <s v="food"/>
    <x v="6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x v="6"/>
    <n v="0.02"/>
    <x v="120"/>
    <s v="food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6"/>
    <n v="0"/>
    <x v="121"/>
    <s v="food"/>
    <x v="6"/>
  </r>
  <r>
    <n v="2420"/>
    <s v="Pangea Cuisines &quot;Continental Drift&quot; A Paleo food Truck!"/>
    <s v="Pangea Cuisines offers authentic hand crafted dishes, utilizing fresh ingredients selected that very morning."/>
    <n v="16870"/>
    <x v="450"/>
    <x v="2"/>
    <x v="0"/>
    <s v="USD"/>
    <n v="1415583695"/>
    <n v="1410396095"/>
    <b v="0"/>
    <n v="36"/>
    <b v="0"/>
    <x v="6"/>
    <n v="14.83"/>
    <x v="458"/>
    <s v="food"/>
    <x v="6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x v="6"/>
    <n v="0.02"/>
    <x v="120"/>
    <s v="food"/>
    <x v="6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x v="6"/>
    <n v="0.2"/>
    <x v="120"/>
    <s v="food"/>
    <x v="6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6"/>
    <n v="0.01"/>
    <x v="459"/>
    <s v="food"/>
    <x v="6"/>
  </r>
  <r>
    <n v="2424"/>
    <s v="Lily and Memphs"/>
    <s v="Great and creative food from the heart in the form of a sweet food truck!"/>
    <n v="25000"/>
    <x v="451"/>
    <x v="2"/>
    <x v="0"/>
    <s v="USD"/>
    <n v="1414445108"/>
    <n v="1411853108"/>
    <b v="0"/>
    <n v="9"/>
    <b v="0"/>
    <x v="6"/>
    <n v="1.24"/>
    <x v="460"/>
    <s v="food"/>
    <x v="6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6"/>
    <n v="0.03"/>
    <x v="120"/>
    <s v="food"/>
    <x v="6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6"/>
    <n v="0"/>
    <x v="121"/>
    <s v="food"/>
    <x v="6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6"/>
    <n v="0"/>
    <x v="120"/>
    <s v="food"/>
    <x v="6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6"/>
    <n v="0"/>
    <x v="120"/>
    <s v="food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452"/>
    <x v="2"/>
    <x v="10"/>
    <s v="NOK"/>
    <n v="1486313040"/>
    <n v="1483131966"/>
    <b v="0"/>
    <n v="4"/>
    <b v="0"/>
    <x v="6"/>
    <n v="1.43"/>
    <x v="461"/>
    <s v="food"/>
    <x v="6"/>
  </r>
  <r>
    <n v="2430"/>
    <s v="It's so cute! - Great food!"/>
    <s v="This little guy will be circling the streets of Brickell &amp; Wynwood in Miami serving Venezuelan dishes. It needs TLC and some equipment"/>
    <n v="3000"/>
    <x v="453"/>
    <x v="2"/>
    <x v="0"/>
    <s v="USD"/>
    <n v="1455246504"/>
    <n v="1452654504"/>
    <b v="0"/>
    <n v="2"/>
    <b v="0"/>
    <x v="6"/>
    <n v="0.7"/>
    <x v="428"/>
    <s v="food"/>
    <x v="6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x v="6"/>
    <n v="0"/>
    <x v="120"/>
    <s v="food"/>
    <x v="6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6"/>
    <n v="0.01"/>
    <x v="120"/>
    <s v="food"/>
    <x v="6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6"/>
    <n v="0"/>
    <x v="121"/>
    <s v="food"/>
    <x v="6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6"/>
    <n v="0.13"/>
    <x v="31"/>
    <s v="food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x v="454"/>
    <x v="2"/>
    <x v="11"/>
    <s v="SEK"/>
    <n v="1444027186"/>
    <n v="1441435186"/>
    <b v="0"/>
    <n v="4"/>
    <b v="0"/>
    <x v="6"/>
    <n v="0.49"/>
    <x v="462"/>
    <s v="food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6"/>
    <n v="0.04"/>
    <x v="377"/>
    <s v="food"/>
    <x v="6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6"/>
    <n v="0"/>
    <x v="121"/>
    <s v="food"/>
    <x v="6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6"/>
    <n v="0.33"/>
    <x v="73"/>
    <s v="food"/>
    <x v="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6"/>
    <n v="0"/>
    <x v="121"/>
    <s v="food"/>
    <x v="6"/>
  </r>
  <r>
    <n v="2440"/>
    <s v="The first green Food Truck in Phnom Penh"/>
    <s v="Starting a entire clean energy food truck and set a new standard for Cambodia"/>
    <n v="5000"/>
    <x v="115"/>
    <x v="2"/>
    <x v="14"/>
    <s v="EUR"/>
    <n v="1455399313"/>
    <n v="1452807313"/>
    <b v="0"/>
    <n v="2"/>
    <b v="0"/>
    <x v="6"/>
    <n v="0.2"/>
    <x v="144"/>
    <s v="food"/>
    <x v="6"/>
  </r>
  <r>
    <n v="2441"/>
    <s v="Bring Alchemy Pops to the People!"/>
    <s v="YOU can help Alchemy Pops POP up on a street near you!"/>
    <n v="7500"/>
    <x v="455"/>
    <x v="0"/>
    <x v="0"/>
    <s v="USD"/>
    <n v="1437627540"/>
    <n v="1435806054"/>
    <b v="0"/>
    <n v="109"/>
    <b v="1"/>
    <x v="7"/>
    <n v="107.88"/>
    <x v="463"/>
    <s v="food"/>
    <x v="7"/>
  </r>
  <r>
    <n v="2442"/>
    <s v="Young Mountain Tea: A New White Tea from India's Himalayas"/>
    <s v="The first tea from a new sustainable tea region in India's young, rising Himalayas."/>
    <n v="24000"/>
    <x v="456"/>
    <x v="0"/>
    <x v="0"/>
    <s v="USD"/>
    <n v="1426777228"/>
    <n v="1424188828"/>
    <b v="0"/>
    <n v="372"/>
    <b v="1"/>
    <x v="7"/>
    <n v="125.94"/>
    <x v="464"/>
    <s v="food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x v="457"/>
    <x v="0"/>
    <x v="0"/>
    <s v="USD"/>
    <n v="1408114822"/>
    <n v="1405522822"/>
    <b v="0"/>
    <n v="311"/>
    <b v="1"/>
    <x v="7"/>
    <n v="202.51"/>
    <x v="465"/>
    <s v="food"/>
    <x v="7"/>
  </r>
  <r>
    <n v="2444"/>
    <s v="Trish's Truffles &amp; Sweet Treats."/>
    <s v="Chocolate Truffles &amp; Sweet Treats handcrafted the European traditional way.  One bite and you will always want to eat dessert first!"/>
    <n v="3000"/>
    <x v="458"/>
    <x v="0"/>
    <x v="0"/>
    <s v="USD"/>
    <n v="1464199591"/>
    <n v="1461607591"/>
    <b v="0"/>
    <n v="61"/>
    <b v="1"/>
    <x v="7"/>
    <n v="108.6"/>
    <x v="466"/>
    <s v="food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459"/>
    <x v="0"/>
    <x v="0"/>
    <s v="USD"/>
    <n v="1443242021"/>
    <n v="1440650021"/>
    <b v="0"/>
    <n v="115"/>
    <b v="1"/>
    <x v="7"/>
    <n v="172.8"/>
    <x v="467"/>
    <s v="food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x v="460"/>
    <x v="0"/>
    <x v="0"/>
    <s v="USD"/>
    <n v="1480174071"/>
    <n v="1477578471"/>
    <b v="0"/>
    <n v="111"/>
    <b v="1"/>
    <x v="7"/>
    <n v="167.98"/>
    <x v="468"/>
    <s v="food"/>
    <x v="7"/>
  </r>
  <r>
    <n v="2447"/>
    <s v="The Workingman's Cake by Delectabites"/>
    <s v="Some days you just need cake! Homemade cake, wild (and classic) flavors, icing on the inside and shipped fresh to your home or office!"/>
    <n v="2500"/>
    <x v="461"/>
    <x v="0"/>
    <x v="0"/>
    <s v="USD"/>
    <n v="1478923200"/>
    <n v="1476184593"/>
    <b v="0"/>
    <n v="337"/>
    <b v="1"/>
    <x v="7"/>
    <n v="427.2"/>
    <x v="469"/>
    <s v="food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7"/>
    <n v="107.5"/>
    <x v="470"/>
    <s v="food"/>
    <x v="7"/>
  </r>
  <r>
    <n v="2449"/>
    <s v="Born to Crunch - Jackson Holesome Granola"/>
    <s v="Wholesome, gluten-free, crunchy granola hand-baked in Jackson, WY. Rich in protein, omega 3's, and fiber. Help me get it to you!"/>
    <n v="10000"/>
    <x v="462"/>
    <x v="0"/>
    <x v="0"/>
    <s v="USD"/>
    <n v="1417321515"/>
    <n v="1414725915"/>
    <b v="0"/>
    <n v="120"/>
    <b v="1"/>
    <x v="7"/>
    <n v="108"/>
    <x v="471"/>
    <s v="food"/>
    <x v="7"/>
  </r>
  <r>
    <n v="2450"/>
    <s v="Old Coast Ales: Brewery and Taproom"/>
    <s v="Old Coast Ales will be St. Augustine's very own micro brewery where our focus will be on creating unique and traditional beer styles."/>
    <n v="15000"/>
    <x v="463"/>
    <x v="0"/>
    <x v="0"/>
    <s v="USD"/>
    <n v="1414465860"/>
    <n v="1411177456"/>
    <b v="0"/>
    <n v="102"/>
    <b v="1"/>
    <x v="7"/>
    <n v="101.53"/>
    <x v="472"/>
    <s v="food"/>
    <x v="7"/>
  </r>
  <r>
    <n v="2451"/>
    <s v="Boss Balls Protein Balls"/>
    <s v="Meet the best tasting high protein, low sugar protein snack on the planet. Guaranteed to turn you into a stone cold fox."/>
    <n v="10000"/>
    <x v="464"/>
    <x v="0"/>
    <x v="0"/>
    <s v="USD"/>
    <n v="1488750490"/>
    <n v="1487022490"/>
    <b v="0"/>
    <n v="186"/>
    <b v="1"/>
    <x v="7"/>
    <n v="115.45"/>
    <x v="473"/>
    <s v="food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x v="465"/>
    <x v="0"/>
    <x v="0"/>
    <s v="USD"/>
    <n v="1451430000"/>
    <n v="1448914500"/>
    <b v="0"/>
    <n v="15"/>
    <b v="1"/>
    <x v="7"/>
    <n v="133.5"/>
    <x v="474"/>
    <s v="food"/>
    <x v="7"/>
  </r>
  <r>
    <n v="2453"/>
    <s v="Bounce Jerky - Natural - Hand-Crafted - Quality"/>
    <s v="Creating naturally smoked Jerky without the use of artificial ingredients or preservatives. A healthier snack that taste great!"/>
    <n v="3000"/>
    <x v="466"/>
    <x v="0"/>
    <x v="0"/>
    <s v="USD"/>
    <n v="1486053409"/>
    <n v="1483461409"/>
    <b v="0"/>
    <n v="67"/>
    <b v="1"/>
    <x v="7"/>
    <n v="154.69999999999999"/>
    <x v="3"/>
    <s v="food"/>
    <x v="7"/>
  </r>
  <r>
    <n v="2454"/>
    <s v="Bine Brewing - Brewed Within Reach"/>
    <s v="Beer. Delicious, Salem made beer. Only the freshest, small batch beer straight from the source. Our beer is brewed within reach."/>
    <n v="35000"/>
    <x v="467"/>
    <x v="0"/>
    <x v="0"/>
    <s v="USD"/>
    <n v="1489207808"/>
    <n v="1486183808"/>
    <b v="0"/>
    <n v="130"/>
    <b v="1"/>
    <x v="7"/>
    <n v="100.85"/>
    <x v="475"/>
    <s v="food"/>
    <x v="7"/>
  </r>
  <r>
    <n v="2455"/>
    <s v="Yo Mama's Sauces &amp; Rubs"/>
    <s v="Mama wants everyone to try her secret recipes for sauces and rubs. She uses only the freshest ingredients for them."/>
    <n v="300"/>
    <x v="468"/>
    <x v="0"/>
    <x v="0"/>
    <s v="USD"/>
    <n v="1461177950"/>
    <n v="1458758750"/>
    <b v="0"/>
    <n v="16"/>
    <b v="1"/>
    <x v="7"/>
    <n v="182"/>
    <x v="476"/>
    <s v="food"/>
    <x v="7"/>
  </r>
  <r>
    <n v="2456"/>
    <s v="Beef Sticks to Chomp On!!"/>
    <s v="These beef sticks will make your taste buds dance with happiness. Plus they are healthier than most available today!"/>
    <n v="1500"/>
    <x v="469"/>
    <x v="0"/>
    <x v="0"/>
    <s v="USD"/>
    <n v="1488063839"/>
    <n v="1485471839"/>
    <b v="0"/>
    <n v="67"/>
    <b v="1"/>
    <x v="7"/>
    <n v="180.87"/>
    <x v="477"/>
    <s v="food"/>
    <x v="7"/>
  </r>
  <r>
    <n v="2457"/>
    <s v="NDWK The North Dakota Wine Kitchen"/>
    <s v="If you love wine, and have ever dreamed of crafting your own. You can in 3 easy steps.  Sample~Sprinkle~Savor."/>
    <n v="23000"/>
    <x v="470"/>
    <x v="0"/>
    <x v="0"/>
    <s v="USD"/>
    <n v="1458826056"/>
    <n v="1456237656"/>
    <b v="0"/>
    <n v="124"/>
    <b v="1"/>
    <x v="7"/>
    <n v="102.3"/>
    <x v="478"/>
    <s v="food"/>
    <x v="7"/>
  </r>
  <r>
    <n v="2458"/>
    <s v="Smoke, Loaf &amp; Saucer"/>
    <s v="Three ladies starting a small bakery/toast bar concept @SmorgasburgLA.  House made pastries and bread using local and fun ingredients."/>
    <n v="5000"/>
    <x v="471"/>
    <x v="0"/>
    <x v="0"/>
    <s v="USD"/>
    <n v="1465498800"/>
    <n v="1462481718"/>
    <b v="0"/>
    <n v="80"/>
    <b v="1"/>
    <x v="7"/>
    <n v="110.18"/>
    <x v="479"/>
    <s v="food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472"/>
    <x v="0"/>
    <x v="0"/>
    <s v="USD"/>
    <n v="1458742685"/>
    <n v="1454858285"/>
    <b v="0"/>
    <n v="282"/>
    <b v="1"/>
    <x v="7"/>
    <n v="102.25"/>
    <x v="480"/>
    <s v="food"/>
    <x v="7"/>
  </r>
  <r>
    <n v="2460"/>
    <s v="Grano: The Good Place to Get Great Bread"/>
    <s v="A humble and homey bakery passionately obsessed with good bread. Grano will fast become your favorite neighborhood food hub."/>
    <n v="8500"/>
    <x v="473"/>
    <x v="0"/>
    <x v="0"/>
    <s v="USD"/>
    <n v="1483417020"/>
    <n v="1480480167"/>
    <b v="0"/>
    <n v="68"/>
    <b v="1"/>
    <x v="7"/>
    <n v="100.79"/>
    <x v="481"/>
    <s v="food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x v="474"/>
    <x v="2"/>
    <x v="5"/>
    <s v="CAD"/>
    <n v="1443379104"/>
    <n v="1440787104"/>
    <b v="0"/>
    <n v="7"/>
    <b v="0"/>
    <x v="8"/>
    <n v="2.5499999999999998"/>
    <x v="482"/>
    <s v="food"/>
    <x v="8"/>
  </r>
  <r>
    <n v="2502"/>
    <s v="Cupcake Chaos"/>
    <s v="A small sweet shop featuring the cupcake variety offered by Cupcake Chaos, candy, cotton candy, shakes and malts, located in Dalhart,TX"/>
    <n v="110000"/>
    <x v="475"/>
    <x v="2"/>
    <x v="0"/>
    <s v="USD"/>
    <n v="1411328918"/>
    <n v="1407440918"/>
    <b v="0"/>
    <n v="5"/>
    <b v="0"/>
    <x v="8"/>
    <n v="0.08"/>
    <x v="483"/>
    <s v="food"/>
    <x v="8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8"/>
    <n v="0"/>
    <x v="121"/>
    <s v="food"/>
    <x v="8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8"/>
    <n v="0"/>
    <x v="121"/>
    <s v="food"/>
    <x v="8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8"/>
    <n v="0"/>
    <x v="121"/>
    <s v="food"/>
    <x v="8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8"/>
    <n v="0.6"/>
    <x v="2"/>
    <s v="food"/>
    <x v="8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x v="8"/>
    <n v="0"/>
    <x v="121"/>
    <s v="food"/>
    <x v="8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8"/>
    <n v="0"/>
    <x v="121"/>
    <s v="food"/>
    <x v="8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8"/>
    <n v="1.05"/>
    <x v="484"/>
    <s v="food"/>
    <x v="8"/>
  </r>
  <r>
    <n v="2510"/>
    <s v="Dugout Dogs, Americas love of hot dogs and baseball!"/>
    <s v="Dugout Dogs will be specializing in the many hot dog and sausage styles sold at baseball parks around Major League Baseball (MLB)."/>
    <n v="50000"/>
    <x v="409"/>
    <x v="2"/>
    <x v="0"/>
    <s v="USD"/>
    <n v="1431647772"/>
    <n v="1426463772"/>
    <b v="0"/>
    <n v="2"/>
    <b v="0"/>
    <x v="8"/>
    <n v="0.15"/>
    <x v="413"/>
    <s v="food"/>
    <x v="8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8"/>
    <n v="0"/>
    <x v="121"/>
    <s v="food"/>
    <x v="8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8"/>
    <n v="0"/>
    <x v="121"/>
    <s v="food"/>
    <x v="8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8"/>
    <n v="0"/>
    <x v="121"/>
    <s v="food"/>
    <x v="8"/>
  </r>
  <r>
    <n v="2514"/>
    <s v="Lunch For Tots"/>
    <s v="My little cafe has been challenged to provide healthy, fun lunches to kids at a Montessori School. Local/organic as much as possible."/>
    <n v="12000"/>
    <x v="476"/>
    <x v="2"/>
    <x v="0"/>
    <s v="USD"/>
    <n v="1408526477"/>
    <n v="1407057677"/>
    <b v="0"/>
    <n v="4"/>
    <b v="0"/>
    <x v="8"/>
    <n v="1.75"/>
    <x v="485"/>
    <s v="food"/>
    <x v="8"/>
  </r>
  <r>
    <n v="2515"/>
    <s v="The Barrel Room Restaurant &amp; Tavern"/>
    <s v="The Barrel Room SF is moving to a new location in San Francisco with a 60-seat restaurant &amp; full liquor. Help us make our move amazing!"/>
    <n v="5000"/>
    <x v="477"/>
    <x v="2"/>
    <x v="0"/>
    <s v="USD"/>
    <n v="1424635753"/>
    <n v="1422043753"/>
    <b v="0"/>
    <n v="12"/>
    <b v="0"/>
    <x v="8"/>
    <n v="18.600000000000001"/>
    <x v="486"/>
    <s v="food"/>
    <x v="8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8"/>
    <n v="0"/>
    <x v="121"/>
    <s v="food"/>
    <x v="8"/>
  </r>
  <r>
    <n v="2517"/>
    <s v="The Canteen"/>
    <s v="KICK START US! Chef-driven dining experience offering a multi-course tasteful and playful menu that hems in familiar seasonal comfort."/>
    <n v="18000"/>
    <x v="478"/>
    <x v="2"/>
    <x v="5"/>
    <s v="CAD"/>
    <n v="1426788930"/>
    <n v="1424200530"/>
    <b v="0"/>
    <n v="33"/>
    <b v="0"/>
    <x v="8"/>
    <n v="9.82"/>
    <x v="487"/>
    <s v="food"/>
    <x v="8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8"/>
    <n v="0"/>
    <x v="121"/>
    <s v="food"/>
    <x v="8"/>
  </r>
  <r>
    <n v="2519"/>
    <s v="Kelli's Kitchen"/>
    <s v="Better than your mom's, better than Cracker Barrel, only at Kelli's Kitchen (all from scratch)."/>
    <n v="150000"/>
    <x v="479"/>
    <x v="2"/>
    <x v="0"/>
    <s v="USD"/>
    <n v="1405741404"/>
    <n v="1403149404"/>
    <b v="0"/>
    <n v="4"/>
    <b v="0"/>
    <x v="8"/>
    <n v="0.04"/>
    <x v="488"/>
    <s v="food"/>
    <x v="8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8"/>
    <n v="0"/>
    <x v="121"/>
    <s v="food"/>
    <x v="8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6"/>
    <n v="0"/>
    <x v="121"/>
    <s v="food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x v="409"/>
    <x v="1"/>
    <x v="12"/>
    <s v="EUR"/>
    <n v="1476189339"/>
    <n v="1471005339"/>
    <b v="0"/>
    <n v="3"/>
    <b v="0"/>
    <x v="6"/>
    <n v="0.75"/>
    <x v="380"/>
    <s v="food"/>
    <x v="6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x v="6"/>
    <n v="0"/>
    <x v="121"/>
    <s v="food"/>
    <x v="6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6"/>
    <n v="0"/>
    <x v="121"/>
    <s v="food"/>
    <x v="6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6"/>
    <n v="1"/>
    <x v="101"/>
    <s v="food"/>
    <x v="6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6"/>
    <n v="0"/>
    <x v="121"/>
    <s v="food"/>
    <x v="6"/>
  </r>
  <r>
    <n v="2567"/>
    <s v="Burgers and Babes Food Truck (Canceled)"/>
    <s v="You're leaving a Bar/Nightclub what else would you want more than to have a Juicy Burger and to see Beautiful Girls making it."/>
    <n v="45000"/>
    <x v="427"/>
    <x v="1"/>
    <x v="0"/>
    <s v="USD"/>
    <n v="1429823138"/>
    <n v="1427231138"/>
    <b v="0"/>
    <n v="2"/>
    <b v="0"/>
    <x v="6"/>
    <n v="0.27"/>
    <x v="88"/>
    <s v="food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6"/>
    <n v="0.5"/>
    <x v="73"/>
    <s v="food"/>
    <x v="6"/>
  </r>
  <r>
    <n v="2569"/>
    <s v="Rochester Needs a Dessert Food Truck (Canceled)"/>
    <s v="With your help, I would be able to get a truck and start the process of getting it ready for the 2016 season."/>
    <n v="6500"/>
    <x v="480"/>
    <x v="1"/>
    <x v="0"/>
    <s v="USD"/>
    <n v="1442457112"/>
    <n v="1439865112"/>
    <b v="0"/>
    <n v="2"/>
    <b v="0"/>
    <x v="6"/>
    <n v="2.23"/>
    <x v="489"/>
    <s v="food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x v="481"/>
    <x v="1"/>
    <x v="0"/>
    <s v="USD"/>
    <n v="1486590035"/>
    <n v="1483998035"/>
    <b v="0"/>
    <n v="2"/>
    <b v="0"/>
    <x v="6"/>
    <n v="0.84"/>
    <x v="490"/>
    <s v="food"/>
    <x v="6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6"/>
    <n v="0.25"/>
    <x v="368"/>
    <s v="food"/>
    <x v="6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6"/>
    <n v="0"/>
    <x v="121"/>
    <s v="food"/>
    <x v="6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6"/>
    <n v="0"/>
    <x v="121"/>
    <s v="food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6"/>
    <n v="0"/>
    <x v="121"/>
    <s v="food"/>
    <x v="6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6"/>
    <n v="0"/>
    <x v="121"/>
    <s v="food"/>
    <x v="6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x v="6"/>
    <n v="0"/>
    <x v="121"/>
    <s v="food"/>
    <x v="6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6"/>
    <n v="0"/>
    <x v="121"/>
    <s v="food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6"/>
    <n v="0"/>
    <x v="121"/>
    <s v="food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x v="482"/>
    <x v="1"/>
    <x v="0"/>
    <s v="USD"/>
    <n v="1410810903"/>
    <n v="1405626903"/>
    <b v="0"/>
    <n v="12"/>
    <b v="0"/>
    <x v="6"/>
    <n v="0.14000000000000001"/>
    <x v="491"/>
    <s v="food"/>
    <x v="6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6"/>
    <n v="0.6"/>
    <x v="156"/>
    <s v="food"/>
    <x v="6"/>
  </r>
  <r>
    <n v="2581"/>
    <s v="A Flying Sausage Food Truck"/>
    <s v="Creating a Food Truck to bring gourmet sausage sliders to Jacksonville, FL for breakfast, lunch, and special events."/>
    <n v="5000"/>
    <x v="407"/>
    <x v="2"/>
    <x v="0"/>
    <s v="USD"/>
    <n v="1447689898"/>
    <n v="1445094298"/>
    <b v="0"/>
    <n v="11"/>
    <b v="0"/>
    <x v="6"/>
    <n v="10.6"/>
    <x v="492"/>
    <s v="food"/>
    <x v="6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x v="6"/>
    <n v="0"/>
    <x v="120"/>
    <s v="food"/>
    <x v="6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6"/>
    <n v="0.5"/>
    <x v="120"/>
    <s v="food"/>
    <x v="6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6"/>
    <n v="0"/>
    <x v="121"/>
    <s v="food"/>
    <x v="6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6"/>
    <n v="0.17"/>
    <x v="73"/>
    <s v="food"/>
    <x v="6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6"/>
    <n v="0.17"/>
    <x v="144"/>
    <s v="food"/>
    <x v="6"/>
  </r>
  <r>
    <n v="2587"/>
    <s v="Yummy Hugs-The Original Co-op, Pop-up Food Truck"/>
    <s v="Providing creative, healthy signature dishes for active, conscientious lifestylers through a community of culinary artists."/>
    <n v="50000"/>
    <x v="483"/>
    <x v="2"/>
    <x v="0"/>
    <s v="USD"/>
    <n v="1451491953"/>
    <n v="1448899953"/>
    <b v="0"/>
    <n v="6"/>
    <b v="0"/>
    <x v="6"/>
    <n v="2.4300000000000002"/>
    <x v="493"/>
    <s v="food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x v="484"/>
    <x v="2"/>
    <x v="0"/>
    <s v="USD"/>
    <n v="1427807640"/>
    <n v="1423325626"/>
    <b v="0"/>
    <n v="8"/>
    <b v="0"/>
    <x v="6"/>
    <n v="3.88"/>
    <x v="494"/>
    <s v="food"/>
    <x v="6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6"/>
    <n v="0.01"/>
    <x v="144"/>
    <s v="food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6"/>
    <n v="0"/>
    <x v="121"/>
    <s v="food"/>
    <x v="6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6"/>
    <n v="1.73"/>
    <x v="31"/>
    <s v="food"/>
    <x v="6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6"/>
    <n v="0.17"/>
    <x v="73"/>
    <s v="food"/>
    <x v="6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6"/>
    <n v="0"/>
    <x v="121"/>
    <s v="food"/>
    <x v="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6"/>
    <n v="0"/>
    <x v="120"/>
    <s v="food"/>
    <x v="6"/>
  </r>
  <r>
    <n v="2595"/>
    <s v="Food Truck for Little Fox Bakery"/>
    <s v="Looking to put the best baked goods in Bowling Green on wheels"/>
    <n v="15000"/>
    <x v="485"/>
    <x v="2"/>
    <x v="0"/>
    <s v="USD"/>
    <n v="1487915500"/>
    <n v="1485323500"/>
    <b v="0"/>
    <n v="19"/>
    <b v="0"/>
    <x v="6"/>
    <n v="12.17"/>
    <x v="495"/>
    <s v="food"/>
    <x v="6"/>
  </r>
  <r>
    <n v="2596"/>
    <s v="The Chef Express Food Truck"/>
    <s v="I'm bringing passion, talent, and most importantly some amazing gourmet food to the streets of Lethbridge and southern Alberta."/>
    <n v="35000"/>
    <x v="486"/>
    <x v="2"/>
    <x v="5"/>
    <s v="CAD"/>
    <n v="1407427009"/>
    <n v="1404835009"/>
    <b v="0"/>
    <n v="27"/>
    <b v="0"/>
    <x v="6"/>
    <n v="23.59"/>
    <x v="496"/>
    <s v="food"/>
    <x v="6"/>
  </r>
  <r>
    <n v="2597"/>
    <s v="Cafe Nomad back on the road! Coffee van's poorly."/>
    <s v="We have a great little coffee business but the van is currently limping! We don't have the capital to replace it. Please help us!"/>
    <n v="1500"/>
    <x v="426"/>
    <x v="2"/>
    <x v="1"/>
    <s v="GBP"/>
    <n v="1466323917"/>
    <n v="1463731917"/>
    <b v="0"/>
    <n v="7"/>
    <b v="0"/>
    <x v="6"/>
    <n v="5.67"/>
    <x v="497"/>
    <s v="food"/>
    <x v="6"/>
  </r>
  <r>
    <n v="2598"/>
    <s v="Rovin' Okie's Fried Pies gourmet southern fried pies."/>
    <s v="I'm ready to make Tulsa happy and aware that love and kindness go hand in hand with good food!"/>
    <n v="3000"/>
    <x v="487"/>
    <x v="2"/>
    <x v="0"/>
    <s v="USD"/>
    <n v="1443039001"/>
    <n v="1440447001"/>
    <b v="0"/>
    <n v="14"/>
    <b v="0"/>
    <x v="6"/>
    <n v="39"/>
    <x v="498"/>
    <s v="food"/>
    <x v="6"/>
  </r>
  <r>
    <n v="2599"/>
    <s v="Empty Ramekins Catering Group"/>
    <s v="The Empty Ramekins Catering Group is looking for your help to start up in Miami Florida!!!!"/>
    <n v="9041"/>
    <x v="488"/>
    <x v="2"/>
    <x v="0"/>
    <s v="USD"/>
    <n v="1407089147"/>
    <n v="1403201147"/>
    <b v="0"/>
    <n v="5"/>
    <b v="0"/>
    <x v="6"/>
    <n v="1"/>
    <x v="499"/>
    <s v="food"/>
    <x v="6"/>
  </r>
  <r>
    <n v="2600"/>
    <s v="Help Buttz Return From the Ashes"/>
    <s v="On Sunday November 8, 2015 our food truck burned to the ground. Please help us get rebuilt."/>
    <n v="50000"/>
    <x v="489"/>
    <x v="2"/>
    <x v="0"/>
    <s v="USD"/>
    <n v="1458938200"/>
    <n v="1453757800"/>
    <b v="0"/>
    <n v="30"/>
    <b v="0"/>
    <x v="6"/>
    <n v="6.93"/>
    <x v="500"/>
    <s v="food"/>
    <x v="6"/>
  </r>
  <r>
    <n v="2681"/>
    <s v="Jolly's Hot Dogs An All-Beef Coney Dog"/>
    <s v="Jolly's Hot Dogs: A beef hot dog topped with deliciously seasoned ground beef, mustard and minced onions."/>
    <n v="8000"/>
    <x v="490"/>
    <x v="2"/>
    <x v="0"/>
    <s v="USD"/>
    <n v="1405027750"/>
    <n v="1402867750"/>
    <b v="0"/>
    <n v="2"/>
    <b v="0"/>
    <x v="6"/>
    <n v="0.69"/>
    <x v="501"/>
    <s v="food"/>
    <x v="6"/>
  </r>
  <r>
    <n v="2682"/>
    <s v="Toastie's Gourmet Toast"/>
    <s v="Gourmet Toast is the culinary combination, neigh, perfection of America's most under-utilized snack: Toast."/>
    <n v="6000"/>
    <x v="491"/>
    <x v="2"/>
    <x v="0"/>
    <s v="USD"/>
    <n v="1416635940"/>
    <n v="1413838540"/>
    <b v="0"/>
    <n v="20"/>
    <b v="0"/>
    <x v="6"/>
    <n v="28.3"/>
    <x v="502"/>
    <s v="food"/>
    <x v="6"/>
  </r>
  <r>
    <n v="2683"/>
    <s v="Just Cereal - Mobile Cereal Bar"/>
    <s v="Cereal isn't only for breakfast! Help me bring cereal to the 92% of Americans who eat cereal everyday. Out of the home and to you!"/>
    <n v="15000"/>
    <x v="492"/>
    <x v="2"/>
    <x v="0"/>
    <s v="USD"/>
    <n v="1425233240"/>
    <n v="1422641240"/>
    <b v="0"/>
    <n v="3"/>
    <b v="0"/>
    <x v="6"/>
    <n v="0.24"/>
    <x v="503"/>
    <s v="food"/>
    <x v="6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6"/>
    <n v="1.1399999999999999"/>
    <x v="504"/>
    <s v="food"/>
    <x v="6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6"/>
    <n v="0.02"/>
    <x v="119"/>
    <s v="food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6"/>
    <n v="0"/>
    <x v="121"/>
    <s v="food"/>
    <x v="6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6"/>
    <n v="0"/>
    <x v="121"/>
    <s v="food"/>
    <x v="6"/>
  </r>
  <r>
    <n v="2688"/>
    <s v="Mac N Cheez Food Truck"/>
    <s v="The amazing gourmet Mac N Cheez Food Truck Campaigne!"/>
    <n v="50000"/>
    <x v="493"/>
    <x v="2"/>
    <x v="0"/>
    <s v="USD"/>
    <n v="1424746800"/>
    <n v="1422067870"/>
    <b v="0"/>
    <n v="14"/>
    <b v="0"/>
    <x v="6"/>
    <n v="0.15"/>
    <x v="505"/>
    <s v="food"/>
    <x v="6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6"/>
    <n v="0"/>
    <x v="120"/>
    <s v="food"/>
    <x v="6"/>
  </r>
  <r>
    <n v="2690"/>
    <s v="Help 2 Fat 2 Fly, with our Restaurant!"/>
    <s v="The stuffed chicken wing originators need YOUR help starting a restaurant so our AMAZING wings will be available to you 7 days a week!"/>
    <n v="80000"/>
    <x v="494"/>
    <x v="2"/>
    <x v="0"/>
    <s v="USD"/>
    <n v="1433298676"/>
    <n v="1429410676"/>
    <b v="0"/>
    <n v="118"/>
    <b v="0"/>
    <x v="6"/>
    <n v="10.73"/>
    <x v="506"/>
    <s v="food"/>
    <x v="6"/>
  </r>
  <r>
    <n v="2691"/>
    <s v="Cook"/>
    <s v="A Great New local Food Truck serving up ethnic fusion inspired eats in Ottawa."/>
    <n v="65000"/>
    <x v="413"/>
    <x v="2"/>
    <x v="5"/>
    <s v="CAD"/>
    <n v="1431278557"/>
    <n v="1427390557"/>
    <b v="0"/>
    <n v="2"/>
    <b v="0"/>
    <x v="6"/>
    <n v="0.05"/>
    <x v="419"/>
    <s v="food"/>
    <x v="6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6"/>
    <n v="0.71"/>
    <x v="380"/>
    <s v="food"/>
    <x v="6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6"/>
    <n v="0.8"/>
    <x v="140"/>
    <s v="food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6"/>
    <n v="0"/>
    <x v="120"/>
    <s v="food"/>
    <x v="6"/>
  </r>
  <r>
    <n v="2695"/>
    <s v="Fat daddy mac food truck"/>
    <s v="I am creating food magic on the go! Amazing food isn't just for sitdown restaraunts anymore!"/>
    <n v="15000"/>
    <x v="495"/>
    <x v="2"/>
    <x v="0"/>
    <s v="USD"/>
    <n v="1428981718"/>
    <n v="1423801318"/>
    <b v="0"/>
    <n v="3"/>
    <b v="0"/>
    <x v="6"/>
    <n v="0.47"/>
    <x v="507"/>
    <s v="food"/>
    <x v="6"/>
  </r>
  <r>
    <n v="2696"/>
    <s v="The Military Moms Food Truck"/>
    <s v="The dream to own a food truck, rolling wherever the army sends me, hiring other military spouses and veterans alike! Giving back!"/>
    <n v="60000"/>
    <x v="496"/>
    <x v="2"/>
    <x v="0"/>
    <s v="USD"/>
    <n v="1419538560"/>
    <n v="1416600960"/>
    <b v="0"/>
    <n v="38"/>
    <b v="0"/>
    <x v="6"/>
    <n v="5.65"/>
    <x v="508"/>
    <s v="food"/>
    <x v="6"/>
  </r>
  <r>
    <n v="2697"/>
    <s v="Dough Heads Food Truck: waffles stuffed with sweet + savory"/>
    <s v="Stuffed waffles made from Dough. Sweet, savory, salty and then stuffed with meats, fruits, and sauces!"/>
    <n v="23000"/>
    <x v="497"/>
    <x v="2"/>
    <x v="0"/>
    <s v="USD"/>
    <n v="1438552800"/>
    <n v="1435876423"/>
    <b v="0"/>
    <n v="52"/>
    <b v="0"/>
    <x v="6"/>
    <n v="26.35"/>
    <x v="509"/>
    <s v="food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x v="498"/>
    <x v="2"/>
    <x v="0"/>
    <s v="USD"/>
    <n v="1403904808"/>
    <n v="1401312808"/>
    <b v="0"/>
    <n v="2"/>
    <b v="0"/>
    <x v="6"/>
    <n v="0.33"/>
    <x v="510"/>
    <s v="food"/>
    <x v="6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6"/>
    <n v="0"/>
    <x v="121"/>
    <s v="food"/>
    <x v="6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6"/>
    <n v="0.7"/>
    <x v="419"/>
    <s v="food"/>
    <x v="6"/>
  </r>
  <r>
    <n v="1064"/>
    <s v="Vineyard Valley - A Social Winemaking Game!"/>
    <s v="Make wine from seed to bottle; build, socialize, sell, and relax in Vineyard Valley - a social, sandbox, free to play business sim!"/>
    <n v="90000"/>
    <x v="499"/>
    <x v="2"/>
    <x v="0"/>
    <s v="USD"/>
    <n v="1373174903"/>
    <n v="1369286903"/>
    <b v="0"/>
    <n v="123"/>
    <b v="0"/>
    <x v="9"/>
    <n v="8.9700000000000006"/>
    <x v="511"/>
    <s v="games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9"/>
    <n v="2.7"/>
    <x v="512"/>
    <s v="games"/>
    <x v="9"/>
  </r>
  <r>
    <n v="1066"/>
    <s v="So I'm A Dark Lord"/>
    <s v="A parody of old school RPGs where you are a new Dark Lord on a quest to amass monsters and allies on your side."/>
    <n v="150000"/>
    <x v="500"/>
    <x v="2"/>
    <x v="0"/>
    <s v="USD"/>
    <n v="1375657582"/>
    <n v="1371769582"/>
    <b v="0"/>
    <n v="148"/>
    <b v="0"/>
    <x v="9"/>
    <n v="3.37"/>
    <x v="476"/>
    <s v="games"/>
    <x v="9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9"/>
    <n v="26"/>
    <x v="31"/>
    <s v="games"/>
    <x v="9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9"/>
    <n v="0.15"/>
    <x v="513"/>
    <s v="games"/>
    <x v="9"/>
  </r>
  <r>
    <n v="1069"/>
    <s v="Until The End (PC, Mac, and Linux)"/>
    <s v="A run-n-gun zombie survival game where you scavenge for items to make the night a little less scary."/>
    <n v="2200"/>
    <x v="501"/>
    <x v="2"/>
    <x v="0"/>
    <s v="USD"/>
    <n v="1385447459"/>
    <n v="1382679059"/>
    <b v="0"/>
    <n v="21"/>
    <b v="0"/>
    <x v="9"/>
    <n v="38.64"/>
    <x v="514"/>
    <s v="games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9"/>
    <n v="0.7"/>
    <x v="515"/>
    <s v="games"/>
    <x v="9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9"/>
    <n v="0"/>
    <x v="121"/>
    <s v="games"/>
    <x v="9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9"/>
    <n v="7.0000000000000007E-2"/>
    <x v="516"/>
    <s v="games"/>
    <x v="9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9"/>
    <n v="1.33"/>
    <x v="119"/>
    <s v="games"/>
    <x v="9"/>
  </r>
  <r>
    <n v="1074"/>
    <s v="Kingdom Espionage"/>
    <s v="An ambitious multiplayer game set in fantastical medieval world where you must defend your castle while attacking others to gain ranks!"/>
    <n v="54000"/>
    <x v="502"/>
    <x v="2"/>
    <x v="0"/>
    <s v="USD"/>
    <n v="1388808545"/>
    <n v="1386216545"/>
    <b v="0"/>
    <n v="30"/>
    <b v="0"/>
    <x v="9"/>
    <n v="6.31"/>
    <x v="517"/>
    <s v="games"/>
    <x v="9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9"/>
    <n v="4.5"/>
    <x v="2"/>
    <s v="games"/>
    <x v="9"/>
  </r>
  <r>
    <n v="1076"/>
    <s v="Kaptain Brawe 2: A Space Travesty"/>
    <s v="A comical point and click adventure by veteran team of Broken Sword and Monkey Island fame - Steve Ince and Bill Tiller"/>
    <n v="75000"/>
    <x v="503"/>
    <x v="2"/>
    <x v="0"/>
    <s v="USD"/>
    <n v="1410426250"/>
    <n v="1405674250"/>
    <b v="0"/>
    <n v="975"/>
    <b v="0"/>
    <x v="9"/>
    <n v="62.77"/>
    <x v="518"/>
    <s v="games"/>
    <x v="9"/>
  </r>
  <r>
    <n v="1077"/>
    <s v="Legends of Callasia [Demo Available NOW!]"/>
    <s v="An epic strategy game of world conquest with simultaneous turn-based multiplayer gameplay and no hotseat waiting"/>
    <n v="25000"/>
    <x v="504"/>
    <x v="2"/>
    <x v="0"/>
    <s v="USD"/>
    <n v="1452744011"/>
    <n v="1450152011"/>
    <b v="0"/>
    <n v="167"/>
    <b v="0"/>
    <x v="9"/>
    <n v="29.38"/>
    <x v="519"/>
    <s v="games"/>
    <x v="9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9"/>
    <n v="7.5"/>
    <x v="373"/>
    <s v="games"/>
    <x v="9"/>
  </r>
  <r>
    <n v="1079"/>
    <s v="Sirius Online, an indie Space MMO"/>
    <s v="Sirius Online is currently the work of two brothers striving to bring the Era of Freelancer back, adding dynamic markets and more."/>
    <n v="26000"/>
    <x v="505"/>
    <x v="2"/>
    <x v="12"/>
    <s v="EUR"/>
    <n v="1463232936"/>
    <n v="1461072936"/>
    <b v="0"/>
    <n v="18"/>
    <b v="0"/>
    <x v="9"/>
    <n v="2.61"/>
    <x v="520"/>
    <s v="games"/>
    <x v="9"/>
  </r>
  <r>
    <n v="1080"/>
    <s v="Skullforge: The Hunt"/>
    <s v="A fantasy action RPG which follows an elven ex-slave on a journey of magic, revenge, intrigue, and deceit."/>
    <n v="20000"/>
    <x v="506"/>
    <x v="2"/>
    <x v="0"/>
    <s v="USD"/>
    <n v="1399778333"/>
    <n v="1397186333"/>
    <b v="0"/>
    <n v="98"/>
    <b v="0"/>
    <x v="9"/>
    <n v="9.11"/>
    <x v="521"/>
    <s v="games"/>
    <x v="9"/>
  </r>
  <r>
    <n v="1081"/>
    <s v="The Creature"/>
    <s v="Finishing your last job before you retire until a disaster strikes the cargo ship can you survive The Creature?"/>
    <n v="68000"/>
    <x v="507"/>
    <x v="2"/>
    <x v="0"/>
    <s v="USD"/>
    <n v="1422483292"/>
    <n v="1419891292"/>
    <b v="0"/>
    <n v="4"/>
    <b v="0"/>
    <x v="9"/>
    <n v="0.02"/>
    <x v="362"/>
    <s v="games"/>
    <x v="9"/>
  </r>
  <r>
    <n v="1082"/>
    <s v="T-Fighter: Code Name M - Mobile Edition"/>
    <s v="Challenge your trivia skills in this action oriented game against several opponents across time."/>
    <n v="10000"/>
    <x v="508"/>
    <x v="2"/>
    <x v="0"/>
    <s v="USD"/>
    <n v="1344635088"/>
    <n v="1342043088"/>
    <b v="0"/>
    <n v="3"/>
    <b v="0"/>
    <x v="9"/>
    <n v="0.56000000000000005"/>
    <x v="522"/>
    <s v="games"/>
    <x v="9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9"/>
    <n v="0.82"/>
    <x v="523"/>
    <s v="games"/>
    <x v="9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x v="9"/>
    <n v="0"/>
    <x v="121"/>
    <s v="games"/>
    <x v="9"/>
  </r>
  <r>
    <n v="1085"/>
    <s v="Sun Dryd Studios"/>
    <s v="The new kid on the block. Re-imagining old games and creating new ones. Ship, Lazer, Rock is first."/>
    <n v="30000"/>
    <x v="509"/>
    <x v="2"/>
    <x v="5"/>
    <s v="CAD"/>
    <n v="1457967975"/>
    <n v="1455379575"/>
    <b v="0"/>
    <n v="9"/>
    <b v="0"/>
    <x v="9"/>
    <n v="3.42"/>
    <x v="524"/>
    <s v="games"/>
    <x v="9"/>
  </r>
  <r>
    <n v="1086"/>
    <s v="Cyber Universe Online"/>
    <s v="Humanity's future in the Galaxy"/>
    <n v="18000"/>
    <x v="510"/>
    <x v="2"/>
    <x v="0"/>
    <s v="USD"/>
    <n v="1408913291"/>
    <n v="1406321291"/>
    <b v="0"/>
    <n v="2"/>
    <b v="0"/>
    <x v="9"/>
    <n v="0.08"/>
    <x v="525"/>
    <s v="games"/>
    <x v="9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9"/>
    <n v="0"/>
    <x v="121"/>
    <s v="games"/>
    <x v="9"/>
  </r>
  <r>
    <n v="1088"/>
    <s v="Still Alive"/>
    <s v="A fresh twist on survival games. Intense, high-stakes 30 minute rounds for up to 10 players."/>
    <n v="45000"/>
    <x v="511"/>
    <x v="2"/>
    <x v="0"/>
    <s v="USD"/>
    <n v="1398366667"/>
    <n v="1395774667"/>
    <b v="0"/>
    <n v="147"/>
    <b v="0"/>
    <x v="9"/>
    <n v="14.18"/>
    <x v="526"/>
    <s v="games"/>
    <x v="9"/>
  </r>
  <r>
    <n v="1089"/>
    <s v="Farabel"/>
    <s v="Farabel is a single player turn-based fantasy strategy game for Mac/PC/Linux"/>
    <n v="15000"/>
    <x v="512"/>
    <x v="2"/>
    <x v="6"/>
    <s v="EUR"/>
    <n v="1435293175"/>
    <n v="1432701175"/>
    <b v="0"/>
    <n v="49"/>
    <b v="0"/>
    <x v="9"/>
    <n v="7.83"/>
    <x v="527"/>
    <s v="games"/>
    <x v="9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9"/>
    <n v="0.04"/>
    <x v="144"/>
    <s v="games"/>
    <x v="9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9"/>
    <n v="12.5"/>
    <x v="381"/>
    <s v="games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x v="453"/>
    <x v="2"/>
    <x v="0"/>
    <s v="USD"/>
    <n v="1357432638"/>
    <n v="1354840638"/>
    <b v="0"/>
    <n v="7"/>
    <b v="0"/>
    <x v="9"/>
    <n v="1.05"/>
    <x v="362"/>
    <s v="games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x v="513"/>
    <x v="2"/>
    <x v="5"/>
    <s v="CAD"/>
    <n v="1455232937"/>
    <n v="1453936937"/>
    <b v="0"/>
    <n v="4"/>
    <b v="0"/>
    <x v="9"/>
    <n v="14.08"/>
    <x v="528"/>
    <s v="games"/>
    <x v="9"/>
  </r>
  <r>
    <n v="1094"/>
    <s v="Sprocket Junkie"/>
    <s v="An action racing game for iOS. Set in a steampunk world, players battle their way to the finish line on customizable rocket engines!"/>
    <n v="18000"/>
    <x v="514"/>
    <x v="2"/>
    <x v="0"/>
    <s v="USD"/>
    <n v="1318180033"/>
    <n v="1315588033"/>
    <b v="0"/>
    <n v="27"/>
    <b v="0"/>
    <x v="9"/>
    <n v="18.3"/>
    <x v="529"/>
    <s v="games"/>
    <x v="9"/>
  </r>
  <r>
    <n v="1095"/>
    <s v="Project Snowstorm"/>
    <s v="MMORPG with Real-Time Pet Battles, Expansive 3D World and Ranked Individual &amp; Guild PvP arenas all on your mobile device!"/>
    <n v="500000"/>
    <x v="515"/>
    <x v="2"/>
    <x v="0"/>
    <s v="USD"/>
    <n v="1377867220"/>
    <n v="1375275220"/>
    <b v="0"/>
    <n v="94"/>
    <b v="0"/>
    <x v="9"/>
    <n v="5.03"/>
    <x v="530"/>
    <s v="games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16"/>
    <x v="2"/>
    <x v="0"/>
    <s v="USD"/>
    <n v="1412393400"/>
    <n v="1409747154"/>
    <b v="0"/>
    <n v="29"/>
    <b v="0"/>
    <x v="9"/>
    <n v="17.93"/>
    <x v="531"/>
    <s v="games"/>
    <x v="9"/>
  </r>
  <r>
    <n v="1097"/>
    <s v="Rabbly"/>
    <s v="Rabbly is action-adventure game. Is about a scientist going on an adventure, to find rare materials in another galaxy."/>
    <n v="100000"/>
    <x v="517"/>
    <x v="2"/>
    <x v="0"/>
    <s v="USD"/>
    <n v="1393786877"/>
    <n v="1390330877"/>
    <b v="0"/>
    <n v="7"/>
    <b v="0"/>
    <x v="9"/>
    <n v="0.05"/>
    <x v="532"/>
    <s v="games"/>
    <x v="9"/>
  </r>
  <r>
    <n v="1098"/>
    <s v="Kick, Punch... Fireball"/>
    <s v="Kick, Punch... Fireball is an FPS type arena game set inside the fantasy world."/>
    <n v="25000"/>
    <x v="518"/>
    <x v="2"/>
    <x v="0"/>
    <s v="USD"/>
    <n v="1397413095"/>
    <n v="1394821095"/>
    <b v="0"/>
    <n v="22"/>
    <b v="0"/>
    <x v="9"/>
    <n v="7.21"/>
    <x v="533"/>
    <s v="games"/>
    <x v="9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9"/>
    <n v="0.5"/>
    <x v="380"/>
    <s v="games"/>
    <x v="9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9"/>
    <n v="2.5"/>
    <x v="119"/>
    <s v="games"/>
    <x v="9"/>
  </r>
  <r>
    <n v="1101"/>
    <s v="Strain Wars"/>
    <s v="Different strains of marijuana leafs battling to the death to see which one is the top strain."/>
    <n v="100000"/>
    <x v="519"/>
    <x v="2"/>
    <x v="0"/>
    <s v="USD"/>
    <n v="1468519920"/>
    <n v="1466188338"/>
    <b v="0"/>
    <n v="6"/>
    <b v="0"/>
    <x v="9"/>
    <n v="0.04"/>
    <x v="534"/>
    <s v="games"/>
    <x v="9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9"/>
    <n v="5.31"/>
    <x v="535"/>
    <s v="games"/>
    <x v="9"/>
  </r>
  <r>
    <n v="1103"/>
    <s v="The Morgue"/>
    <s v="&quot;I go to work... I classify the bodies and store them accordingly... Sometimes I here noises... Other times is see her..."/>
    <n v="15000"/>
    <x v="520"/>
    <x v="2"/>
    <x v="0"/>
    <s v="USD"/>
    <n v="1466227190"/>
    <n v="1461043190"/>
    <b v="0"/>
    <n v="15"/>
    <b v="0"/>
    <x v="9"/>
    <n v="1.62"/>
    <x v="512"/>
    <s v="games"/>
    <x v="9"/>
  </r>
  <r>
    <n v="1104"/>
    <s v="Street Heroes - A Facebook Beat 'em Up"/>
    <s v="Street Heroes is a retro 2D side-scrolling multiplayer beat 'em up for Facebook that brings classic arcade fun to a social platform"/>
    <n v="60000"/>
    <x v="521"/>
    <x v="2"/>
    <x v="1"/>
    <s v="GBP"/>
    <n v="1402480221"/>
    <n v="1399888221"/>
    <b v="0"/>
    <n v="37"/>
    <b v="0"/>
    <x v="9"/>
    <n v="4.95"/>
    <x v="536"/>
    <s v="games"/>
    <x v="9"/>
  </r>
  <r>
    <n v="1105"/>
    <s v="Nightmare Zombies"/>
    <s v="Nightmare Zombies is the first Oculus Rift Only immersive zombie simulator in the Post-Apocalypse urban environment of New York City."/>
    <n v="900000"/>
    <x v="522"/>
    <x v="2"/>
    <x v="0"/>
    <s v="USD"/>
    <n v="1395627327"/>
    <n v="1393038927"/>
    <b v="0"/>
    <n v="20"/>
    <b v="0"/>
    <x v="9"/>
    <n v="0.16"/>
    <x v="537"/>
    <s v="games"/>
    <x v="9"/>
  </r>
  <r>
    <n v="1106"/>
    <s v="Backyard Zombies"/>
    <s v="Collect coins and save civilians while you blast your way through tons of zombies! Unlock new characters and levels!"/>
    <n v="400"/>
    <x v="523"/>
    <x v="2"/>
    <x v="0"/>
    <s v="USD"/>
    <n v="1333557975"/>
    <n v="1330969575"/>
    <b v="0"/>
    <n v="7"/>
    <b v="0"/>
    <x v="9"/>
    <n v="41.25"/>
    <x v="538"/>
    <s v="games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9"/>
    <n v="0"/>
    <x v="121"/>
    <s v="games"/>
    <x v="9"/>
  </r>
  <r>
    <n v="1108"/>
    <s v="Urbania: Create the future"/>
    <s v="Environmental awareness using social games where players are challenged to pursue sustainable development in the city of the future."/>
    <n v="25000"/>
    <x v="524"/>
    <x v="2"/>
    <x v="0"/>
    <s v="USD"/>
    <n v="1334326635"/>
    <n v="1329146235"/>
    <b v="0"/>
    <n v="21"/>
    <b v="0"/>
    <x v="9"/>
    <n v="2.93"/>
    <x v="539"/>
    <s v="games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9"/>
    <n v="0.45"/>
    <x v="2"/>
    <s v="games"/>
    <x v="9"/>
  </r>
  <r>
    <n v="1110"/>
    <s v="PSI - Role Playing Game"/>
    <s v="PSI is a game about a group of people dealing with the effects of Nightmares becoming reality, life will never be the same."/>
    <n v="50000"/>
    <x v="525"/>
    <x v="2"/>
    <x v="0"/>
    <s v="USD"/>
    <n v="1354919022"/>
    <n v="1352327022"/>
    <b v="0"/>
    <n v="11"/>
    <b v="0"/>
    <x v="9"/>
    <n v="0.51"/>
    <x v="540"/>
    <s v="games"/>
    <x v="9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9"/>
    <n v="0.04"/>
    <x v="120"/>
    <s v="games"/>
    <x v="9"/>
  </r>
  <r>
    <n v="1112"/>
    <s v="Johnny Rocketfingers: Violent Point &amp; Click Adventure!"/>
    <s v="Tarantino-esque Adventure Game on Steroids Inspired by LucasArts, Gritty Action Movies and 1940's Animation"/>
    <n v="88000"/>
    <x v="526"/>
    <x v="2"/>
    <x v="0"/>
    <s v="USD"/>
    <n v="1421656200"/>
    <n v="1416507211"/>
    <b v="0"/>
    <n v="312"/>
    <b v="0"/>
    <x v="9"/>
    <n v="35.54"/>
    <x v="541"/>
    <s v="games"/>
    <x v="9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9"/>
    <n v="0.5"/>
    <x v="144"/>
    <s v="games"/>
    <x v="9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9"/>
    <n v="0.17"/>
    <x v="542"/>
    <s v="games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x v="527"/>
    <x v="2"/>
    <x v="0"/>
    <s v="USD"/>
    <n v="1459352495"/>
    <n v="1456764095"/>
    <b v="0"/>
    <n v="4"/>
    <b v="0"/>
    <x v="9"/>
    <n v="0.13"/>
    <x v="543"/>
    <s v="games"/>
    <x v="9"/>
  </r>
  <r>
    <n v="1116"/>
    <s v="Quest Remnants of Chaos"/>
    <s v="A medieval, post apocolyptic, Online, MMORPG. Class morphing, character customization game."/>
    <n v="500000"/>
    <x v="528"/>
    <x v="2"/>
    <x v="0"/>
    <s v="USD"/>
    <n v="1339273208"/>
    <n v="1334089208"/>
    <b v="0"/>
    <n v="10"/>
    <b v="0"/>
    <x v="9"/>
    <n v="0.04"/>
    <x v="544"/>
    <s v="games"/>
    <x v="9"/>
  </r>
  <r>
    <n v="1117"/>
    <s v="Medieval Village"/>
    <s v="Experience the Medieval in your own village. Increase your village into a city and walk through the streets."/>
    <n v="1000"/>
    <x v="529"/>
    <x v="2"/>
    <x v="12"/>
    <s v="EUR"/>
    <n v="1451053313"/>
    <n v="1448461313"/>
    <b v="0"/>
    <n v="8"/>
    <b v="0"/>
    <x v="9"/>
    <n v="8.3000000000000007"/>
    <x v="545"/>
    <s v="games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x v="530"/>
    <x v="2"/>
    <x v="2"/>
    <s v="AUD"/>
    <n v="1396666779"/>
    <n v="1394078379"/>
    <b v="0"/>
    <n v="3"/>
    <b v="0"/>
    <x v="9"/>
    <n v="2.42"/>
    <x v="546"/>
    <s v="games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9"/>
    <n v="0.24"/>
    <x v="144"/>
    <s v="games"/>
    <x v="9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9"/>
    <n v="0"/>
    <x v="121"/>
    <s v="games"/>
    <x v="9"/>
  </r>
  <r>
    <n v="1121"/>
    <s v="Pwincess"/>
    <s v="An action packed, side scrolling, platform jumping, laser shooting ADVENTURE that will be fun for everyone."/>
    <n v="250000"/>
    <x v="531"/>
    <x v="2"/>
    <x v="0"/>
    <s v="USD"/>
    <n v="1457904316"/>
    <n v="1455315916"/>
    <b v="0"/>
    <n v="5"/>
    <b v="0"/>
    <x v="9"/>
    <n v="0.01"/>
    <x v="547"/>
    <s v="games"/>
    <x v="9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9"/>
    <n v="0"/>
    <x v="121"/>
    <s v="games"/>
    <x v="9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9"/>
    <n v="0.22"/>
    <x v="548"/>
    <s v="games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10"/>
    <n v="0.47"/>
    <x v="549"/>
    <s v="games"/>
    <x v="10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10"/>
    <n v="0"/>
    <x v="121"/>
    <s v="games"/>
    <x v="10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10"/>
    <n v="0.5"/>
    <x v="144"/>
    <s v="games"/>
    <x v="10"/>
  </r>
  <r>
    <n v="1127"/>
    <s v="ABRAcaPOCUS!!"/>
    <s v="A fast-paced, creepy/cute mobile puzzle game where you draw series of magic symbols to summon &amp; collect demons, monsters, gods, &amp; myths"/>
    <n v="35000"/>
    <x v="420"/>
    <x v="2"/>
    <x v="0"/>
    <s v="USD"/>
    <n v="1416000600"/>
    <n v="1413318600"/>
    <b v="0"/>
    <n v="23"/>
    <b v="0"/>
    <x v="10"/>
    <n v="1.67"/>
    <x v="550"/>
    <s v="games"/>
    <x v="10"/>
  </r>
  <r>
    <n v="1128"/>
    <s v="Flying Turds"/>
    <s v="#havingfunFTW"/>
    <n v="1000"/>
    <x v="116"/>
    <x v="2"/>
    <x v="1"/>
    <s v="GBP"/>
    <n v="1407425717"/>
    <n v="1404833717"/>
    <b v="0"/>
    <n v="1"/>
    <b v="0"/>
    <x v="10"/>
    <n v="0.1"/>
    <x v="120"/>
    <s v="games"/>
    <x v="10"/>
  </r>
  <r>
    <n v="1129"/>
    <s v="Angry words with Friends"/>
    <s v="This app will provide you with the ability to use your most favorite profanities while playing a game with your friends."/>
    <n v="20000"/>
    <x v="453"/>
    <x v="2"/>
    <x v="0"/>
    <s v="USD"/>
    <n v="1465107693"/>
    <n v="1462515693"/>
    <b v="0"/>
    <n v="2"/>
    <b v="0"/>
    <x v="10"/>
    <n v="0.11"/>
    <x v="428"/>
    <s v="games"/>
    <x v="10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10"/>
    <n v="0.22"/>
    <x v="548"/>
    <s v="games"/>
    <x v="10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10"/>
    <n v="0"/>
    <x v="121"/>
    <s v="games"/>
    <x v="10"/>
  </r>
  <r>
    <n v="1132"/>
    <s v="One"/>
    <s v="One is a simple mobile game about exploring the connections between all living things. Featuring hand-painted art."/>
    <n v="10000"/>
    <x v="532"/>
    <x v="2"/>
    <x v="5"/>
    <s v="CAD"/>
    <n v="1483238771"/>
    <n v="1480646771"/>
    <b v="0"/>
    <n v="13"/>
    <b v="0"/>
    <x v="10"/>
    <n v="14.38"/>
    <x v="551"/>
    <s v="games"/>
    <x v="10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10"/>
    <n v="0.67"/>
    <x v="135"/>
    <s v="games"/>
    <x v="10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10"/>
    <n v="0"/>
    <x v="120"/>
    <s v="games"/>
    <x v="10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10"/>
    <n v="5"/>
    <x v="73"/>
    <s v="games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x v="533"/>
    <x v="2"/>
    <x v="6"/>
    <s v="EUR"/>
    <n v="1450541229"/>
    <n v="1447949229"/>
    <b v="0"/>
    <n v="6"/>
    <b v="0"/>
    <x v="10"/>
    <n v="6.44"/>
    <x v="552"/>
    <s v="games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x v="534"/>
    <x v="2"/>
    <x v="0"/>
    <s v="USD"/>
    <n v="1461440421"/>
    <n v="1458848421"/>
    <b v="0"/>
    <n v="39"/>
    <b v="0"/>
    <x v="10"/>
    <n v="39.5"/>
    <x v="553"/>
    <s v="games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10"/>
    <n v="0.36"/>
    <x v="554"/>
    <s v="games"/>
    <x v="10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10"/>
    <n v="0.06"/>
    <x v="144"/>
    <s v="games"/>
    <x v="10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10"/>
    <n v="0"/>
    <x v="121"/>
    <s v="games"/>
    <x v="10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x v="10"/>
    <n v="0"/>
    <x v="121"/>
    <s v="games"/>
    <x v="1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10"/>
    <n v="0"/>
    <x v="121"/>
    <s v="games"/>
    <x v="10"/>
  </r>
  <r>
    <n v="1143"/>
    <s v="Convergence: Rift Wars"/>
    <s v="Convergence: RiftWars is a easy to approach competitive turn-based strategy game, featuring quick game play and military tactics."/>
    <n v="45000"/>
    <x v="535"/>
    <x v="2"/>
    <x v="0"/>
    <s v="USD"/>
    <n v="1450327126"/>
    <n v="1447735126"/>
    <b v="0"/>
    <n v="8"/>
    <b v="0"/>
    <x v="10"/>
    <n v="0.41"/>
    <x v="555"/>
    <s v="games"/>
    <x v="10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10"/>
    <n v="0"/>
    <x v="121"/>
    <s v="games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10"/>
    <n v="8.08"/>
    <x v="556"/>
    <s v="games"/>
    <x v="10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10"/>
    <n v="0.4"/>
    <x v="144"/>
    <s v="games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x v="536"/>
    <x v="2"/>
    <x v="0"/>
    <s v="USD"/>
    <n v="1399223500"/>
    <n v="1396631500"/>
    <b v="0"/>
    <n v="48"/>
    <b v="0"/>
    <x v="10"/>
    <n v="42.89"/>
    <x v="557"/>
    <s v="games"/>
    <x v="10"/>
  </r>
  <r>
    <n v="1865"/>
    <s v="THE RUNNING GAME"/>
    <s v="This game is an alternative to the boring morning jogs This game will make you excited to workout Following elite footballer movements!"/>
    <n v="110000"/>
    <x v="423"/>
    <x v="2"/>
    <x v="1"/>
    <s v="GBP"/>
    <n v="1478425747"/>
    <n v="1475398147"/>
    <b v="0"/>
    <n v="2"/>
    <b v="0"/>
    <x v="10"/>
    <n v="0"/>
    <x v="558"/>
    <s v="games"/>
    <x v="10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10"/>
    <n v="0.5"/>
    <x v="368"/>
    <s v="games"/>
    <x v="10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10"/>
    <n v="0.05"/>
    <x v="119"/>
    <s v="games"/>
    <x v="10"/>
  </r>
  <r>
    <n v="1868"/>
    <s v="Help Build PaperChase Version 3 !"/>
    <s v="PaperChase is a popular endless flying game conceived by a 15 year old and loved by millions worldwide.  Help us build version 3!"/>
    <n v="25000"/>
    <x v="483"/>
    <x v="2"/>
    <x v="0"/>
    <s v="USD"/>
    <n v="1450166340"/>
    <n v="1448044925"/>
    <b v="0"/>
    <n v="17"/>
    <b v="0"/>
    <x v="10"/>
    <n v="4.87"/>
    <x v="559"/>
    <s v="games"/>
    <x v="1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10"/>
    <n v="0"/>
    <x v="121"/>
    <s v="games"/>
    <x v="10"/>
  </r>
  <r>
    <n v="1870"/>
    <s v="C.O.V.D.--A brand new board app game"/>
    <s v="Conflict of Van Helsing &amp; Dracula (C.O.V.D.) is a board game available as an App based on the story: Dracula. Can you survive?"/>
    <n v="3500"/>
    <x v="537"/>
    <x v="2"/>
    <x v="0"/>
    <s v="USD"/>
    <n v="1454213820"/>
    <n v="1451723535"/>
    <b v="0"/>
    <n v="11"/>
    <b v="0"/>
    <x v="10"/>
    <n v="10.31"/>
    <x v="560"/>
    <s v="games"/>
    <x v="10"/>
  </r>
  <r>
    <n v="1871"/>
    <s v="The Adventures of Bible Bear"/>
    <s v="Journey with Bible Bear through each of the books of the Bible, exploring stories while learning verses, songs, and preschool concepts!"/>
    <n v="6500"/>
    <x v="538"/>
    <x v="2"/>
    <x v="0"/>
    <s v="USD"/>
    <n v="1416512901"/>
    <n v="1413053301"/>
    <b v="0"/>
    <n v="95"/>
    <b v="0"/>
    <x v="10"/>
    <n v="71.78"/>
    <x v="561"/>
    <s v="games"/>
    <x v="10"/>
  </r>
  <r>
    <n v="1872"/>
    <s v="ZombieTime!"/>
    <s v="A Top-View Action game where you play as Bob, the FIRST zombie to rise from the grave. Bring chaos to town, feast and don't die again."/>
    <n v="20000"/>
    <x v="539"/>
    <x v="2"/>
    <x v="0"/>
    <s v="USD"/>
    <n v="1435633602"/>
    <n v="1433041602"/>
    <b v="0"/>
    <n v="13"/>
    <b v="0"/>
    <x v="10"/>
    <n v="1.06"/>
    <x v="562"/>
    <s v="games"/>
    <x v="10"/>
  </r>
  <r>
    <n v="1873"/>
    <s v="The Red Card Blue Card Game"/>
    <s v="It's time for The Red Card Blue Card Game to be available everywhere! Help save the sanity of ALL parent's! Help make it an App!!"/>
    <n v="8000"/>
    <x v="492"/>
    <x v="2"/>
    <x v="5"/>
    <s v="CAD"/>
    <n v="1436373900"/>
    <n v="1433861210"/>
    <b v="0"/>
    <n v="2"/>
    <b v="0"/>
    <x v="10"/>
    <n v="0.45"/>
    <x v="499"/>
    <s v="games"/>
    <x v="1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10"/>
    <n v="0.02"/>
    <x v="31"/>
    <s v="games"/>
    <x v="10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10"/>
    <n v="0.51"/>
    <x v="563"/>
    <s v="games"/>
    <x v="10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10"/>
    <n v="0"/>
    <x v="121"/>
    <s v="games"/>
    <x v="10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10"/>
    <n v="0"/>
    <x v="121"/>
    <s v="games"/>
    <x v="10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10"/>
    <n v="0"/>
    <x v="121"/>
    <s v="games"/>
    <x v="10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10"/>
    <n v="0.12"/>
    <x v="362"/>
    <s v="games"/>
    <x v="10"/>
  </r>
  <r>
    <n v="1880"/>
    <s v="Sim Betting Football"/>
    <s v="Sim Betting Football is the only football (soccer) betting simulation  game."/>
    <n v="5000"/>
    <x v="540"/>
    <x v="2"/>
    <x v="1"/>
    <s v="GBP"/>
    <n v="1459341380"/>
    <n v="1456839380"/>
    <b v="0"/>
    <n v="24"/>
    <b v="0"/>
    <x v="10"/>
    <n v="20.079999999999998"/>
    <x v="564"/>
    <s v="games"/>
    <x v="10"/>
  </r>
  <r>
    <n v="2121"/>
    <s v="Legend of Decay"/>
    <s v="Join us on an epic journey to discover a millennia old secret which will change the world forever."/>
    <n v="50000"/>
    <x v="541"/>
    <x v="2"/>
    <x v="15"/>
    <s v="CHF"/>
    <n v="1484156948"/>
    <n v="1481564948"/>
    <b v="0"/>
    <n v="10"/>
    <b v="0"/>
    <x v="9"/>
    <n v="0.56999999999999995"/>
    <x v="565"/>
    <s v="games"/>
    <x v="9"/>
  </r>
  <r>
    <n v="2122"/>
    <s v="CapitÃ¡n Kalani y el sindicato robÃ³tico"/>
    <s v="Captain Kalani it's a retro game full of nostalgia for the old gamers but interesting for the new ones"/>
    <n v="80000"/>
    <x v="451"/>
    <x v="2"/>
    <x v="16"/>
    <s v="MXN"/>
    <n v="1483773169"/>
    <n v="1481181169"/>
    <b v="0"/>
    <n v="3"/>
    <b v="0"/>
    <x v="9"/>
    <n v="0.39"/>
    <x v="566"/>
    <s v="games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9"/>
    <n v="10"/>
    <x v="119"/>
    <s v="games"/>
    <x v="9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9"/>
    <n v="10.45"/>
    <x v="567"/>
    <s v="games"/>
    <x v="9"/>
  </r>
  <r>
    <n v="2125"/>
    <s v="Becoming - A Metaphysical Game About Mental Illness"/>
    <s v="Becoming is a video game that aims to portray mental illness through a metaphysical and emotional story."/>
    <n v="60000"/>
    <x v="542"/>
    <x v="2"/>
    <x v="0"/>
    <s v="USD"/>
    <n v="1438734833"/>
    <n v="1436142833"/>
    <b v="0"/>
    <n v="27"/>
    <b v="0"/>
    <x v="9"/>
    <n v="1.42"/>
    <x v="568"/>
    <s v="games"/>
    <x v="9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9"/>
    <n v="0.05"/>
    <x v="144"/>
    <s v="games"/>
    <x v="9"/>
  </r>
  <r>
    <n v="2127"/>
    <s v="Three Monkeys - Part 1: Into the Abyss"/>
    <s v="Three Monkeys is an audio adventure game for PC."/>
    <n v="28000"/>
    <x v="543"/>
    <x v="2"/>
    <x v="1"/>
    <s v="GBP"/>
    <n v="1426158463"/>
    <n v="1423570063"/>
    <b v="0"/>
    <n v="236"/>
    <b v="0"/>
    <x v="9"/>
    <n v="28.84"/>
    <x v="569"/>
    <s v="games"/>
    <x v="9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9"/>
    <n v="0.17"/>
    <x v="380"/>
    <s v="games"/>
    <x v="9"/>
  </r>
  <r>
    <n v="2129"/>
    <s v="Pretty Kitty Fuzzy"/>
    <s v="PKF is a Cat-Tastic 2D side-scrolling shooter! Stand up to all the big meanies with the power of positivity and save the universe!"/>
    <n v="2000"/>
    <x v="544"/>
    <x v="2"/>
    <x v="0"/>
    <s v="USD"/>
    <n v="1457570100"/>
    <n v="1454978100"/>
    <b v="0"/>
    <n v="12"/>
    <b v="0"/>
    <x v="9"/>
    <n v="11.8"/>
    <x v="570"/>
    <s v="games"/>
    <x v="9"/>
  </r>
  <r>
    <n v="2130"/>
    <s v="Wondrous Adventures: A Kid's Game"/>
    <s v="You are the hero tasked to save your home from the villainous Sanword."/>
    <n v="42000"/>
    <x v="426"/>
    <x v="2"/>
    <x v="0"/>
    <s v="USD"/>
    <n v="1408154663"/>
    <n v="1405130663"/>
    <b v="0"/>
    <n v="4"/>
    <b v="0"/>
    <x v="9"/>
    <n v="0.2"/>
    <x v="431"/>
    <s v="games"/>
    <x v="9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9"/>
    <n v="5"/>
    <x v="455"/>
    <s v="games"/>
    <x v="9"/>
  </r>
  <r>
    <n v="2132"/>
    <s v="Universe Rush"/>
    <s v="Fight your way to dominate the universe. Be the first to try our engaging cross-platform mmo-strategy and bring it closer to reality."/>
    <n v="100000"/>
    <x v="545"/>
    <x v="2"/>
    <x v="0"/>
    <s v="USD"/>
    <n v="1391427692"/>
    <n v="1388835692"/>
    <b v="0"/>
    <n v="99"/>
    <b v="0"/>
    <x v="9"/>
    <n v="2.11"/>
    <x v="571"/>
    <s v="games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x v="546"/>
    <x v="2"/>
    <x v="0"/>
    <s v="USD"/>
    <n v="1303628340"/>
    <n v="1300328399"/>
    <b v="0"/>
    <n v="3"/>
    <b v="0"/>
    <x v="9"/>
    <n v="1.6"/>
    <x v="572"/>
    <s v="games"/>
    <x v="9"/>
  </r>
  <r>
    <n v="2134"/>
    <s v="Prehistoric Landing"/>
    <s v="1st person Action Survivalist Rpg game. You get sent to a deadly Island to die not knowing that your not alone on the island."/>
    <n v="6000"/>
    <x v="547"/>
    <x v="2"/>
    <x v="0"/>
    <s v="USD"/>
    <n v="1367097391"/>
    <n v="1364505391"/>
    <b v="0"/>
    <n v="3"/>
    <b v="0"/>
    <x v="9"/>
    <n v="1.73"/>
    <x v="573"/>
    <s v="games"/>
    <x v="9"/>
  </r>
  <r>
    <n v="2135"/>
    <s v="Tesla's Electric Mist"/>
    <s v="Point-and-click adventure: The mysterious Nikola Tesla, a time traveling device, and an experiment gone wrong in Colorado Springs"/>
    <n v="5000"/>
    <x v="548"/>
    <x v="2"/>
    <x v="0"/>
    <s v="USD"/>
    <n v="1349392033"/>
    <n v="1346800033"/>
    <b v="0"/>
    <n v="22"/>
    <b v="0"/>
    <x v="9"/>
    <n v="9.56"/>
    <x v="574"/>
    <s v="games"/>
    <x v="9"/>
  </r>
  <r>
    <n v="2136"/>
    <s v="Dark Paradise"/>
    <s v="A dark and twisted game with physiological madness and corruption as a man becomes the ultimate bio weapon."/>
    <n v="80000"/>
    <x v="549"/>
    <x v="2"/>
    <x v="0"/>
    <s v="USD"/>
    <n v="1382184786"/>
    <n v="1379592786"/>
    <b v="0"/>
    <n v="4"/>
    <b v="0"/>
    <x v="9"/>
    <n v="0.06"/>
    <x v="575"/>
    <s v="games"/>
    <x v="9"/>
  </r>
  <r>
    <n v="2137"/>
    <s v="Late To The Party : A Cold War Espionage RPG in the Baltics"/>
    <s v="Arrest, interrogate, and uncover the truth as a local woman recruited by the KGB. For Windows, Mac &amp; Linux."/>
    <n v="50000"/>
    <x v="550"/>
    <x v="2"/>
    <x v="5"/>
    <s v="CAD"/>
    <n v="1417804229"/>
    <n v="1415212229"/>
    <b v="0"/>
    <n v="534"/>
    <b v="0"/>
    <x v="9"/>
    <n v="28.41"/>
    <x v="576"/>
    <s v="games"/>
    <x v="9"/>
  </r>
  <r>
    <n v="2138"/>
    <s v="Tales Of Tameria - Dawning Light"/>
    <s v="A game with a mixture of a few genres from RPG, Simulation and to adventure elements."/>
    <n v="1000"/>
    <x v="551"/>
    <x v="2"/>
    <x v="1"/>
    <s v="GBP"/>
    <n v="1383959939"/>
    <n v="1381364339"/>
    <b v="0"/>
    <n v="12"/>
    <b v="0"/>
    <x v="9"/>
    <n v="12.8"/>
    <x v="577"/>
    <s v="games"/>
    <x v="9"/>
  </r>
  <r>
    <n v="2139"/>
    <s v="Manorkept"/>
    <s v="An adventuring RPG with ghosts, mysteries, and flexible gameplay paths, Manorkept is a game that promises an unforgettable experience."/>
    <n v="30000"/>
    <x v="552"/>
    <x v="2"/>
    <x v="0"/>
    <s v="USD"/>
    <n v="1478196008"/>
    <n v="1475604008"/>
    <b v="0"/>
    <n v="56"/>
    <b v="0"/>
    <x v="9"/>
    <n v="5.42"/>
    <x v="578"/>
    <s v="games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9"/>
    <n v="0.11"/>
    <x v="579"/>
    <s v="games"/>
    <x v="9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9"/>
    <n v="0"/>
    <x v="121"/>
    <s v="games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9"/>
    <n v="5.72"/>
    <x v="580"/>
    <s v="games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553"/>
    <x v="2"/>
    <x v="0"/>
    <s v="USD"/>
    <n v="1279738800"/>
    <n v="1275599812"/>
    <b v="0"/>
    <n v="5"/>
    <b v="0"/>
    <x v="9"/>
    <n v="11.25"/>
    <x v="552"/>
    <s v="games"/>
    <x v="9"/>
  </r>
  <r>
    <n v="2144"/>
    <s v="Project Starborn"/>
    <s v="A thousand community-built sandbox games (and more!) with a fully-customizable game engine."/>
    <n v="35500"/>
    <x v="554"/>
    <x v="2"/>
    <x v="0"/>
    <s v="USD"/>
    <n v="1379164040"/>
    <n v="1376399240"/>
    <b v="0"/>
    <n v="24"/>
    <b v="0"/>
    <x v="9"/>
    <n v="1.71"/>
    <x v="581"/>
    <s v="games"/>
    <x v="9"/>
  </r>
  <r>
    <n v="2145"/>
    <s v="Theocalypse - Mythology and Modern day collide in this RPG"/>
    <s v="When the gods of religions and days passed return to our modern world, humanity must fight for its survival and future."/>
    <n v="15000"/>
    <x v="555"/>
    <x v="2"/>
    <x v="0"/>
    <s v="USD"/>
    <n v="1385534514"/>
    <n v="1382938914"/>
    <b v="0"/>
    <n v="89"/>
    <b v="0"/>
    <x v="9"/>
    <n v="30.43"/>
    <x v="582"/>
    <s v="games"/>
    <x v="9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9"/>
    <n v="0.02"/>
    <x v="120"/>
    <s v="games"/>
    <x v="9"/>
  </r>
  <r>
    <n v="2147"/>
    <s v="Johnny Rocketfingers 3"/>
    <s v="A Point and Click Adventure on Steroids."/>
    <n v="390000"/>
    <x v="556"/>
    <x v="2"/>
    <x v="0"/>
    <s v="USD"/>
    <n v="1416125148"/>
    <n v="1413356748"/>
    <b v="0"/>
    <n v="55"/>
    <b v="0"/>
    <x v="9"/>
    <n v="0.7"/>
    <x v="583"/>
    <s v="games"/>
    <x v="9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9"/>
    <n v="2"/>
    <x v="120"/>
    <s v="games"/>
    <x v="9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9"/>
    <n v="0"/>
    <x v="121"/>
    <s v="games"/>
    <x v="9"/>
  </r>
  <r>
    <n v="2150"/>
    <s v="The Unknown Door"/>
    <s v="A pixel styled open world detective game."/>
    <n v="50000"/>
    <x v="557"/>
    <x v="2"/>
    <x v="10"/>
    <s v="NOK"/>
    <n v="1468392599"/>
    <n v="1465800599"/>
    <b v="0"/>
    <n v="4"/>
    <b v="0"/>
    <x v="9"/>
    <n v="0.81"/>
    <x v="584"/>
    <s v="games"/>
    <x v="9"/>
  </r>
  <r>
    <n v="2151"/>
    <s v="Handee Job for PS4 Gets on Shark Tank"/>
    <s v="Crazy Artist makes gaming more comfortable and fun for Playstation 4 users. I really want to give you a Handee Job!"/>
    <n v="45000"/>
    <x v="558"/>
    <x v="2"/>
    <x v="0"/>
    <s v="USD"/>
    <n v="1467231614"/>
    <n v="1464639614"/>
    <b v="0"/>
    <n v="6"/>
    <b v="0"/>
    <x v="9"/>
    <n v="0.26"/>
    <x v="570"/>
    <s v="games"/>
    <x v="9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9"/>
    <n v="0.17"/>
    <x v="381"/>
    <s v="games"/>
    <x v="9"/>
  </r>
  <r>
    <n v="2153"/>
    <s v="It's The GOD Complex"/>
    <s v="Crowdfunding the Gamers Way. An online game with real world consequences.Do you dare to play? Can you turn the world around?"/>
    <n v="372625"/>
    <x v="559"/>
    <x v="2"/>
    <x v="0"/>
    <s v="USD"/>
    <n v="1420876740"/>
    <n v="1417470718"/>
    <b v="0"/>
    <n v="4"/>
    <b v="0"/>
    <x v="9"/>
    <n v="0.01"/>
    <x v="585"/>
    <s v="games"/>
    <x v="9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x v="9"/>
    <n v="0.8"/>
    <x v="120"/>
    <s v="games"/>
    <x v="9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9"/>
    <n v="2.2999999999999998"/>
    <x v="567"/>
    <s v="games"/>
    <x v="9"/>
  </r>
  <r>
    <n v="2156"/>
    <s v="Beyond Black Space"/>
    <s v="Captain and manage your ship along with your crew in this deep space adventure! (PC/Linux/Mac)"/>
    <n v="56000"/>
    <x v="560"/>
    <x v="2"/>
    <x v="0"/>
    <s v="USD"/>
    <n v="1379363406"/>
    <n v="1375475406"/>
    <b v="0"/>
    <n v="83"/>
    <b v="0"/>
    <x v="9"/>
    <n v="2.67"/>
    <x v="586"/>
    <s v="games"/>
    <x v="9"/>
  </r>
  <r>
    <n v="2157"/>
    <s v="Nin"/>
    <s v="Gamers and 90's fans unite in this small tale of epic proportions!"/>
    <n v="75000"/>
    <x v="561"/>
    <x v="2"/>
    <x v="0"/>
    <s v="USD"/>
    <n v="1482479940"/>
    <n v="1479684783"/>
    <b v="0"/>
    <n v="57"/>
    <b v="0"/>
    <x v="9"/>
    <n v="28.19"/>
    <x v="587"/>
    <s v="games"/>
    <x v="9"/>
  </r>
  <r>
    <n v="2158"/>
    <s v="PerfectGolf"/>
    <s v="A next generation golf game with a course designer and a massively multiplayer online tour. Join the fun and help us create it"/>
    <n v="300000"/>
    <x v="562"/>
    <x v="2"/>
    <x v="0"/>
    <s v="USD"/>
    <n v="1360009774"/>
    <n v="1356121774"/>
    <b v="0"/>
    <n v="311"/>
    <b v="0"/>
    <x v="9"/>
    <n v="6.59"/>
    <x v="588"/>
    <s v="games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9"/>
    <n v="0.72"/>
    <x v="31"/>
    <s v="games"/>
    <x v="9"/>
  </r>
  <r>
    <n v="2160"/>
    <s v="Army vs Aliens - Currently in Alpha"/>
    <s v="An awesome side-scroller tower defense game.  Think &quot;Plants vs Zombies&quot; but from a side-on perspective."/>
    <n v="10000"/>
    <x v="426"/>
    <x v="2"/>
    <x v="0"/>
    <s v="USD"/>
    <n v="1337447105"/>
    <n v="1334855105"/>
    <b v="0"/>
    <n v="16"/>
    <b v="0"/>
    <x v="9"/>
    <n v="0.85"/>
    <x v="589"/>
    <s v="games"/>
    <x v="9"/>
  </r>
  <r>
    <n v="2181"/>
    <s v="Broken Contract Rulebook Relaunch"/>
    <s v="Broken Contract is a sci-fi, action/adventure, miniature based game of sci-fi worker insurrection in a dystopian future for 2+ players."/>
    <n v="2000"/>
    <x v="563"/>
    <x v="0"/>
    <x v="0"/>
    <s v="USD"/>
    <n v="1487635653"/>
    <n v="1486426053"/>
    <b v="0"/>
    <n v="53"/>
    <b v="1"/>
    <x v="11"/>
    <n v="153.1"/>
    <x v="590"/>
    <s v="games"/>
    <x v="11"/>
  </r>
  <r>
    <n v="2182"/>
    <s v="Broken World - A Post-Apocalypse Tabletop RPG"/>
    <s v="An incredibly comprehensive tabletop rpg book for the post apocalypse, inspired by Dungeon World."/>
    <n v="3000"/>
    <x v="564"/>
    <x v="0"/>
    <x v="5"/>
    <s v="CAD"/>
    <n v="1412285825"/>
    <n v="1409261825"/>
    <b v="0"/>
    <n v="356"/>
    <b v="1"/>
    <x v="11"/>
    <n v="524.16999999999996"/>
    <x v="411"/>
    <s v="games"/>
    <x v="11"/>
  </r>
  <r>
    <n v="2183"/>
    <s v="D12 Trap Dice + Trapped The Dice Game"/>
    <s v="Don't just kill them, let the dice decide what kills'em. As a Bonus Get the game TRAPPED free, a Fast paced Dice game for 2-8 Players."/>
    <n v="1800"/>
    <x v="565"/>
    <x v="0"/>
    <x v="0"/>
    <s v="USD"/>
    <n v="1486616400"/>
    <n v="1484037977"/>
    <b v="0"/>
    <n v="279"/>
    <b v="1"/>
    <x v="11"/>
    <n v="489.28"/>
    <x v="591"/>
    <s v="games"/>
    <x v="11"/>
  </r>
  <r>
    <n v="2184"/>
    <s v="Liguria"/>
    <s v="Trading beautiful colors on behalf of the bishop! Become the best merchant of the Fresco World in this innovative game by Queen Games."/>
    <n v="10000"/>
    <x v="566"/>
    <x v="0"/>
    <x v="0"/>
    <s v="USD"/>
    <n v="1453737600"/>
    <n v="1452530041"/>
    <b v="1"/>
    <n v="266"/>
    <b v="1"/>
    <x v="11"/>
    <n v="284.74"/>
    <x v="592"/>
    <s v="games"/>
    <x v="11"/>
  </r>
  <r>
    <n v="2185"/>
    <s v="Empire of the Dead: REQUIEM"/>
    <s v="Empire of the Dead-Requiem is a miniatures expansion to our 28mm tabletop game set in a Dark and Gothic, Steampunk Victorian Empire."/>
    <n v="5000"/>
    <x v="567"/>
    <x v="0"/>
    <x v="1"/>
    <s v="GBP"/>
    <n v="1364286239"/>
    <n v="1360830239"/>
    <b v="0"/>
    <n v="623"/>
    <b v="1"/>
    <x v="11"/>
    <n v="1856.97"/>
    <x v="593"/>
    <s v="games"/>
    <x v="11"/>
  </r>
  <r>
    <n v="2186"/>
    <s v="Latitude 90Â° : The Origin"/>
    <s v="The real-time digital social deduction game where there's no moderator, no sleeping, and no dying."/>
    <n v="20000"/>
    <x v="568"/>
    <x v="0"/>
    <x v="0"/>
    <s v="USD"/>
    <n v="1473213600"/>
    <n v="1470062743"/>
    <b v="0"/>
    <n v="392"/>
    <b v="1"/>
    <x v="11"/>
    <n v="109.68"/>
    <x v="594"/>
    <s v="games"/>
    <x v="11"/>
  </r>
  <r>
    <n v="2187"/>
    <s v="Tesla vs. Edison"/>
    <s v="The War of Currents! 2-5 electricity innovators build routes, grow tech trees, and play the stock market in 20 minutes per player."/>
    <n v="20000"/>
    <x v="569"/>
    <x v="0"/>
    <x v="0"/>
    <s v="USD"/>
    <n v="1428033540"/>
    <n v="1425531666"/>
    <b v="1"/>
    <n v="3562"/>
    <b v="1"/>
    <x v="11"/>
    <n v="1014.64"/>
    <x v="595"/>
    <s v="games"/>
    <x v="11"/>
  </r>
  <r>
    <n v="2188"/>
    <s v="PHOENIX DICE: A New Approach to an Outdated Gaming Tool"/>
    <s v="Beautifully unique, precision cut, metal gaming dice derived from a passion in tabletop gaming and engineering design."/>
    <n v="5494"/>
    <x v="570"/>
    <x v="0"/>
    <x v="2"/>
    <s v="AUD"/>
    <n v="1477414800"/>
    <n v="1474380241"/>
    <b v="0"/>
    <n v="514"/>
    <b v="1"/>
    <x v="11"/>
    <n v="412.18"/>
    <x v="596"/>
    <s v="games"/>
    <x v="11"/>
  </r>
  <r>
    <n v="2189"/>
    <s v="Odyssey: ARGONAUTS"/>
    <s v="Help me fund the Argonauts! Sculpted by Dave Kidd, based on concept art from Roberto Cirillo, created by Fet Milner and myself!"/>
    <n v="1200"/>
    <x v="571"/>
    <x v="0"/>
    <x v="1"/>
    <s v="GBP"/>
    <n v="1461276000"/>
    <n v="1460055300"/>
    <b v="0"/>
    <n v="88"/>
    <b v="1"/>
    <x v="11"/>
    <n v="503.25"/>
    <x v="597"/>
    <s v="games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x v="572"/>
    <x v="0"/>
    <x v="0"/>
    <s v="USD"/>
    <n v="1458716340"/>
    <n v="1455721204"/>
    <b v="0"/>
    <n v="537"/>
    <b v="1"/>
    <x v="11"/>
    <n v="184.61"/>
    <x v="598"/>
    <s v="games"/>
    <x v="11"/>
  </r>
  <r>
    <n v="2191"/>
    <s v="SpecForce Rangers: Outlanders Phase 4"/>
    <s v="This campaign features the Government Special Forces on Outland. 28mm scale white metal miniatures for Sci-Fi games in any setting."/>
    <n v="750"/>
    <x v="573"/>
    <x v="0"/>
    <x v="1"/>
    <s v="GBP"/>
    <n v="1487102427"/>
    <n v="1486065627"/>
    <b v="0"/>
    <n v="25"/>
    <b v="1"/>
    <x v="11"/>
    <n v="119.73"/>
    <x v="599"/>
    <s v="games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574"/>
    <x v="0"/>
    <x v="1"/>
    <s v="GBP"/>
    <n v="1481842800"/>
    <n v="1479414344"/>
    <b v="0"/>
    <n v="3238"/>
    <b v="1"/>
    <x v="11"/>
    <n v="1081.24"/>
    <x v="600"/>
    <s v="games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x v="575"/>
    <x v="0"/>
    <x v="0"/>
    <s v="USD"/>
    <n v="1479704340"/>
    <n v="1477043072"/>
    <b v="0"/>
    <n v="897"/>
    <b v="1"/>
    <x v="11"/>
    <n v="452.37"/>
    <x v="601"/>
    <s v="games"/>
    <x v="11"/>
  </r>
  <r>
    <n v="2194"/>
    <s v="Monster Lab"/>
    <s v="LAST CHANCE! A fast paced card game for people who like to play god, build hybrid cat monsters and add flamethrowers to space dragons."/>
    <n v="10000"/>
    <x v="576"/>
    <x v="0"/>
    <x v="0"/>
    <s v="USD"/>
    <n v="1459012290"/>
    <n v="1456423890"/>
    <b v="0"/>
    <n v="878"/>
    <b v="1"/>
    <x v="11"/>
    <n v="537.37"/>
    <x v="602"/>
    <s v="games"/>
    <x v="11"/>
  </r>
  <r>
    <n v="2195"/>
    <s v="Purgatoria: City of Angels"/>
    <s v="A gritty, noir tabletop RPG with a fast-paced combo-based battle system."/>
    <n v="4600"/>
    <x v="577"/>
    <x v="0"/>
    <x v="0"/>
    <s v="USD"/>
    <n v="1439317900"/>
    <n v="1436725900"/>
    <b v="0"/>
    <n v="115"/>
    <b v="1"/>
    <x v="11"/>
    <n v="120.33"/>
    <x v="603"/>
    <s v="games"/>
    <x v="11"/>
  </r>
  <r>
    <n v="2196"/>
    <s v="LACORSA Grand Prix Game (relaunch)"/>
    <s v="Race your friends in style with this classic Grand Prix game."/>
    <n v="14000"/>
    <x v="578"/>
    <x v="0"/>
    <x v="0"/>
    <s v="USD"/>
    <n v="1480662000"/>
    <n v="1478000502"/>
    <b v="0"/>
    <n v="234"/>
    <b v="1"/>
    <x v="11"/>
    <n v="113.84"/>
    <x v="604"/>
    <s v="games"/>
    <x v="11"/>
  </r>
  <r>
    <n v="2197"/>
    <s v="Trickerion - Legends of Illusion"/>
    <s v="A strategy game of magic and deception, where aspiring  Illusionists clash in a grand contest for fame and fortune."/>
    <n v="30000"/>
    <x v="579"/>
    <x v="0"/>
    <x v="0"/>
    <s v="USD"/>
    <n v="1425132059"/>
    <n v="1422540059"/>
    <b v="0"/>
    <n v="4330"/>
    <b v="1"/>
    <x v="11"/>
    <n v="951.03"/>
    <x v="605"/>
    <s v="games"/>
    <x v="11"/>
  </r>
  <r>
    <n v="2198"/>
    <s v="Rivals: Masters of the Deep"/>
    <s v="A tactical Miniatures board game for 2-4 players set in a mysterious underwater realm where 4 factions battle for supremacy."/>
    <n v="40000"/>
    <x v="580"/>
    <x v="0"/>
    <x v="0"/>
    <s v="USD"/>
    <n v="1447507200"/>
    <n v="1444911600"/>
    <b v="0"/>
    <n v="651"/>
    <b v="1"/>
    <x v="11"/>
    <n v="132.88999999999999"/>
    <x v="606"/>
    <s v="games"/>
    <x v="11"/>
  </r>
  <r>
    <n v="2199"/>
    <s v="Decadolo. Flip it!"/>
    <s v="A new strategic board game designed to flip out your opponent."/>
    <n v="9000"/>
    <x v="581"/>
    <x v="0"/>
    <x v="17"/>
    <s v="EUR"/>
    <n v="1444903198"/>
    <n v="1442311198"/>
    <b v="1"/>
    <n v="251"/>
    <b v="1"/>
    <x v="11"/>
    <n v="146.97999999999999"/>
    <x v="607"/>
    <s v="games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582"/>
    <x v="0"/>
    <x v="1"/>
    <s v="GBP"/>
    <n v="1436151600"/>
    <n v="1433775668"/>
    <b v="0"/>
    <n v="263"/>
    <b v="1"/>
    <x v="11"/>
    <n v="542.15"/>
    <x v="608"/>
    <s v="games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x v="583"/>
    <x v="0"/>
    <x v="0"/>
    <s v="USD"/>
    <n v="1461369600"/>
    <n v="1458748809"/>
    <b v="0"/>
    <n v="218"/>
    <b v="1"/>
    <x v="11"/>
    <n v="108.12"/>
    <x v="609"/>
    <s v="games"/>
    <x v="11"/>
  </r>
  <r>
    <n v="2222"/>
    <s v="Passing Shot: Dice Tennis Game"/>
    <s v="Passing Shot is a tennis dice game for two players. Strategic use of the dice rolls allow you to score points to win game, set &amp; match."/>
    <n v="500"/>
    <x v="584"/>
    <x v="0"/>
    <x v="0"/>
    <s v="USD"/>
    <n v="1327776847"/>
    <n v="1325184847"/>
    <b v="0"/>
    <n v="30"/>
    <b v="1"/>
    <x v="11"/>
    <n v="162.6"/>
    <x v="610"/>
    <s v="games"/>
    <x v="11"/>
  </r>
  <r>
    <n v="2223"/>
    <s v="M4 Collapsible Cardboard Scenery"/>
    <s v="Cardboard scenery for Sci-Fi 28-32mm miniature games. Easy to assemble, disassemble and transport. Supplied unpainted. By MCSTUDIO."/>
    <n v="19500"/>
    <x v="585"/>
    <x v="0"/>
    <x v="5"/>
    <s v="CAD"/>
    <n v="1435418568"/>
    <n v="1432826568"/>
    <b v="0"/>
    <n v="100"/>
    <b v="1"/>
    <x v="11"/>
    <n v="105.8"/>
    <x v="611"/>
    <s v="games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x v="586"/>
    <x v="0"/>
    <x v="0"/>
    <s v="USD"/>
    <n v="1477767600"/>
    <n v="1475337675"/>
    <b v="0"/>
    <n v="296"/>
    <b v="1"/>
    <x v="11"/>
    <n v="243.15"/>
    <x v="612"/>
    <s v="games"/>
    <x v="11"/>
  </r>
  <r>
    <n v="2225"/>
    <s v="Battle Systemsâ„¢ Fantasy Dungeon Terrain"/>
    <s v="Fantasy Dungeon terrain for 28mm tabletop games. This is pre-punched card that is easy to assemble with no painting required."/>
    <n v="21000"/>
    <x v="587"/>
    <x v="0"/>
    <x v="1"/>
    <s v="GBP"/>
    <n v="1411326015"/>
    <n v="1408734015"/>
    <b v="0"/>
    <n v="1204"/>
    <b v="1"/>
    <x v="11"/>
    <n v="944.83"/>
    <x v="613"/>
    <s v="games"/>
    <x v="11"/>
  </r>
  <r>
    <n v="2226"/>
    <s v="Street Kings Boardgame"/>
    <s v="Missed the Kickstarter? Contact your local gaming store before going online. Or click on the order button. Thanks for the support!"/>
    <n v="18000"/>
    <x v="588"/>
    <x v="0"/>
    <x v="0"/>
    <s v="USD"/>
    <n v="1455253140"/>
    <n v="1452625822"/>
    <b v="0"/>
    <n v="321"/>
    <b v="1"/>
    <x v="11"/>
    <n v="108.46"/>
    <x v="614"/>
    <s v="games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x v="589"/>
    <x v="0"/>
    <x v="1"/>
    <s v="GBP"/>
    <n v="1384374155"/>
    <n v="1381778555"/>
    <b v="0"/>
    <n v="301"/>
    <b v="1"/>
    <x v="11"/>
    <n v="157.38"/>
    <x v="615"/>
    <s v="games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590"/>
    <x v="0"/>
    <x v="12"/>
    <s v="EUR"/>
    <n v="1439707236"/>
    <n v="1437115236"/>
    <b v="0"/>
    <n v="144"/>
    <b v="1"/>
    <x v="11"/>
    <n v="1174.49"/>
    <x v="616"/>
    <s v="games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591"/>
    <x v="0"/>
    <x v="0"/>
    <s v="USD"/>
    <n v="1378180800"/>
    <n v="1375113391"/>
    <b v="0"/>
    <n v="539"/>
    <b v="1"/>
    <x v="11"/>
    <n v="171.05"/>
    <x v="550"/>
    <s v="games"/>
    <x v="11"/>
  </r>
  <r>
    <n v="2230"/>
    <s v="Little Dungeon: Turtle Rock"/>
    <s v="Dungeon Crawl for All! A card game of swords, monsters and LOOT! Adventurers as young as 5 and &quot;seasoned&quot; warriors are all welcomed."/>
    <n v="8500"/>
    <x v="592"/>
    <x v="0"/>
    <x v="0"/>
    <s v="USD"/>
    <n v="1398460127"/>
    <n v="1395868127"/>
    <b v="0"/>
    <n v="498"/>
    <b v="1"/>
    <x v="11"/>
    <n v="125.95"/>
    <x v="617"/>
    <s v="games"/>
    <x v="11"/>
  </r>
  <r>
    <n v="2231"/>
    <s v="Kingdom"/>
    <s v="A game about communities by Ben Robbins, creator of Microscope. Do you change the Kingdom or does the Kingdom change you?"/>
    <n v="2500"/>
    <x v="593"/>
    <x v="0"/>
    <x v="0"/>
    <s v="USD"/>
    <n v="1372136400"/>
    <n v="1369864301"/>
    <b v="0"/>
    <n v="1113"/>
    <b v="1"/>
    <x v="11"/>
    <n v="1212.1300000000001"/>
    <x v="618"/>
    <s v="games"/>
    <x v="11"/>
  </r>
  <r>
    <n v="2232"/>
    <s v="Backstory Cards"/>
    <s v="Backstory Cards help you and your friends create vibrant backstories for roleplaying games, no matter the system or genre."/>
    <n v="5000"/>
    <x v="594"/>
    <x v="0"/>
    <x v="0"/>
    <s v="USD"/>
    <n v="1405738800"/>
    <n v="1402945408"/>
    <b v="0"/>
    <n v="988"/>
    <b v="1"/>
    <x v="11"/>
    <n v="495.8"/>
    <x v="619"/>
    <s v="games"/>
    <x v="11"/>
  </r>
  <r>
    <n v="2233"/>
    <s v="Cadaver - A Card Game For Aspiring Necromancers"/>
    <s v="Cadaver is a lighthearted game of friendly necromancy! Players compete to resurrect as many bodies as possible!"/>
    <n v="2500"/>
    <x v="595"/>
    <x v="0"/>
    <x v="1"/>
    <s v="GBP"/>
    <n v="1450051200"/>
    <n v="1448269539"/>
    <b v="0"/>
    <n v="391"/>
    <b v="1"/>
    <x v="11"/>
    <n v="332.04"/>
    <x v="620"/>
    <s v="games"/>
    <x v="11"/>
  </r>
  <r>
    <n v="2234"/>
    <s v="Pine Tar Baseball: 1936 Negro League + 1960 Season"/>
    <s v="Pine Tar Baseball is a fun and fast paced dice and card game for 1 to 2 players. The game features fast streamlined game play."/>
    <n v="100"/>
    <x v="596"/>
    <x v="0"/>
    <x v="0"/>
    <s v="USD"/>
    <n v="1483645647"/>
    <n v="1481053647"/>
    <b v="0"/>
    <n v="28"/>
    <b v="1"/>
    <x v="11"/>
    <n v="1165"/>
    <x v="621"/>
    <s v="games"/>
    <x v="11"/>
  </r>
  <r>
    <n v="2235"/>
    <s v="Miniature Scenery Terrain for Tabletop gaming and Wargames"/>
    <s v="An amazing set of sceneries to create unique atmospheres for your tabletop gaming."/>
    <n v="13000"/>
    <x v="597"/>
    <x v="0"/>
    <x v="5"/>
    <s v="CAD"/>
    <n v="1427585511"/>
    <n v="1424997111"/>
    <b v="0"/>
    <n v="147"/>
    <b v="1"/>
    <x v="11"/>
    <n v="153.32"/>
    <x v="622"/>
    <s v="games"/>
    <x v="11"/>
  </r>
  <r>
    <n v="2236"/>
    <s v="Alienation - an intergalactic card drafting game"/>
    <s v="Assume the role of an intergalactic real-estate agent attempting to satisfy various creature clientele!"/>
    <n v="2800"/>
    <x v="598"/>
    <x v="0"/>
    <x v="0"/>
    <s v="USD"/>
    <n v="1454338123"/>
    <n v="1451746123"/>
    <b v="0"/>
    <n v="680"/>
    <b v="1"/>
    <x v="11"/>
    <n v="537.11"/>
    <x v="623"/>
    <s v="games"/>
    <x v="11"/>
  </r>
  <r>
    <n v="2237"/>
    <s v="Monster Mansion"/>
    <s v="A real-time cooperative adventure for 2-8 players. Defeat legendary monsters to earn gold and escape before the time RUNS OUT!"/>
    <n v="18000"/>
    <x v="599"/>
    <x v="0"/>
    <x v="0"/>
    <s v="USD"/>
    <n v="1415779140"/>
    <n v="1412294683"/>
    <b v="0"/>
    <n v="983"/>
    <b v="1"/>
    <x v="11"/>
    <n v="352.93"/>
    <x v="624"/>
    <s v="games"/>
    <x v="11"/>
  </r>
  <r>
    <n v="2238"/>
    <s v="28mm Fantasy Miniature range Feral Orcs!"/>
    <s v="28mm Fantasy Miniature Range in leadfree white metal: Orcs, wolves and more."/>
    <n v="4000"/>
    <x v="600"/>
    <x v="0"/>
    <x v="12"/>
    <s v="EUR"/>
    <n v="1489157716"/>
    <n v="1486565716"/>
    <b v="0"/>
    <n v="79"/>
    <b v="1"/>
    <x v="11"/>
    <n v="137.4"/>
    <x v="625"/>
    <s v="games"/>
    <x v="11"/>
  </r>
  <r>
    <n v="2239"/>
    <s v="Pro Tabletop Gaming Audio Collection"/>
    <s v="Next stretch goal unlocks at $33,000 and/or 500 backers unlocks 2 bonus stretch goals."/>
    <n v="25000"/>
    <x v="601"/>
    <x v="0"/>
    <x v="0"/>
    <s v="USD"/>
    <n v="1385870520"/>
    <n v="1382742014"/>
    <b v="0"/>
    <n v="426"/>
    <b v="1"/>
    <x v="11"/>
    <n v="128.03"/>
    <x v="467"/>
    <s v="games"/>
    <x v="11"/>
  </r>
  <r>
    <n v="2240"/>
    <s v="Dice Base 2: Vault - Case - Rolling Surface"/>
    <s v="Protect, store, organize and display 225 of your favorite dice in this modular and easy to use dice vault system. Oak and leather."/>
    <n v="5000"/>
    <x v="602"/>
    <x v="0"/>
    <x v="0"/>
    <s v="USD"/>
    <n v="1461354544"/>
    <n v="1458762544"/>
    <b v="0"/>
    <n v="96"/>
    <b v="1"/>
    <x v="11"/>
    <n v="270.68"/>
    <x v="626"/>
    <s v="games"/>
    <x v="11"/>
  </r>
  <r>
    <n v="2241"/>
    <s v="Savage Worlds Zombie Squad"/>
    <s v="You are Ex- Military criminals sent on suicide missions on the edge of space. Science Fiction Tabletop RPG using Savage Worlds"/>
    <n v="1000"/>
    <x v="603"/>
    <x v="0"/>
    <x v="1"/>
    <s v="GBP"/>
    <n v="1488484300"/>
    <n v="1485892300"/>
    <b v="0"/>
    <n v="163"/>
    <b v="1"/>
    <x v="11"/>
    <n v="806.4"/>
    <x v="627"/>
    <s v="games"/>
    <x v="11"/>
  </r>
  <r>
    <n v="2242"/>
    <s v="The Princess Bride Playing Cards from USPCC"/>
    <s v="Inconceivable! An amazing new illustrative deck based on The Princess Bride movie."/>
    <n v="10000"/>
    <x v="604"/>
    <x v="0"/>
    <x v="0"/>
    <s v="USD"/>
    <n v="1385521320"/>
    <n v="1382449733"/>
    <b v="0"/>
    <n v="2525"/>
    <b v="1"/>
    <x v="11"/>
    <n v="1360.1"/>
    <x v="628"/>
    <s v="games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x v="605"/>
    <x v="0"/>
    <x v="0"/>
    <s v="USD"/>
    <n v="1489374000"/>
    <n v="1488823290"/>
    <b v="0"/>
    <n v="2035"/>
    <b v="1"/>
    <x v="11"/>
    <n v="930250"/>
    <x v="629"/>
    <s v="games"/>
    <x v="11"/>
  </r>
  <r>
    <n v="2244"/>
    <s v="Warbands of the Cold North III"/>
    <s v="Finely sculpted 28mm Classic Fantasy metal and resin miniatures perfectly themed for use as a warband or adventuring party."/>
    <n v="5000"/>
    <x v="606"/>
    <x v="0"/>
    <x v="0"/>
    <s v="USD"/>
    <n v="1476649800"/>
    <n v="1475609946"/>
    <b v="0"/>
    <n v="290"/>
    <b v="1"/>
    <x v="11"/>
    <n v="377.02"/>
    <x v="177"/>
    <s v="games"/>
    <x v="11"/>
  </r>
  <r>
    <n v="2245"/>
    <s v="TimeWatch: GUMSHOE Investigative Time Travel RPG"/>
    <s v="You've got a time machine, high-powered weapons and a whole lot of history to save. Welcome to TimeWatch!"/>
    <n v="4000"/>
    <x v="607"/>
    <x v="0"/>
    <x v="0"/>
    <s v="USD"/>
    <n v="1393005600"/>
    <n v="1390323617"/>
    <b v="0"/>
    <n v="1980"/>
    <b v="1"/>
    <x v="11"/>
    <n v="2647.03"/>
    <x v="630"/>
    <s v="games"/>
    <x v="11"/>
  </r>
  <r>
    <n v="2246"/>
    <s v="The BESPOKE GEEK: Cosplay for Everyday"/>
    <s v="The BESPOKE GEEK is a brand new clothing company from Bletchley, England producing handmade and individual hoodies for geeks."/>
    <n v="2500"/>
    <x v="608"/>
    <x v="0"/>
    <x v="1"/>
    <s v="GBP"/>
    <n v="1441393210"/>
    <n v="1438801210"/>
    <b v="0"/>
    <n v="57"/>
    <b v="1"/>
    <x v="11"/>
    <n v="100.12"/>
    <x v="631"/>
    <s v="games"/>
    <x v="11"/>
  </r>
  <r>
    <n v="2247"/>
    <s v="Foragers"/>
    <s v="Take on the role of an ancient forager in this fun strategy game from the designer of Biblios."/>
    <n v="18500"/>
    <x v="609"/>
    <x v="0"/>
    <x v="0"/>
    <s v="USD"/>
    <n v="1438185565"/>
    <n v="1436975965"/>
    <b v="0"/>
    <n v="380"/>
    <b v="1"/>
    <x v="11"/>
    <n v="104.45"/>
    <x v="632"/>
    <s v="games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x v="610"/>
    <x v="0"/>
    <x v="1"/>
    <s v="GBP"/>
    <n v="1481749278"/>
    <n v="1479157278"/>
    <b v="0"/>
    <n v="128"/>
    <b v="1"/>
    <x v="11"/>
    <n v="107.21"/>
    <x v="633"/>
    <s v="games"/>
    <x v="11"/>
  </r>
  <r>
    <n v="2249"/>
    <s v="Centurion: Legionaries of Rome"/>
    <s v="March with the legions against the enemies of Rome in this role-playing game of military adventures."/>
    <n v="3500"/>
    <x v="611"/>
    <x v="0"/>
    <x v="0"/>
    <s v="USD"/>
    <n v="1364917965"/>
    <n v="1362329565"/>
    <b v="0"/>
    <n v="180"/>
    <b v="1"/>
    <x v="11"/>
    <n v="168.77"/>
    <x v="560"/>
    <s v="games"/>
    <x v="11"/>
  </r>
  <r>
    <n v="2250"/>
    <s v="The Game Anywhere Table"/>
    <s v="A customizable gaming table, for the best gaming experience, portable, storable and lightweight, that can be taken anywhere"/>
    <n v="25000"/>
    <x v="612"/>
    <x v="0"/>
    <x v="0"/>
    <s v="USD"/>
    <n v="1480727273"/>
    <n v="1478131673"/>
    <b v="0"/>
    <n v="571"/>
    <b v="1"/>
    <x v="11"/>
    <n v="975.11"/>
    <x v="634"/>
    <s v="games"/>
    <x v="11"/>
  </r>
  <r>
    <n v="2251"/>
    <s v="Werewolf: Full Moon Expansion"/>
    <s v="A great game full of lying, scheming, and werewolves.  Now with additional characters to add even more mayhem!"/>
    <n v="8500"/>
    <x v="613"/>
    <x v="0"/>
    <x v="0"/>
    <s v="USD"/>
    <n v="1408177077"/>
    <n v="1406362677"/>
    <b v="0"/>
    <n v="480"/>
    <b v="1"/>
    <x v="11"/>
    <n v="134.44999999999999"/>
    <x v="635"/>
    <s v="games"/>
    <x v="11"/>
  </r>
  <r>
    <n v="2252"/>
    <s v="Punkapocalyptic - Black Blood Children Band"/>
    <s v="A new faction for the 30 mm scale wargame, featuring skirmishes between gangs in a pimp and lethal post-apocalyptic world."/>
    <n v="9000"/>
    <x v="614"/>
    <x v="0"/>
    <x v="3"/>
    <s v="EUR"/>
    <n v="1470469938"/>
    <n v="1469173938"/>
    <b v="0"/>
    <n v="249"/>
    <b v="1"/>
    <x v="11"/>
    <n v="272.27999999999997"/>
    <x v="636"/>
    <s v="games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x v="615"/>
    <x v="0"/>
    <x v="0"/>
    <s v="USD"/>
    <n v="1447862947"/>
    <n v="1445267347"/>
    <b v="0"/>
    <n v="84"/>
    <b v="1"/>
    <x v="11"/>
    <n v="112.69"/>
    <x v="637"/>
    <s v="games"/>
    <x v="11"/>
  </r>
  <r>
    <n v="2254"/>
    <s v="Green Couch Games Limited: FrogFlip!"/>
    <s v="A dexterity microgame by father/daughter team, Jason and Claire Kotarski. Make 100 project."/>
    <n v="500"/>
    <x v="616"/>
    <x v="0"/>
    <x v="0"/>
    <s v="USD"/>
    <n v="1485271968"/>
    <n v="1484667168"/>
    <b v="0"/>
    <n v="197"/>
    <b v="1"/>
    <x v="11"/>
    <n v="459.8"/>
    <x v="123"/>
    <s v="games"/>
    <x v="11"/>
  </r>
  <r>
    <n v="2255"/>
    <s v="Jumbo Jets - Jet Set Expansion Set #2"/>
    <s v="This is the second set of 5 expansions for our route-building game, Jet Set!"/>
    <n v="3950"/>
    <x v="617"/>
    <x v="0"/>
    <x v="0"/>
    <s v="USD"/>
    <n v="1462661451"/>
    <n v="1460069451"/>
    <b v="0"/>
    <n v="271"/>
    <b v="1"/>
    <x v="11"/>
    <n v="286.66000000000003"/>
    <x v="311"/>
    <s v="games"/>
    <x v="11"/>
  </r>
  <r>
    <n v="2256"/>
    <s v="Bitcoin Empire"/>
    <s v="Build your crypto-currency empire and sabotage your opponents. A deck building, card game. 2-4 players. 15 minutes."/>
    <n v="480"/>
    <x v="618"/>
    <x v="0"/>
    <x v="1"/>
    <s v="GBP"/>
    <n v="1479811846"/>
    <n v="1478602246"/>
    <b v="0"/>
    <n v="50"/>
    <b v="1"/>
    <x v="11"/>
    <n v="222.71"/>
    <x v="638"/>
    <s v="games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619"/>
    <x v="0"/>
    <x v="1"/>
    <s v="GBP"/>
    <n v="1466377200"/>
    <n v="1463351329"/>
    <b v="0"/>
    <n v="169"/>
    <b v="1"/>
    <x v="11"/>
    <n v="636.14"/>
    <x v="639"/>
    <s v="games"/>
    <x v="11"/>
  </r>
  <r>
    <n v="2258"/>
    <s v="A Sundered World"/>
    <s v="A Dungeon World campaign setting that takes place after the end of the worlds."/>
    <n v="2200"/>
    <x v="620"/>
    <x v="0"/>
    <x v="0"/>
    <s v="USD"/>
    <n v="1434045687"/>
    <n v="1431453687"/>
    <b v="0"/>
    <n v="205"/>
    <b v="1"/>
    <x v="11"/>
    <n v="146.5"/>
    <x v="640"/>
    <s v="games"/>
    <x v="11"/>
  </r>
  <r>
    <n v="2259"/>
    <s v="The Second Breakfast"/>
    <s v="More Halfmen, more goats, more guns, and most of all some neat buildings and structures for the little fellas to hang out in!"/>
    <n v="1000"/>
    <x v="621"/>
    <x v="0"/>
    <x v="1"/>
    <s v="GBP"/>
    <n v="1481224736"/>
    <n v="1480360736"/>
    <b v="0"/>
    <n v="206"/>
    <b v="1"/>
    <x v="11"/>
    <n v="1867.1"/>
    <x v="641"/>
    <s v="games"/>
    <x v="11"/>
  </r>
  <r>
    <n v="2260"/>
    <s v="Cryptex Dice Vault"/>
    <s v="A fine wood cryptex dice vault to store your favorite dice. Designed to hold a standard set of 7 polyhedrals for your favorite RPG."/>
    <n v="2500"/>
    <x v="622"/>
    <x v="0"/>
    <x v="0"/>
    <s v="USD"/>
    <n v="1395876250"/>
    <n v="1393287850"/>
    <b v="0"/>
    <n v="84"/>
    <b v="1"/>
    <x v="11"/>
    <n v="326.92"/>
    <x v="642"/>
    <s v="games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x v="623"/>
    <x v="0"/>
    <x v="2"/>
    <s v="AUD"/>
    <n v="1487093020"/>
    <n v="1485278620"/>
    <b v="0"/>
    <n v="210"/>
    <b v="1"/>
    <x v="11"/>
    <n v="779.5"/>
    <x v="643"/>
    <s v="games"/>
    <x v="11"/>
  </r>
  <r>
    <n v="2262"/>
    <s v="Riders: A Game About Cheating Doomsday"/>
    <s v="An RPG about mortal servants of the Horsemen of the Apocalypse deciding to not end the world."/>
    <n v="3300"/>
    <x v="624"/>
    <x v="0"/>
    <x v="0"/>
    <s v="USD"/>
    <n v="1416268800"/>
    <n v="1413295358"/>
    <b v="0"/>
    <n v="181"/>
    <b v="1"/>
    <x v="11"/>
    <n v="154.15"/>
    <x v="644"/>
    <s v="games"/>
    <x v="11"/>
  </r>
  <r>
    <n v="2263"/>
    <s v="Corvus Corax Miniatures - Outcasts"/>
    <s v="These are degenerated men who have, since birth, suffered the effect of mutation and turned into something wicked!"/>
    <n v="7500"/>
    <x v="625"/>
    <x v="0"/>
    <x v="11"/>
    <s v="SEK"/>
    <n v="1422734313"/>
    <n v="1420919913"/>
    <b v="0"/>
    <n v="60"/>
    <b v="1"/>
    <x v="11"/>
    <n v="115.55"/>
    <x v="645"/>
    <s v="games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626"/>
    <x v="0"/>
    <x v="0"/>
    <s v="USD"/>
    <n v="1463972400"/>
    <n v="1462543114"/>
    <b v="0"/>
    <n v="445"/>
    <b v="1"/>
    <x v="11"/>
    <n v="180.03"/>
    <x v="646"/>
    <s v="games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627"/>
    <x v="0"/>
    <x v="1"/>
    <s v="GBP"/>
    <n v="1479846507"/>
    <n v="1479241707"/>
    <b v="0"/>
    <n v="17"/>
    <b v="1"/>
    <x v="11"/>
    <n v="298.5"/>
    <x v="647"/>
    <s v="games"/>
    <x v="11"/>
  </r>
  <r>
    <n v="2266"/>
    <s v="GOAT LORDS."/>
    <s v="Want to be LORD OF THE GOATS? Start building your herd using thievery, magic, bombs and mostly goats."/>
    <n v="1500"/>
    <x v="628"/>
    <x v="0"/>
    <x v="0"/>
    <s v="USD"/>
    <n v="1461722400"/>
    <n v="1460235592"/>
    <b v="0"/>
    <n v="194"/>
    <b v="1"/>
    <x v="11"/>
    <n v="320.27"/>
    <x v="648"/>
    <s v="games"/>
    <x v="11"/>
  </r>
  <r>
    <n v="2267"/>
    <s v="Stones Dungeon Tiles"/>
    <s v="Highly-detailed 2x2&quot; dungeon tiles made of a durable polymer-plastic &amp; VERY affordable cost. Perfect for tabletop &amp; role-playing games."/>
    <n v="20000"/>
    <x v="629"/>
    <x v="0"/>
    <x v="0"/>
    <s v="USD"/>
    <n v="1419123600"/>
    <n v="1416945297"/>
    <b v="0"/>
    <n v="404"/>
    <b v="1"/>
    <x v="11"/>
    <n v="380.53"/>
    <x v="649"/>
    <s v="games"/>
    <x v="11"/>
  </r>
  <r>
    <n v="2268"/>
    <s v="Chardonnay Go"/>
    <s v="Chardonnay Go, the viral video with 23 million views, is now a hilarious board game for wine lovers, moms and other shameless people."/>
    <n v="28000"/>
    <x v="630"/>
    <x v="0"/>
    <x v="0"/>
    <s v="USD"/>
    <n v="1489283915"/>
    <n v="1486691915"/>
    <b v="0"/>
    <n v="194"/>
    <b v="1"/>
    <x v="11"/>
    <n v="102.6"/>
    <x v="650"/>
    <s v="games"/>
    <x v="11"/>
  </r>
  <r>
    <n v="2269"/>
    <s v="Treasure Decks for 5th Edition - Only $12!"/>
    <s v="Add exciting loot drops to your CR 1-4, 5-8, 9-12, 13-16, and 17-20 encounters! Each deck has over 200 possible outcomes!"/>
    <n v="2500"/>
    <x v="631"/>
    <x v="0"/>
    <x v="0"/>
    <s v="USD"/>
    <n v="1488862800"/>
    <n v="1486745663"/>
    <b v="0"/>
    <n v="902"/>
    <b v="1"/>
    <x v="11"/>
    <n v="1801.64"/>
    <x v="651"/>
    <s v="games"/>
    <x v="11"/>
  </r>
  <r>
    <n v="2270"/>
    <s v="MCG Premium Sleeves &amp; Accessories"/>
    <s v="MCG Premium Sleeves offer excellent protection for your cards. This line is about to be expanded with new sleeves sizes!"/>
    <n v="25000"/>
    <x v="632"/>
    <x v="0"/>
    <x v="0"/>
    <s v="USD"/>
    <n v="1484085540"/>
    <n v="1482353513"/>
    <b v="0"/>
    <n v="1670"/>
    <b v="1"/>
    <x v="11"/>
    <n v="720.25"/>
    <x v="652"/>
    <s v="games"/>
    <x v="11"/>
  </r>
  <r>
    <n v="2271"/>
    <s v="Man vs Meeple Season One Kickstarter"/>
    <s v="Man vs Meeple is the show where we talk about all things board game related. Help us make the very most of our channel for you."/>
    <n v="20000"/>
    <x v="633"/>
    <x v="0"/>
    <x v="0"/>
    <s v="USD"/>
    <n v="1481328004"/>
    <n v="1478736004"/>
    <b v="0"/>
    <n v="1328"/>
    <b v="1"/>
    <x v="11"/>
    <n v="283.08999999999997"/>
    <x v="653"/>
    <s v="games"/>
    <x v="11"/>
  </r>
  <r>
    <n v="2272"/>
    <s v="Pick the Lock"/>
    <s v="Pick the Lock is a game of chance and strategy. Attempt to obtain priceless treasures and outwit the other players."/>
    <n v="1000"/>
    <x v="634"/>
    <x v="0"/>
    <x v="0"/>
    <s v="USD"/>
    <n v="1449506836"/>
    <n v="1446914836"/>
    <b v="0"/>
    <n v="944"/>
    <b v="1"/>
    <x v="11"/>
    <n v="1356.6"/>
    <x v="654"/>
    <s v="games"/>
    <x v="11"/>
  </r>
  <r>
    <n v="2273"/>
    <s v="Get Adler! Premium Edition"/>
    <s v="London, 1937. Top-Secret docs are missing. So, too, is Agent Adler! Intelligence has 7 hrs to find him. Deduction, Deception &amp; Action!"/>
    <n v="2500"/>
    <x v="471"/>
    <x v="0"/>
    <x v="5"/>
    <s v="CAD"/>
    <n v="1489320642"/>
    <n v="1487164242"/>
    <b v="0"/>
    <n v="147"/>
    <b v="1"/>
    <x v="11"/>
    <n v="220.36"/>
    <x v="655"/>
    <s v="games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635"/>
    <x v="0"/>
    <x v="0"/>
    <s v="USD"/>
    <n v="1393156857"/>
    <n v="1390564857"/>
    <b v="0"/>
    <n v="99"/>
    <b v="1"/>
    <x v="11"/>
    <n v="119.6"/>
    <x v="656"/>
    <s v="games"/>
    <x v="11"/>
  </r>
  <r>
    <n v="2275"/>
    <s v="Samurai Dwarves (Korobokuru)"/>
    <s v="The aim of this project is to extend our existing Samurai Dwarf range from 6 to 9. The new sculpts will be done by Bob Olley."/>
    <n v="650"/>
    <x v="636"/>
    <x v="0"/>
    <x v="1"/>
    <s v="GBP"/>
    <n v="1419259679"/>
    <n v="1416667679"/>
    <b v="0"/>
    <n v="79"/>
    <b v="1"/>
    <x v="11"/>
    <n v="407.77"/>
    <x v="657"/>
    <s v="games"/>
    <x v="11"/>
  </r>
  <r>
    <n v="2276"/>
    <s v="Giggle Chips:  ABC Computer Science Game Cards"/>
    <s v="ABC cards include definitions, shapes recognition, robot tangram, a binary concentration and color memory games! Made in the U.S."/>
    <n v="4589"/>
    <x v="637"/>
    <x v="0"/>
    <x v="0"/>
    <s v="USD"/>
    <n v="1388936289"/>
    <n v="1386344289"/>
    <b v="0"/>
    <n v="75"/>
    <b v="1"/>
    <x v="11"/>
    <n v="105.82"/>
    <x v="658"/>
    <s v="games"/>
    <x v="11"/>
  </r>
  <r>
    <n v="2277"/>
    <s v="Police Precinct"/>
    <s v="Police Precinct is a cooperative game where the players take on the roles as police officers, with different areas of expertise."/>
    <n v="8500"/>
    <x v="638"/>
    <x v="0"/>
    <x v="0"/>
    <s v="USD"/>
    <n v="1330359423"/>
    <n v="1327767423"/>
    <b v="0"/>
    <n v="207"/>
    <b v="1"/>
    <x v="11"/>
    <n v="141.08000000000001"/>
    <x v="659"/>
    <s v="games"/>
    <x v="11"/>
  </r>
  <r>
    <n v="2278"/>
    <s v="Eternity Dice - Regular and D6 Charms Edition"/>
    <s v="Dice forged from stone one by one entirely by hand for demanding Gamers and Collectors."/>
    <n v="2000"/>
    <x v="639"/>
    <x v="0"/>
    <x v="18"/>
    <s v="EUR"/>
    <n v="1451861940"/>
    <n v="1448902867"/>
    <b v="0"/>
    <n v="102"/>
    <b v="1"/>
    <x v="11"/>
    <n v="270.7"/>
    <x v="660"/>
    <s v="games"/>
    <x v="11"/>
  </r>
  <r>
    <n v="2279"/>
    <s v="Zombie Apocalypse Geocaching"/>
    <s v="The Zombie Apocalypse has begun! Fortunately, YOU have your priorities straight. What could be more important than Geocaching?"/>
    <n v="1000"/>
    <x v="640"/>
    <x v="0"/>
    <x v="0"/>
    <s v="USD"/>
    <n v="1423022400"/>
    <n v="1421436099"/>
    <b v="0"/>
    <n v="32"/>
    <b v="1"/>
    <x v="11"/>
    <n v="153.80000000000001"/>
    <x v="661"/>
    <s v="games"/>
    <x v="11"/>
  </r>
  <r>
    <n v="2280"/>
    <s v="Song of Blades: Hammer and Forge"/>
    <s v="A range of highly detailed 28mm fantasy miniatures and supporting gaming rules by Andrea Sfiligoi, creator of Song of Blades and Heroes"/>
    <n v="9800"/>
    <x v="641"/>
    <x v="0"/>
    <x v="0"/>
    <s v="USD"/>
    <n v="1442501991"/>
    <n v="1439909991"/>
    <b v="0"/>
    <n v="480"/>
    <b v="1"/>
    <x v="11"/>
    <n v="403.58"/>
    <x v="662"/>
    <s v="games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2"/>
    <n v="0.28999999999999998"/>
    <x v="404"/>
    <s v="journalism"/>
    <x v="12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2"/>
    <n v="0"/>
    <x v="121"/>
    <s v="journalism"/>
    <x v="1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2"/>
    <n v="1.54"/>
    <x v="119"/>
    <s v="journalism"/>
    <x v="12"/>
  </r>
  <r>
    <n v="1043"/>
    <s v="Printing TONE Audio 10th Anniversary Edition! (Canceled)"/>
    <s v="We're seeking funding for a special 10th Anniversary PRINT EDITION! Receive your own copy for only $8"/>
    <n v="100000"/>
    <x v="642"/>
    <x v="1"/>
    <x v="0"/>
    <s v="USD"/>
    <n v="1432101855"/>
    <n v="1429509855"/>
    <b v="0"/>
    <n v="292"/>
    <b v="0"/>
    <x v="12"/>
    <n v="8.5399999999999991"/>
    <x v="663"/>
    <s v="journalism"/>
    <x v="12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2"/>
    <n v="0.09"/>
    <x v="362"/>
    <s v="journalism"/>
    <x v="12"/>
  </r>
  <r>
    <n v="1045"/>
    <s v="In Case Of Emergency (Canceled)"/>
    <s v="In Case Of Emergency is a radio talk show for preppers, beginning preppers, and with preparedness in mind."/>
    <n v="10000"/>
    <x v="643"/>
    <x v="1"/>
    <x v="0"/>
    <s v="USD"/>
    <n v="1408827550"/>
    <n v="1406235550"/>
    <b v="0"/>
    <n v="8"/>
    <b v="0"/>
    <x v="12"/>
    <n v="2.66"/>
    <x v="664"/>
    <s v="journalism"/>
    <x v="12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2"/>
    <n v="0"/>
    <x v="121"/>
    <s v="journalism"/>
    <x v="12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2"/>
    <n v="0.05"/>
    <x v="120"/>
    <s v="journalism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x v="539"/>
    <x v="1"/>
    <x v="0"/>
    <s v="USD"/>
    <n v="1474766189"/>
    <n v="1471310189"/>
    <b v="0"/>
    <n v="4"/>
    <b v="0"/>
    <x v="12"/>
    <n v="1.41"/>
    <x v="665"/>
    <s v="journalism"/>
    <x v="12"/>
  </r>
  <r>
    <n v="1049"/>
    <s v="J1 (Canceled)"/>
    <s v="------"/>
    <n v="12000"/>
    <x v="117"/>
    <x v="1"/>
    <x v="0"/>
    <s v="USD"/>
    <n v="1455272445"/>
    <n v="1452680445"/>
    <b v="0"/>
    <n v="0"/>
    <b v="0"/>
    <x v="12"/>
    <n v="0"/>
    <x v="121"/>
    <s v="journalism"/>
    <x v="12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x v="12"/>
    <n v="0"/>
    <x v="121"/>
    <s v="journalism"/>
    <x v="12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2"/>
    <n v="0"/>
    <x v="121"/>
    <s v="journalism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2"/>
    <n v="0"/>
    <x v="121"/>
    <s v="journalism"/>
    <x v="12"/>
  </r>
  <r>
    <n v="1053"/>
    <s v="A day in the life of...(podcast) (Canceled)"/>
    <s v="How well do you know the stranger walking past you or the neighbor up the street? Extraordinary stories told by everyday people."/>
    <n v="1500"/>
    <x v="510"/>
    <x v="1"/>
    <x v="0"/>
    <s v="USD"/>
    <n v="1488773332"/>
    <n v="1486613332"/>
    <b v="0"/>
    <n v="1"/>
    <b v="0"/>
    <x v="12"/>
    <n v="1"/>
    <x v="2"/>
    <s v="journalism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2"/>
    <n v="0"/>
    <x v="121"/>
    <s v="journalism"/>
    <x v="12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2"/>
    <n v="0"/>
    <x v="121"/>
    <s v="journalism"/>
    <x v="1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2"/>
    <n v="0"/>
    <x v="121"/>
    <s v="journalism"/>
    <x v="12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2"/>
    <n v="0"/>
    <x v="121"/>
    <s v="journalism"/>
    <x v="1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2"/>
    <n v="0"/>
    <x v="121"/>
    <s v="journalism"/>
    <x v="12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x v="12"/>
    <n v="0"/>
    <x v="121"/>
    <s v="journalism"/>
    <x v="12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2"/>
    <n v="1"/>
    <x v="73"/>
    <s v="journalism"/>
    <x v="12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2"/>
    <n v="0"/>
    <x v="121"/>
    <s v="journalism"/>
    <x v="12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x v="12"/>
    <n v="95.48"/>
    <x v="125"/>
    <s v="journalism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2"/>
    <n v="0"/>
    <x v="121"/>
    <s v="journalism"/>
    <x v="12"/>
  </r>
  <r>
    <n v="780"/>
    <s v="Wess Meets West - Press Our New Album on CD!"/>
    <s v="We are finishing up recording our new record and we would like help with its physical CD release."/>
    <n v="1000"/>
    <x v="644"/>
    <x v="0"/>
    <x v="0"/>
    <s v="USD"/>
    <n v="1304439025"/>
    <n v="1301847025"/>
    <b v="0"/>
    <n v="27"/>
    <b v="1"/>
    <x v="13"/>
    <n v="104"/>
    <x v="666"/>
    <s v="music"/>
    <x v="13"/>
  </r>
  <r>
    <n v="781"/>
    <s v="Touring the United States This July"/>
    <s v="&quot;WE ARE ON A MISSION TO TOUR THE UNITED STATES NON-STOP. TO DO SO WE NEED TO PURCHASE A NEW VAN.&quot;"/>
    <n v="800"/>
    <x v="645"/>
    <x v="0"/>
    <x v="0"/>
    <s v="USD"/>
    <n v="1370649674"/>
    <n v="1368057674"/>
    <b v="0"/>
    <n v="25"/>
    <b v="1"/>
    <x v="13"/>
    <n v="133.15"/>
    <x v="667"/>
    <s v="music"/>
    <x v="13"/>
  </r>
  <r>
    <n v="782"/>
    <s v="Richie Ray finally records a new record!"/>
    <s v="After almost three years of being out of music, I've decided to finally make the solo record I've wanted to do for years."/>
    <n v="700"/>
    <x v="646"/>
    <x v="0"/>
    <x v="0"/>
    <s v="USD"/>
    <n v="1345918302"/>
    <n v="1343326302"/>
    <b v="0"/>
    <n v="14"/>
    <b v="1"/>
    <x v="13"/>
    <n v="100"/>
    <x v="73"/>
    <s v="music"/>
    <x v="1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647"/>
    <x v="0"/>
    <x v="0"/>
    <s v="USD"/>
    <n v="1335564000"/>
    <n v="1332182049"/>
    <b v="0"/>
    <n v="35"/>
    <b v="1"/>
    <x v="13"/>
    <n v="148.13"/>
    <x v="668"/>
    <s v="music"/>
    <x v="13"/>
  </r>
  <r>
    <n v="784"/>
    <s v="STEELcyclopedia - The Titans of Hard Rock"/>
    <s v="The book I am working on now is the third is a series of rock encyclopedias. However, I am in need of funding to cover the photo costs."/>
    <n v="1000"/>
    <x v="648"/>
    <x v="0"/>
    <x v="0"/>
    <s v="USD"/>
    <n v="1395023719"/>
    <n v="1391571319"/>
    <b v="0"/>
    <n v="10"/>
    <b v="1"/>
    <x v="13"/>
    <n v="102.5"/>
    <x v="669"/>
    <s v="music"/>
    <x v="13"/>
  </r>
  <r>
    <n v="785"/>
    <s v="Treedom's NEW album fund!"/>
    <s v="Treedom wants to record a second album! We have a lot of new material, and we wanted to capture our new sound in a record for our fans."/>
    <n v="500"/>
    <x v="649"/>
    <x v="0"/>
    <x v="0"/>
    <s v="USD"/>
    <n v="1362060915"/>
    <n v="1359468915"/>
    <b v="0"/>
    <n v="29"/>
    <b v="1"/>
    <x v="13"/>
    <n v="180.63"/>
    <x v="670"/>
    <s v="music"/>
    <x v="13"/>
  </r>
  <r>
    <n v="786"/>
    <s v="New Album: BRICK AND MORTAR. New Book: HITLESS WONDER."/>
    <s v="In June, Columbus rock veterans, Watershed, will release and tour behind a new album, BRICK AND MORTAR."/>
    <n v="5000"/>
    <x v="650"/>
    <x v="0"/>
    <x v="0"/>
    <s v="USD"/>
    <n v="1336751220"/>
    <n v="1331774434"/>
    <b v="0"/>
    <n v="44"/>
    <b v="1"/>
    <x v="13"/>
    <n v="142.80000000000001"/>
    <x v="671"/>
    <s v="music"/>
    <x v="13"/>
  </r>
  <r>
    <n v="787"/>
    <s v="Mahayla CD Pressing"/>
    <s v="We've made our goal with your help. Thanks so much! This is a great time to pre-purchase the album and get some extra perks."/>
    <n v="1200"/>
    <x v="651"/>
    <x v="0"/>
    <x v="0"/>
    <s v="USD"/>
    <n v="1383318226"/>
    <n v="1380726226"/>
    <b v="0"/>
    <n v="17"/>
    <b v="1"/>
    <x v="13"/>
    <n v="114.17"/>
    <x v="672"/>
    <s v="music"/>
    <x v="13"/>
  </r>
  <r>
    <n v="788"/>
    <s v="HELP UNRB GO ON TOUR!"/>
    <s v="With all of our money going towards our new full-length album and merch, we need your help so we don't end up stranded on tour."/>
    <n v="1000"/>
    <x v="652"/>
    <x v="0"/>
    <x v="0"/>
    <s v="USD"/>
    <n v="1341633540"/>
    <n v="1338336588"/>
    <b v="0"/>
    <n v="34"/>
    <b v="1"/>
    <x v="13"/>
    <n v="203.51"/>
    <x v="673"/>
    <s v="music"/>
    <x v="13"/>
  </r>
  <r>
    <n v="789"/>
    <s v="Reluctant Hero's &quot;All As One&quot; EP"/>
    <s v="Reluctant Hero is getting ready to record their next EP titled All As One! Studio dates are set for January 18th-22nd! Let's work!"/>
    <n v="1700"/>
    <x v="653"/>
    <x v="0"/>
    <x v="0"/>
    <s v="USD"/>
    <n v="1358755140"/>
    <n v="1357187280"/>
    <b v="0"/>
    <n v="14"/>
    <b v="1"/>
    <x v="13"/>
    <n v="109.41"/>
    <x v="674"/>
    <s v="music"/>
    <x v="13"/>
  </r>
  <r>
    <n v="790"/>
    <s v="3 Years Hollow is Going On Their First Ever Tour!"/>
    <s v="A regional band reaching to their fans. Reaching to become a national band with no label support. This is the chance of a lifetime."/>
    <n v="10000"/>
    <x v="654"/>
    <x v="0"/>
    <x v="0"/>
    <s v="USD"/>
    <n v="1359680939"/>
    <n v="1357088939"/>
    <b v="0"/>
    <n v="156"/>
    <b v="1"/>
    <x v="13"/>
    <n v="144.37"/>
    <x v="675"/>
    <s v="music"/>
    <x v="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655"/>
    <x v="0"/>
    <x v="0"/>
    <s v="USD"/>
    <n v="1384322340"/>
    <n v="1381430646"/>
    <b v="0"/>
    <n v="128"/>
    <b v="1"/>
    <x v="13"/>
    <n v="103.87"/>
    <x v="676"/>
    <s v="music"/>
    <x v="13"/>
  </r>
  <r>
    <n v="792"/>
    <s v="&quot;Believable Lies&quot; - The Album"/>
    <s v="Rock n' Roll about the intersection of lies and belief: the Believable Lie."/>
    <n v="2500"/>
    <x v="656"/>
    <x v="0"/>
    <x v="0"/>
    <s v="USD"/>
    <n v="1383861483"/>
    <n v="1381265883"/>
    <b v="0"/>
    <n v="60"/>
    <b v="1"/>
    <x v="13"/>
    <n v="100.44"/>
    <x v="677"/>
    <s v="music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657"/>
    <x v="0"/>
    <x v="0"/>
    <s v="USD"/>
    <n v="1372827540"/>
    <n v="1371491244"/>
    <b v="0"/>
    <n v="32"/>
    <b v="1"/>
    <x v="13"/>
    <n v="102.78"/>
    <x v="678"/>
    <s v="music"/>
    <x v="13"/>
  </r>
  <r>
    <n v="794"/>
    <s v="Begins Again"/>
    <s v="The Brian Davis Band is a group of friends that want to share their lives and experiences through music that connects with people."/>
    <n v="8000"/>
    <x v="658"/>
    <x v="0"/>
    <x v="0"/>
    <s v="USD"/>
    <n v="1315242360"/>
    <n v="1310438737"/>
    <b v="0"/>
    <n v="53"/>
    <b v="1"/>
    <x v="13"/>
    <n v="105.31"/>
    <x v="679"/>
    <s v="music"/>
    <x v="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659"/>
    <x v="0"/>
    <x v="0"/>
    <s v="USD"/>
    <n v="1333774740"/>
    <n v="1330094566"/>
    <b v="0"/>
    <n v="184"/>
    <b v="1"/>
    <x v="13"/>
    <n v="111.79"/>
    <x v="680"/>
    <s v="music"/>
    <x v="13"/>
  </r>
  <r>
    <n v="796"/>
    <s v="Madrone: New Album for 2013"/>
    <s v="Madrone is an independent band creating melodic, emotional, _x000a_alternative-rock needing your help to finish their new album."/>
    <n v="10000"/>
    <x v="660"/>
    <x v="0"/>
    <x v="0"/>
    <s v="USD"/>
    <n v="1379279400"/>
    <n v="1376687485"/>
    <b v="0"/>
    <n v="90"/>
    <b v="1"/>
    <x v="13"/>
    <n v="101.35"/>
    <x v="681"/>
    <s v="music"/>
    <x v="13"/>
  </r>
  <r>
    <n v="797"/>
    <s v="Lust Control NEW CD!!!"/>
    <s v="Help Lust Control Kickstart their first cd in 20 years!!  To be mixed by Rocky Gray (Living Sacrifice, Soul Embraced, Evanescence)!!"/>
    <n v="3000"/>
    <x v="661"/>
    <x v="0"/>
    <x v="0"/>
    <s v="USD"/>
    <n v="1335672000"/>
    <n v="1332978688"/>
    <b v="0"/>
    <n v="71"/>
    <b v="1"/>
    <x v="13"/>
    <n v="107.53"/>
    <x v="682"/>
    <s v="music"/>
    <x v="13"/>
  </r>
  <r>
    <n v="798"/>
    <s v="Eric Stuart Band 4 Song EP &quot;Character&quot;"/>
    <s v="We have some great new songs and want to record a special edition 4 song EP as our next Eric Stuart Band release"/>
    <n v="3500"/>
    <x v="662"/>
    <x v="0"/>
    <x v="0"/>
    <s v="USD"/>
    <n v="1412086187"/>
    <n v="1409494187"/>
    <b v="0"/>
    <n v="87"/>
    <b v="1"/>
    <x v="13"/>
    <n v="114.89"/>
    <x v="683"/>
    <s v="music"/>
    <x v="13"/>
  </r>
  <r>
    <n v="799"/>
    <s v="Ryan Caskey's BREAKOUT ALBUM, ready to CHARGE"/>
    <s v="Los Angeles-based recording artist Ryan Caskey joined forces with producer Eddie Hedges to record alternative rock masterworks."/>
    <n v="5000"/>
    <x v="663"/>
    <x v="0"/>
    <x v="0"/>
    <s v="USD"/>
    <n v="1335542446"/>
    <n v="1332950446"/>
    <b v="0"/>
    <n v="28"/>
    <b v="1"/>
    <x v="13"/>
    <n v="100.02"/>
    <x v="684"/>
    <s v="music"/>
    <x v="13"/>
  </r>
  <r>
    <n v="800"/>
    <s v="LF4 WildFire"/>
    <s v="Scotland's premier classic rock and metal festival, 3 days, 3-4 stages, family friendly,  for people of all ages"/>
    <n v="1500"/>
    <x v="664"/>
    <x v="0"/>
    <x v="1"/>
    <s v="GBP"/>
    <n v="1410431054"/>
    <n v="1407839054"/>
    <b v="0"/>
    <n v="56"/>
    <b v="1"/>
    <x v="13"/>
    <n v="152.13"/>
    <x v="685"/>
    <s v="music"/>
    <x v="13"/>
  </r>
  <r>
    <n v="801"/>
    <s v="SLUTEVER DO AMERICA TOUR"/>
    <s v="ALL WE WANT TO DO IS DRIVE AROUND AMERICA AND PLAY A BUNCH OF SHOWS, BUT WE DON'T HAVE ANY MONEY..."/>
    <n v="2000"/>
    <x v="665"/>
    <x v="0"/>
    <x v="0"/>
    <s v="USD"/>
    <n v="1309547120"/>
    <n v="1306955120"/>
    <b v="0"/>
    <n v="51"/>
    <b v="1"/>
    <x v="13"/>
    <n v="111.52"/>
    <x v="686"/>
    <s v="music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666"/>
    <x v="0"/>
    <x v="0"/>
    <s v="USD"/>
    <n v="1347854700"/>
    <n v="1343867524"/>
    <b v="0"/>
    <n v="75"/>
    <b v="1"/>
    <x v="13"/>
    <n v="101.33"/>
    <x v="687"/>
    <s v="music"/>
    <x v="13"/>
  </r>
  <r>
    <n v="803"/>
    <s v="The Beautiful Refrain's &quot;Page One&quot; Project"/>
    <s v="We're recording our first single in Nashville this summer and sending it to radio with Shamrock Media Group.  We need your help!!"/>
    <n v="2300"/>
    <x v="667"/>
    <x v="0"/>
    <x v="0"/>
    <s v="USD"/>
    <n v="1306630800"/>
    <n v="1304376478"/>
    <b v="0"/>
    <n v="38"/>
    <b v="1"/>
    <x v="13"/>
    <n v="123.26"/>
    <x v="688"/>
    <s v="music"/>
    <x v="13"/>
  </r>
  <r>
    <n v="804"/>
    <s v="City of Sound - A city full of stories untold"/>
    <s v="Hope and Inspiration.  That is what this project is all about. In the midst of a dark and broken world our stories can speak life."/>
    <n v="5500"/>
    <x v="668"/>
    <x v="0"/>
    <x v="0"/>
    <s v="USD"/>
    <n v="1311393540"/>
    <n v="1309919526"/>
    <b v="0"/>
    <n v="18"/>
    <b v="1"/>
    <x v="13"/>
    <n v="100"/>
    <x v="689"/>
    <s v="music"/>
    <x v="13"/>
  </r>
  <r>
    <n v="805"/>
    <s v="Virtual CH - The One-Man-Mixed-Media-Rock-Band Debut"/>
    <s v="Be a part of Virtual CH's debut Video and Record release.  Help fund their debut music video and record mixing expenses."/>
    <n v="3000"/>
    <x v="669"/>
    <x v="0"/>
    <x v="0"/>
    <s v="USD"/>
    <n v="1310857200"/>
    <n v="1306525512"/>
    <b v="0"/>
    <n v="54"/>
    <b v="1"/>
    <x v="13"/>
    <n v="105"/>
    <x v="690"/>
    <s v="music"/>
    <x v="13"/>
  </r>
  <r>
    <n v="806"/>
    <s v="Golden Animals NEW Album!"/>
    <s v="Help Golden Animals finish their NEW Album!"/>
    <n v="8000"/>
    <x v="670"/>
    <x v="0"/>
    <x v="0"/>
    <s v="USD"/>
    <n v="1315413339"/>
    <n v="1312821339"/>
    <b v="0"/>
    <n v="71"/>
    <b v="1"/>
    <x v="13"/>
    <n v="104.44"/>
    <x v="168"/>
    <s v="music"/>
    <x v="13"/>
  </r>
  <r>
    <n v="807"/>
    <s v="Sic Vita - New EP Release - 2017"/>
    <s v="Join the Sic Vita family and lend a hand as we create a new album!"/>
    <n v="4000"/>
    <x v="671"/>
    <x v="0"/>
    <x v="0"/>
    <s v="USD"/>
    <n v="1488333600"/>
    <n v="1485270311"/>
    <b v="0"/>
    <n v="57"/>
    <b v="1"/>
    <x v="13"/>
    <n v="105.13"/>
    <x v="691"/>
    <s v="music"/>
    <x v="13"/>
  </r>
  <r>
    <n v="808"/>
    <s v="The Micronite Filters | Wizard Blood Vinyl"/>
    <s v="The Micronite Filters have a blood curdling sonic adventure ready for psychedelic swirled vinyl for the best possible auditory journey."/>
    <n v="4500"/>
    <x v="672"/>
    <x v="0"/>
    <x v="5"/>
    <s v="CAD"/>
    <n v="1419224340"/>
    <n v="1416363886"/>
    <b v="0"/>
    <n v="43"/>
    <b v="1"/>
    <x v="13"/>
    <n v="100"/>
    <x v="692"/>
    <s v="music"/>
    <x v="13"/>
  </r>
  <r>
    <n v="809"/>
    <s v="Peter's New Album!!"/>
    <s v="Acknowledged songwriter looking to record album of new songs to secure a Publishing Contract"/>
    <n v="4000"/>
    <x v="673"/>
    <x v="0"/>
    <x v="0"/>
    <s v="USD"/>
    <n v="1390161630"/>
    <n v="1387569630"/>
    <b v="0"/>
    <n v="52"/>
    <b v="1"/>
    <x v="13"/>
    <n v="103.78"/>
    <x v="693"/>
    <s v="music"/>
    <x v="13"/>
  </r>
  <r>
    <n v="810"/>
    <s v="Help us get our music into the hands of our fans!"/>
    <s v="Please help us reach both a short term and lifetime goal! We can't do this without your help. thank you a ton from all of us at P.T.R.."/>
    <n v="1500"/>
    <x v="674"/>
    <x v="0"/>
    <x v="0"/>
    <s v="USD"/>
    <n v="1346462462"/>
    <n v="1343870462"/>
    <b v="0"/>
    <n v="27"/>
    <b v="1"/>
    <x v="13"/>
    <n v="105"/>
    <x v="690"/>
    <s v="music"/>
    <x v="13"/>
  </r>
  <r>
    <n v="811"/>
    <s v="Love Water Tour"/>
    <s v="We need your financial support to cover the tour costs!  (Sound, lights, travel, stage design)"/>
    <n v="1000"/>
    <x v="644"/>
    <x v="0"/>
    <x v="0"/>
    <s v="USD"/>
    <n v="1373475120"/>
    <n v="1371569202"/>
    <b v="0"/>
    <n v="12"/>
    <b v="1"/>
    <x v="13"/>
    <n v="104"/>
    <x v="64"/>
    <s v="music"/>
    <x v="13"/>
  </r>
  <r>
    <n v="812"/>
    <s v="Don Walrus wants to press a record!!"/>
    <s v="Gainesville's pop punk 3 piece Assassinate The Scientist started a new band and they want to release a 7&quot;, but they need your help!!"/>
    <n v="600"/>
    <x v="411"/>
    <x v="0"/>
    <x v="0"/>
    <s v="USD"/>
    <n v="1362146280"/>
    <n v="1357604752"/>
    <b v="0"/>
    <n v="33"/>
    <b v="1"/>
    <x v="13"/>
    <n v="151.83000000000001"/>
    <x v="694"/>
    <s v="music"/>
    <x v="13"/>
  </r>
  <r>
    <n v="813"/>
    <s v="Rules of Civility and Decent Behavior"/>
    <s v="A pre order campaign to fund the pressing of our second full length vinyl LP"/>
    <n v="1500"/>
    <x v="675"/>
    <x v="0"/>
    <x v="0"/>
    <s v="USD"/>
    <n v="1342825365"/>
    <n v="1340233365"/>
    <b v="0"/>
    <n v="96"/>
    <b v="1"/>
    <x v="13"/>
    <n v="160"/>
    <x v="380"/>
    <s v="music"/>
    <x v="13"/>
  </r>
  <r>
    <n v="814"/>
    <s v="Help Pat The Human Get A Tour Van!"/>
    <s v="We have been a band since 2007, but we've never hit the road. That's messed up... So this summer, we're trying to and need your help!"/>
    <n v="1000"/>
    <x v="437"/>
    <x v="0"/>
    <x v="0"/>
    <s v="USD"/>
    <n v="1306865040"/>
    <n v="1305568201"/>
    <b v="0"/>
    <n v="28"/>
    <b v="1"/>
    <x v="13"/>
    <n v="127.3"/>
    <x v="695"/>
    <s v="music"/>
    <x v="13"/>
  </r>
  <r>
    <n v="815"/>
    <s v="Some Late Help for The Early Reset"/>
    <s v="Be a part of helping The Early Reset finish their new 7 song EP."/>
    <n v="4000"/>
    <x v="676"/>
    <x v="0"/>
    <x v="0"/>
    <s v="USD"/>
    <n v="1414879303"/>
    <n v="1412287303"/>
    <b v="0"/>
    <n v="43"/>
    <b v="1"/>
    <x v="13"/>
    <n v="107"/>
    <x v="696"/>
    <s v="music"/>
    <x v="13"/>
  </r>
  <r>
    <n v="816"/>
    <s v="Help Friends and Family Release Their Debut Album"/>
    <s v="Friends and Family have an album for you. They need your help to release it to the world."/>
    <n v="7000"/>
    <x v="677"/>
    <x v="0"/>
    <x v="0"/>
    <s v="USD"/>
    <n v="1365489000"/>
    <n v="1362776043"/>
    <b v="0"/>
    <n v="205"/>
    <b v="1"/>
    <x v="13"/>
    <n v="115.12"/>
    <x v="697"/>
    <s v="music"/>
    <x v="13"/>
  </r>
  <r>
    <n v="817"/>
    <s v="Dead Fish Handshake - follow up record to Across State Lines"/>
    <s v="Dead Fish Handshake is a rock band based out of New Jersey. We are in the process of raising funds for our second record."/>
    <n v="1500"/>
    <x v="678"/>
    <x v="0"/>
    <x v="0"/>
    <s v="USD"/>
    <n v="1331441940"/>
    <n v="1326810211"/>
    <b v="0"/>
    <n v="23"/>
    <b v="1"/>
    <x v="13"/>
    <n v="137.11000000000001"/>
    <x v="698"/>
    <s v="music"/>
    <x v="13"/>
  </r>
  <r>
    <n v="818"/>
    <s v="Repair Orwell's tour van for a West Coast Tour!"/>
    <s v="Orwell is hitting the road this August for a West Coast tour and we need substantial van repairs in order to get there.  Dates booked."/>
    <n v="350"/>
    <x v="679"/>
    <x v="0"/>
    <x v="0"/>
    <s v="USD"/>
    <n v="1344358860"/>
    <n v="1343682681"/>
    <b v="0"/>
    <n v="19"/>
    <b v="1"/>
    <x v="13"/>
    <n v="155.71"/>
    <x v="699"/>
    <s v="music"/>
    <x v="13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x v="13"/>
    <n v="108.75"/>
    <x v="700"/>
    <s v="music"/>
    <x v="13"/>
  </r>
  <r>
    <n v="820"/>
    <s v="Wyatt Lowe &amp; the Ottomatics Summer 2014 Tour!"/>
    <s v="Wyatt Lowe &amp; the Ottomatics will be hitting the road this June on a North and Southwest Summer 2014 tour!"/>
    <n v="2000"/>
    <x v="680"/>
    <x v="0"/>
    <x v="0"/>
    <s v="USD"/>
    <n v="1402290000"/>
    <n v="1399666342"/>
    <b v="0"/>
    <n v="38"/>
    <b v="1"/>
    <x v="13"/>
    <n v="134.05000000000001"/>
    <x v="701"/>
    <s v="music"/>
    <x v="13"/>
  </r>
  <r>
    <n v="821"/>
    <s v="&quot;Grey Sky Blues&quot; - Help make Bizness Suit's new album!"/>
    <s v="Bizness Suit - NEW ALBUM - We're going to LA to record the best rock album ever - bluesy funky Rock n Roll with soul"/>
    <n v="17482"/>
    <x v="681"/>
    <x v="0"/>
    <x v="0"/>
    <s v="USD"/>
    <n v="1430712060"/>
    <n v="1427753265"/>
    <b v="0"/>
    <n v="78"/>
    <b v="1"/>
    <x v="13"/>
    <n v="100"/>
    <x v="702"/>
    <s v="music"/>
    <x v="13"/>
  </r>
  <r>
    <n v="822"/>
    <s v="Soul Easy - Making music for our friends."/>
    <s v="Soul Easy recording our first full length CD.  Inspired by lots of friends and lots of good times."/>
    <n v="3000"/>
    <x v="682"/>
    <x v="0"/>
    <x v="0"/>
    <s v="USD"/>
    <n v="1349477050"/>
    <n v="1346885050"/>
    <b v="0"/>
    <n v="69"/>
    <b v="1"/>
    <x v="13"/>
    <n v="119.17"/>
    <x v="703"/>
    <s v="music"/>
    <x v="13"/>
  </r>
  <r>
    <n v="823"/>
    <s v="Debut Album"/>
    <s v="Eyes For Fire is finally ready to release their Debut Album but we need YOU to help us put the final touches on it."/>
    <n v="800"/>
    <x v="683"/>
    <x v="0"/>
    <x v="0"/>
    <s v="USD"/>
    <n v="1427062852"/>
    <n v="1424474452"/>
    <b v="0"/>
    <n v="33"/>
    <b v="1"/>
    <x v="13"/>
    <n v="179.5"/>
    <x v="704"/>
    <s v="music"/>
    <x v="13"/>
  </r>
  <r>
    <n v="824"/>
    <s v="Hi Ho Silver Oh - The West Coast Tour"/>
    <s v="Hi Ho Silver Oh is going on a West Coast tour! We'll be starting in Santa Barbara, and spreading our tunes all the way to Seattle and back."/>
    <n v="1600"/>
    <x v="684"/>
    <x v="0"/>
    <x v="0"/>
    <s v="USD"/>
    <n v="1271573940"/>
    <n v="1268459318"/>
    <b v="0"/>
    <n v="54"/>
    <b v="1"/>
    <x v="13"/>
    <n v="134.38"/>
    <x v="705"/>
    <s v="music"/>
    <x v="13"/>
  </r>
  <r>
    <n v="825"/>
    <s v="KILL FREEMAN"/>
    <s v="Kickstarting Kill Freeman independently. Help fund the New Record, Video and Live Shows."/>
    <n v="12500"/>
    <x v="685"/>
    <x v="0"/>
    <x v="0"/>
    <s v="USD"/>
    <n v="1351495284"/>
    <n v="1349335284"/>
    <b v="0"/>
    <n v="99"/>
    <b v="1"/>
    <x v="13"/>
    <n v="100.43"/>
    <x v="706"/>
    <s v="music"/>
    <x v="13"/>
  </r>
  <r>
    <n v="826"/>
    <s v="Protect The Dream Debut Album"/>
    <s v="Protect The Dream is preparing to record their debut album 8 years in the making. Lets make it happen Kickstarter!"/>
    <n v="5500"/>
    <x v="686"/>
    <x v="0"/>
    <x v="0"/>
    <s v="USD"/>
    <n v="1332719730"/>
    <n v="1330908930"/>
    <b v="0"/>
    <n v="49"/>
    <b v="1"/>
    <x v="13"/>
    <n v="101.45"/>
    <x v="707"/>
    <s v="music"/>
    <x v="13"/>
  </r>
  <r>
    <n v="827"/>
    <s v="Losing Wings EP Release &amp; Our First Tour"/>
    <s v="We want to release our Losing Wings EP on a week-long tour of California's music scene!  We've got the EP made, we just need gas money!"/>
    <n v="300"/>
    <x v="451"/>
    <x v="0"/>
    <x v="0"/>
    <s v="USD"/>
    <n v="1329248940"/>
    <n v="1326972107"/>
    <b v="0"/>
    <n v="11"/>
    <b v="1"/>
    <x v="13"/>
    <n v="103.33"/>
    <x v="708"/>
    <s v="music"/>
    <x v="13"/>
  </r>
  <r>
    <n v="828"/>
    <s v="It's Now or Never for the Icarus Witch Project!"/>
    <s v="Our new CD comes out July 3. We have self-financed the project with money from our shows but now need additional funding for video."/>
    <n v="1300"/>
    <x v="687"/>
    <x v="0"/>
    <x v="0"/>
    <s v="USD"/>
    <n v="1340641440"/>
    <n v="1339549982"/>
    <b v="0"/>
    <n v="38"/>
    <b v="1"/>
    <x v="13"/>
    <n v="107"/>
    <x v="247"/>
    <s v="music"/>
    <x v="13"/>
  </r>
  <r>
    <n v="829"/>
    <s v="Monk"/>
    <s v="We are a band from South East London- each member is19 years OA. We have been together for two years. Taking pride in making good music"/>
    <n v="500"/>
    <x v="688"/>
    <x v="0"/>
    <x v="1"/>
    <s v="GBP"/>
    <n v="1468437240"/>
    <n v="1463253240"/>
    <b v="0"/>
    <n v="16"/>
    <b v="1"/>
    <x v="13"/>
    <n v="104"/>
    <x v="151"/>
    <s v="music"/>
    <x v="13"/>
  </r>
  <r>
    <n v="830"/>
    <s v="Dark Disco Club's new album"/>
    <s v="We're making a high energy, fist pumpin', pelvis-thrusting new Rock n Roll album and we'd love for you to be a part of it."/>
    <n v="1800"/>
    <x v="689"/>
    <x v="0"/>
    <x v="0"/>
    <s v="USD"/>
    <n v="1363952225"/>
    <n v="1361363825"/>
    <b v="0"/>
    <n v="32"/>
    <b v="1"/>
    <x v="13"/>
    <n v="107.83"/>
    <x v="709"/>
    <s v="music"/>
    <x v="13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3"/>
    <n v="233.33"/>
    <x v="710"/>
    <s v="music"/>
    <x v="13"/>
  </r>
  <r>
    <n v="832"/>
    <s v="OMG! You Can Help Hello Kelly Make Their New Record!"/>
    <s v="Being in a band can make you feel like clowns, but we've got the best fans so we're not too worried. You are the new record labels!!"/>
    <n v="15000"/>
    <x v="690"/>
    <x v="0"/>
    <x v="0"/>
    <s v="USD"/>
    <n v="1327133580"/>
    <n v="1321978335"/>
    <b v="0"/>
    <n v="154"/>
    <b v="1"/>
    <x v="13"/>
    <n v="100.61"/>
    <x v="711"/>
    <s v="music"/>
    <x v="13"/>
  </r>
  <r>
    <n v="833"/>
    <s v="Ragman Rolls"/>
    <s v="This is an American rock album."/>
    <n v="6000"/>
    <x v="691"/>
    <x v="0"/>
    <x v="0"/>
    <s v="USD"/>
    <n v="1397941475"/>
    <n v="1395349475"/>
    <b v="0"/>
    <n v="41"/>
    <b v="1"/>
    <x v="13"/>
    <n v="101.67"/>
    <x v="712"/>
    <s v="music"/>
    <x v="13"/>
  </r>
  <r>
    <n v="834"/>
    <s v="VANS Warped Tour or BUST!"/>
    <s v="We were selected out of 4,000 bands to play on VANS Warped Tour! Amazing opportunity, but touring costs $$$!  We REALLY need your help!"/>
    <n v="5500"/>
    <x v="692"/>
    <x v="0"/>
    <x v="0"/>
    <s v="USD"/>
    <n v="1372651140"/>
    <n v="1369770292"/>
    <b v="0"/>
    <n v="75"/>
    <b v="1"/>
    <x v="13"/>
    <n v="131.02000000000001"/>
    <x v="713"/>
    <s v="music"/>
    <x v="13"/>
  </r>
  <r>
    <n v="835"/>
    <s v="Samuel B. Lupowitz &amp; The Ego Band - first album release"/>
    <s v="Help composer and musician Samuel B. Lupowitz release his first solo piano rock effort featuring the hard-grooving Ego Band."/>
    <n v="2000"/>
    <x v="693"/>
    <x v="0"/>
    <x v="0"/>
    <s v="USD"/>
    <n v="1337396400"/>
    <n v="1333709958"/>
    <b v="0"/>
    <n v="40"/>
    <b v="1"/>
    <x v="13"/>
    <n v="117.25"/>
    <x v="633"/>
    <s v="music"/>
    <x v="13"/>
  </r>
  <r>
    <n v="836"/>
    <s v="DESMADRE Full Album + Press Kit"/>
    <s v="An album you can bring home to mom."/>
    <n v="5000"/>
    <x v="694"/>
    <x v="0"/>
    <x v="0"/>
    <s v="USD"/>
    <n v="1381108918"/>
    <n v="1378516918"/>
    <b v="0"/>
    <n v="46"/>
    <b v="1"/>
    <x v="13"/>
    <n v="100.93"/>
    <x v="714"/>
    <s v="music"/>
    <x v="13"/>
  </r>
  <r>
    <n v="837"/>
    <s v="Take 147 - Nothin' to Lose CD Project"/>
    <s v="Take 147 is currently in the process of recording the debut album called, &quot;Nothin' to Lose&quot;."/>
    <n v="2500"/>
    <x v="695"/>
    <x v="0"/>
    <x v="0"/>
    <s v="USD"/>
    <n v="1398988662"/>
    <n v="1396396662"/>
    <b v="0"/>
    <n v="62"/>
    <b v="1"/>
    <x v="13"/>
    <n v="121.8"/>
    <x v="715"/>
    <s v="music"/>
    <x v="13"/>
  </r>
  <r>
    <n v="838"/>
    <s v="Be a part of The Paper Melody's next chapter: EP and Videos"/>
    <s v="The Paper Melody wants YOU to be a part of the next chapter! Be a part of the process of our brand new EP and Music Videos!"/>
    <n v="2000"/>
    <x v="696"/>
    <x v="0"/>
    <x v="0"/>
    <s v="USD"/>
    <n v="1326835985"/>
    <n v="1324243985"/>
    <b v="0"/>
    <n v="61"/>
    <b v="1"/>
    <x v="13"/>
    <n v="145.4"/>
    <x v="716"/>
    <s v="music"/>
    <x v="13"/>
  </r>
  <r>
    <n v="839"/>
    <s v="The Waffle Stompers - We'll Never Die"/>
    <s v="The Waffle Stompers need your support to keep doing what we love--go on tour, make music and music videos."/>
    <n v="5000"/>
    <x v="697"/>
    <x v="0"/>
    <x v="0"/>
    <s v="USD"/>
    <n v="1348337956"/>
    <n v="1345745956"/>
    <b v="0"/>
    <n v="96"/>
    <b v="1"/>
    <x v="13"/>
    <n v="116.62"/>
    <x v="717"/>
    <s v="music"/>
    <x v="13"/>
  </r>
  <r>
    <n v="840"/>
    <s v="Carl King's New Album: Grand Architects Of The Universe"/>
    <s v="Carl King / Sir Millard Mulch / Dr. Zoltan Ã˜belisk is making a new 45-minute instrumental sci-fi album!"/>
    <n v="10000"/>
    <x v="698"/>
    <x v="0"/>
    <x v="0"/>
    <s v="USD"/>
    <n v="1474694787"/>
    <n v="1472102787"/>
    <b v="0"/>
    <n v="190"/>
    <b v="1"/>
    <x v="14"/>
    <n v="120.42"/>
    <x v="718"/>
    <s v="music"/>
    <x v="14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99"/>
    <x v="0"/>
    <x v="0"/>
    <s v="USD"/>
    <n v="1415653663"/>
    <n v="1413058063"/>
    <b v="1"/>
    <n v="94"/>
    <b v="1"/>
    <x v="14"/>
    <n v="101.32"/>
    <x v="719"/>
    <s v="music"/>
    <x v="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00"/>
    <x v="0"/>
    <x v="5"/>
    <s v="CAD"/>
    <n v="1381723140"/>
    <n v="1378735983"/>
    <b v="1"/>
    <n v="39"/>
    <b v="1"/>
    <x v="14"/>
    <n v="104.32"/>
    <x v="720"/>
    <s v="music"/>
    <x v="14"/>
  </r>
  <r>
    <n v="843"/>
    <s v="The New Album: Dig Deeper"/>
    <s v="Five metal heads dedicated to our passion for music. We believe music is Freedom, Unity &amp; Escape. Join us on our mission to Dig Deeper."/>
    <n v="3000"/>
    <x v="701"/>
    <x v="0"/>
    <x v="0"/>
    <s v="USD"/>
    <n v="1481184000"/>
    <n v="1479708680"/>
    <b v="0"/>
    <n v="127"/>
    <b v="1"/>
    <x v="14"/>
    <n v="267.13"/>
    <x v="721"/>
    <s v="music"/>
    <x v="14"/>
  </r>
  <r>
    <n v="844"/>
    <s v="FROSTBURN - Lords of the Trident's new album!"/>
    <s v="The NEW ALBUM from the MOST METAL BAND ON EARTH is here! (WARNING: May cause melted faces and headbanging-related spinal trauma!)"/>
    <n v="3000"/>
    <x v="702"/>
    <x v="0"/>
    <x v="0"/>
    <s v="USD"/>
    <n v="1414817940"/>
    <n v="1411489552"/>
    <b v="1"/>
    <n v="159"/>
    <b v="1"/>
    <x v="14"/>
    <n v="194.13"/>
    <x v="722"/>
    <s v="music"/>
    <x v="14"/>
  </r>
  <r>
    <n v="845"/>
    <s v="Shadow and Steel: The new album from Master Sword"/>
    <s v="Help Legend of Zelda tribute band Master Sword complete their latest heavy metal album: Shadow and Steel!"/>
    <n v="5000"/>
    <x v="703"/>
    <x v="0"/>
    <x v="0"/>
    <s v="USD"/>
    <n v="1473047940"/>
    <n v="1469595396"/>
    <b v="0"/>
    <n v="177"/>
    <b v="1"/>
    <x v="14"/>
    <n v="120.38"/>
    <x v="723"/>
    <s v="music"/>
    <x v="14"/>
  </r>
  <r>
    <n v="846"/>
    <s v="CURVE: The debut album from Miroist needs awesome merch"/>
    <s v="Pre-order and help me fund new merchandise so we can make the album release something amazing."/>
    <n v="1100"/>
    <x v="704"/>
    <x v="0"/>
    <x v="1"/>
    <s v="GBP"/>
    <n v="1394460000"/>
    <n v="1393233855"/>
    <b v="0"/>
    <n v="47"/>
    <b v="1"/>
    <x v="14"/>
    <n v="122"/>
    <x v="724"/>
    <s v="music"/>
    <x v="14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x v="14"/>
    <n v="100"/>
    <x v="119"/>
    <s v="music"/>
    <x v="14"/>
  </r>
  <r>
    <n v="848"/>
    <s v="God Am"/>
    <s v="God Am, a Grunge/Doom metal band, who have been trying to fund the production of our EP to bring you a unique aural assault."/>
    <n v="300"/>
    <x v="705"/>
    <x v="0"/>
    <x v="0"/>
    <s v="USD"/>
    <n v="1429038033"/>
    <n v="1426446033"/>
    <b v="0"/>
    <n v="16"/>
    <b v="1"/>
    <x v="14"/>
    <n v="100"/>
    <x v="725"/>
    <s v="music"/>
    <x v="14"/>
  </r>
  <r>
    <n v="849"/>
    <s v="The Nightingale: A Gothic Fairytale"/>
    <s v="&quot;Guard your passion as if your life depended on it, for well it might!&quot;_x000a_Join Nightingale in her journey through the Poison Garden."/>
    <n v="4000"/>
    <x v="706"/>
    <x v="0"/>
    <x v="0"/>
    <s v="USD"/>
    <n v="1426473264"/>
    <n v="1424057664"/>
    <b v="0"/>
    <n v="115"/>
    <b v="1"/>
    <x v="14"/>
    <n v="119.9"/>
    <x v="726"/>
    <s v="music"/>
    <x v="14"/>
  </r>
  <r>
    <n v="850"/>
    <s v="Yet Further: Sioum's Second Full-Length Album"/>
    <s v="Help Chicago-based instrumental group Sioum complete the production of their 2nd full-length album."/>
    <n v="4000"/>
    <x v="707"/>
    <x v="0"/>
    <x v="0"/>
    <s v="USD"/>
    <n v="1461560340"/>
    <n v="1458762717"/>
    <b v="0"/>
    <n v="133"/>
    <b v="1"/>
    <x v="14"/>
    <n v="155.18"/>
    <x v="727"/>
    <s v="music"/>
    <x v="14"/>
  </r>
  <r>
    <n v="851"/>
    <s v="M.F.Crew, 1er Album &quot;First Ride&quot;"/>
    <s v="Salut, nous c'est M.F.Crew, on a besoin de vous pour produire notre premier album &quot;First Ride&quot; ! :)"/>
    <n v="2000"/>
    <x v="708"/>
    <x v="0"/>
    <x v="6"/>
    <s v="EUR"/>
    <n v="1469994300"/>
    <n v="1464815253"/>
    <b v="0"/>
    <n v="70"/>
    <b v="1"/>
    <x v="14"/>
    <n v="130.44999999999999"/>
    <x v="728"/>
    <s v="music"/>
    <x v="14"/>
  </r>
  <r>
    <n v="852"/>
    <s v="Covers Album - Limited Vinyl Pressing"/>
    <s v="Limited edition 2x12&quot; vinyl pressing of our latest album &quot;Who Do You Think We Are?&quot;"/>
    <n v="3500"/>
    <x v="709"/>
    <x v="0"/>
    <x v="0"/>
    <s v="USD"/>
    <n v="1477342800"/>
    <n v="1476386395"/>
    <b v="0"/>
    <n v="62"/>
    <b v="1"/>
    <x v="14"/>
    <n v="104.97"/>
    <x v="729"/>
    <s v="music"/>
    <x v="14"/>
  </r>
  <r>
    <n v="853"/>
    <s v="sloggoth"/>
    <s v="Help release a CD of sloggoth's first album &quot;sloggoth&quot;.  All contributors of $5 or more get a CD when the goal is met!"/>
    <n v="300"/>
    <x v="705"/>
    <x v="0"/>
    <x v="0"/>
    <s v="USD"/>
    <n v="1424116709"/>
    <n v="1421524709"/>
    <b v="0"/>
    <n v="10"/>
    <b v="1"/>
    <x v="14"/>
    <n v="100"/>
    <x v="179"/>
    <s v="music"/>
    <x v="14"/>
  </r>
  <r>
    <n v="854"/>
    <s v="Westfield Massacre - Sophomore Album &amp; Tour"/>
    <s v="Writing and Recording Sophomore record, and funding Tour to support Spring 2017 album release."/>
    <n v="27800"/>
    <x v="710"/>
    <x v="0"/>
    <x v="0"/>
    <s v="USD"/>
    <n v="1482901546"/>
    <n v="1480309546"/>
    <b v="0"/>
    <n v="499"/>
    <b v="1"/>
    <x v="14"/>
    <n v="118.22"/>
    <x v="730"/>
    <s v="music"/>
    <x v="14"/>
  </r>
  <r>
    <n v="855"/>
    <s v="AtteroTerra's Sophomore Album - Pray for Apocalypse"/>
    <s v="AtteroTerra's &quot;Pray for Apocalypse&quot; is fully completed, and only being held up by funding."/>
    <n v="1450"/>
    <x v="711"/>
    <x v="0"/>
    <x v="0"/>
    <s v="USD"/>
    <n v="1469329217"/>
    <n v="1466737217"/>
    <b v="0"/>
    <n v="47"/>
    <b v="1"/>
    <x v="14"/>
    <n v="103.45"/>
    <x v="731"/>
    <s v="music"/>
    <x v="14"/>
  </r>
  <r>
    <n v="856"/>
    <s v="POWERHEAD - Wir wollen ins Studio!!!"/>
    <s v="Wir, die Heavy/Thrash Band &quot;Powerhead&quot; wollen ins Studio und eine Promo CD aufnehmen. Songs haben wir, Geld nicht ;-) ... und los!! :-)"/>
    <n v="250"/>
    <x v="679"/>
    <x v="0"/>
    <x v="12"/>
    <s v="EUR"/>
    <n v="1477422000"/>
    <n v="1472282956"/>
    <b v="0"/>
    <n v="28"/>
    <b v="1"/>
    <x v="14"/>
    <n v="218"/>
    <x v="732"/>
    <s v="music"/>
    <x v="14"/>
  </r>
  <r>
    <n v="857"/>
    <s v="A Reason To Breathe - DEBUT ALBUM"/>
    <s v="Modern Post-Hardcore/Electro music (Hardstyle, EDM, Trap, Dubstep, Dembow, House)."/>
    <n v="1200"/>
    <x v="712"/>
    <x v="0"/>
    <x v="3"/>
    <s v="EUR"/>
    <n v="1448463431"/>
    <n v="1444831031"/>
    <b v="0"/>
    <n v="24"/>
    <b v="1"/>
    <x v="14"/>
    <n v="100"/>
    <x v="73"/>
    <s v="music"/>
    <x v="14"/>
  </r>
  <r>
    <n v="858"/>
    <s v="Gehtika - New Album - A Monster in Mourning"/>
    <s v="The album is written &amp; sounding epic, dark &amp; heavy! We now need your help to fund the release &amp; some spiffing limited edition merch!"/>
    <n v="1200"/>
    <x v="713"/>
    <x v="0"/>
    <x v="1"/>
    <s v="GBP"/>
    <n v="1429138740"/>
    <n v="1426528418"/>
    <b v="0"/>
    <n v="76"/>
    <b v="1"/>
    <x v="14"/>
    <n v="144.01"/>
    <x v="733"/>
    <s v="music"/>
    <x v="14"/>
  </r>
  <r>
    <n v="859"/>
    <s v="Rise With Us Campaign"/>
    <s v="We are heading to the studio to create our second album and we want you to be right there with us!"/>
    <n v="4000"/>
    <x v="714"/>
    <x v="0"/>
    <x v="0"/>
    <s v="USD"/>
    <n v="1433376000"/>
    <n v="1430768468"/>
    <b v="0"/>
    <n v="98"/>
    <b v="1"/>
    <x v="14"/>
    <n v="104.68"/>
    <x v="734"/>
    <s v="music"/>
    <x v="1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715"/>
    <x v="2"/>
    <x v="0"/>
    <s v="USD"/>
    <n v="1385123713"/>
    <n v="1382528113"/>
    <b v="0"/>
    <n v="48"/>
    <b v="0"/>
    <x v="15"/>
    <n v="18.14"/>
    <x v="735"/>
    <s v="music"/>
    <x v="15"/>
  </r>
  <r>
    <n v="861"/>
    <s v="&quot;In My Own EYE &quot; a cabaret not to be missed"/>
    <s v="&quot;In My Own Eye&quot; a cabaret not to be missed  Building a Business Preserving the Art of Cabaret Theatre 4 the Next Generation"/>
    <n v="4500"/>
    <x v="716"/>
    <x v="2"/>
    <x v="0"/>
    <s v="USD"/>
    <n v="1474067404"/>
    <n v="1471475404"/>
    <b v="0"/>
    <n v="2"/>
    <b v="0"/>
    <x v="15"/>
    <n v="2.2400000000000002"/>
    <x v="736"/>
    <s v="music"/>
    <x v="15"/>
  </r>
  <r>
    <n v="862"/>
    <s v="The London Jazz Machine  - Jazz greats musical project"/>
    <s v="I want to work with the great John Goodsall and Percy Jones from Brand X to create the ultimate new jazz album."/>
    <n v="50000"/>
    <x v="717"/>
    <x v="2"/>
    <x v="1"/>
    <s v="GBP"/>
    <n v="1384179548"/>
    <n v="1381583948"/>
    <b v="0"/>
    <n v="4"/>
    <b v="0"/>
    <x v="15"/>
    <n v="0.34"/>
    <x v="737"/>
    <s v="music"/>
    <x v="15"/>
  </r>
  <r>
    <n v="863"/>
    <s v="Help Fund Jason's Debut Jazz CD &quot;Exodus&quot;"/>
    <s v="I'm making the move from a side man in local groups to the leader with this debut jazz CD project."/>
    <n v="2000"/>
    <x v="488"/>
    <x v="2"/>
    <x v="0"/>
    <s v="USD"/>
    <n v="1329014966"/>
    <n v="1326422966"/>
    <b v="0"/>
    <n v="5"/>
    <b v="0"/>
    <x v="15"/>
    <n v="4.5"/>
    <x v="499"/>
    <s v="music"/>
    <x v="15"/>
  </r>
  <r>
    <n v="864"/>
    <s v="Help fund an album of LDS songs arranged for jazz piano trio"/>
    <s v="Help to make an album that will stand out in the pantheon of LDS music, an album of the highest musical and artistic standards."/>
    <n v="6500"/>
    <x v="718"/>
    <x v="2"/>
    <x v="0"/>
    <s v="USD"/>
    <n v="1381917540"/>
    <n v="1379990038"/>
    <b v="0"/>
    <n v="79"/>
    <b v="0"/>
    <x v="15"/>
    <n v="41.54"/>
    <x v="738"/>
    <s v="music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5"/>
    <n v="2.0499999999999998"/>
    <x v="377"/>
    <s v="music"/>
    <x v="15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5"/>
    <n v="18.29"/>
    <x v="739"/>
    <s v="music"/>
    <x v="15"/>
  </r>
  <r>
    <n v="867"/>
    <s v="Miche Fambro - &quot;Forever Friday&quot; Jazz CD"/>
    <s v="MichÃ© Fambro records the long-awaited Jazz Crooner album.  Favorite standards, and soon-to-be classic originals in one memorable album."/>
    <n v="5000"/>
    <x v="719"/>
    <x v="2"/>
    <x v="0"/>
    <s v="USD"/>
    <n v="1259643540"/>
    <n v="1254450706"/>
    <b v="0"/>
    <n v="11"/>
    <b v="0"/>
    <x v="15"/>
    <n v="24.02"/>
    <x v="740"/>
    <s v="music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5"/>
    <n v="0.11"/>
    <x v="73"/>
    <s v="music"/>
    <x v="15"/>
  </r>
  <r>
    <n v="869"/>
    <s v="Live DVD Concert by Twice As Good"/>
    <s v="The band Twice As Good wants to create and distribute a DVD of their live concert performance. This amazing band needs to be seen!"/>
    <n v="8800"/>
    <x v="644"/>
    <x v="2"/>
    <x v="0"/>
    <s v="USD"/>
    <n v="1365448657"/>
    <n v="1362860257"/>
    <b v="0"/>
    <n v="3"/>
    <b v="0"/>
    <x v="15"/>
    <n v="11.82"/>
    <x v="741"/>
    <s v="music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720"/>
    <x v="2"/>
    <x v="1"/>
    <s v="GBP"/>
    <n v="1377995523"/>
    <n v="1375403523"/>
    <b v="0"/>
    <n v="5"/>
    <b v="0"/>
    <x v="15"/>
    <n v="0.31"/>
    <x v="742"/>
    <s v="music"/>
    <x v="1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5"/>
    <n v="5.42"/>
    <x v="743"/>
    <s v="music"/>
    <x v="15"/>
  </r>
  <r>
    <n v="872"/>
    <s v="Songs of Africa Ensemble Goodwill Africa Tour"/>
    <s v="The Songs of Africa Ensemble embarks on their first Goodwill Africa Tour, to taste African music &amp; culture firsthand."/>
    <n v="8000"/>
    <x v="479"/>
    <x v="2"/>
    <x v="0"/>
    <s v="USD"/>
    <n v="1299786527"/>
    <n v="1295898527"/>
    <b v="0"/>
    <n v="2"/>
    <b v="0"/>
    <x v="15"/>
    <n v="0.81"/>
    <x v="151"/>
    <s v="music"/>
    <x v="15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5"/>
    <n v="1.29"/>
    <x v="373"/>
    <s v="music"/>
    <x v="15"/>
  </r>
  <r>
    <n v="874"/>
    <s v="New Jerry Tachoir Group Recording"/>
    <s v="Tachoir music has been described as &quot;Highly original compositions with dazzling improvisations by virtuoso musicians&quot; - The Times"/>
    <n v="3000"/>
    <x v="721"/>
    <x v="2"/>
    <x v="0"/>
    <s v="USD"/>
    <n v="1367676034"/>
    <n v="1365084034"/>
    <b v="0"/>
    <n v="21"/>
    <b v="0"/>
    <x v="15"/>
    <n v="24.33"/>
    <x v="744"/>
    <s v="music"/>
    <x v="1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5"/>
    <n v="0"/>
    <x v="121"/>
    <s v="music"/>
    <x v="15"/>
  </r>
  <r>
    <n v="876"/>
    <s v="Sound Of Dobells"/>
    <s v="What was the greatest record shop ever?  DOBELLS!"/>
    <n v="3152"/>
    <x v="722"/>
    <x v="2"/>
    <x v="1"/>
    <s v="GBP"/>
    <n v="1359978927"/>
    <n v="1357127727"/>
    <b v="0"/>
    <n v="45"/>
    <b v="0"/>
    <x v="15"/>
    <n v="40.799999999999997"/>
    <x v="232"/>
    <s v="music"/>
    <x v="15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5"/>
    <n v="67.55"/>
    <x v="745"/>
    <s v="music"/>
    <x v="15"/>
  </r>
  <r>
    <n v="878"/>
    <s v="Justin Cron's Sax Debut Album"/>
    <s v="Join in and help me make my first jazz album. I would really like to make a Christmas album and a smooth jazz CD. Want a FREE CD?"/>
    <n v="5000"/>
    <x v="479"/>
    <x v="2"/>
    <x v="0"/>
    <s v="USD"/>
    <n v="1293082524"/>
    <n v="1290490524"/>
    <b v="0"/>
    <n v="2"/>
    <b v="0"/>
    <x v="15"/>
    <n v="1.3"/>
    <x v="151"/>
    <s v="music"/>
    <x v="15"/>
  </r>
  <r>
    <n v="879"/>
    <s v="Bring jazz legend Peter BrÃ¶tzmann to Minneapolis"/>
    <s v="It'll be THE event of the year for the musically adventurous types. Don't miss this chance to bring Peter BrÃ¶tzmann to our fair city!"/>
    <n v="2100"/>
    <x v="723"/>
    <x v="2"/>
    <x v="0"/>
    <s v="USD"/>
    <n v="1338321305"/>
    <n v="1336506905"/>
    <b v="0"/>
    <n v="30"/>
    <b v="0"/>
    <x v="15"/>
    <n v="30.67"/>
    <x v="746"/>
    <s v="music"/>
    <x v="15"/>
  </r>
  <r>
    <n v="880"/>
    <s v="Lifelike Figures Vinyl Pressing!"/>
    <s v="A record representing an era in East Bay local music that sustained art &amp; community that deserves to be preserved on 180 gram vinyl."/>
    <n v="3780"/>
    <x v="724"/>
    <x v="2"/>
    <x v="0"/>
    <s v="USD"/>
    <n v="1351582938"/>
    <n v="1348731738"/>
    <b v="0"/>
    <n v="8"/>
    <b v="0"/>
    <x v="16"/>
    <n v="2.99"/>
    <x v="747"/>
    <s v="music"/>
    <x v="16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6"/>
    <n v="0.8"/>
    <x v="179"/>
    <s v="music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x v="725"/>
    <x v="2"/>
    <x v="0"/>
    <s v="USD"/>
    <n v="1315341550"/>
    <n v="1312490350"/>
    <b v="0"/>
    <n v="14"/>
    <b v="0"/>
    <x v="16"/>
    <n v="20.13"/>
    <x v="748"/>
    <s v="music"/>
    <x v="16"/>
  </r>
  <r>
    <n v="883"/>
    <s v="Dana Lawrence Music NEW EP"/>
    <s v="Seeking supporters to help me break the 15 year streak since my last record.  Dana Lawrence Music is ready to go back into the studio!"/>
    <n v="5000"/>
    <x v="726"/>
    <x v="2"/>
    <x v="0"/>
    <s v="USD"/>
    <n v="1456957635"/>
    <n v="1451773635"/>
    <b v="0"/>
    <n v="24"/>
    <b v="0"/>
    <x v="16"/>
    <n v="40.020000000000003"/>
    <x v="749"/>
    <s v="music"/>
    <x v="16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6"/>
    <n v="1"/>
    <x v="119"/>
    <s v="music"/>
    <x v="16"/>
  </r>
  <r>
    <n v="885"/>
    <s v="Origin - Cobrette Bardole's Sophomore Album!"/>
    <s v="Cobrette Bardole's widely anticipated sophomore release is ready for tracking and he needs your help to make it a reality!"/>
    <n v="1000"/>
    <x v="727"/>
    <x v="2"/>
    <x v="0"/>
    <s v="USD"/>
    <n v="1483137311"/>
    <n v="1481322911"/>
    <b v="0"/>
    <n v="21"/>
    <b v="0"/>
    <x v="16"/>
    <n v="75"/>
    <x v="484"/>
    <s v="music"/>
    <x v="16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6"/>
    <n v="41"/>
    <x v="750"/>
    <s v="music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6"/>
    <n v="0"/>
    <x v="121"/>
    <s v="music"/>
    <x v="16"/>
  </r>
  <r>
    <n v="888"/>
    <s v="Ginger Binge's first album"/>
    <s v="Support Ginger Binge sounds. We're an independent 'cosmic Americana' band. We love to play music for you. We are grateful for your help"/>
    <n v="1000"/>
    <x v="728"/>
    <x v="2"/>
    <x v="0"/>
    <s v="USD"/>
    <n v="1314856800"/>
    <n v="1311789885"/>
    <b v="0"/>
    <n v="4"/>
    <b v="0"/>
    <x v="16"/>
    <n v="7.2"/>
    <x v="499"/>
    <s v="music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x v="729"/>
    <x v="2"/>
    <x v="0"/>
    <s v="USD"/>
    <n v="1412534943"/>
    <n v="1409942943"/>
    <b v="0"/>
    <n v="32"/>
    <b v="0"/>
    <x v="16"/>
    <n v="9.44"/>
    <x v="751"/>
    <s v="music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6"/>
    <n v="4.17"/>
    <x v="554"/>
    <s v="music"/>
    <x v="16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6"/>
    <n v="3.25"/>
    <x v="752"/>
    <s v="music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730"/>
    <x v="2"/>
    <x v="0"/>
    <s v="USD"/>
    <n v="1280635200"/>
    <n v="1273121283"/>
    <b v="0"/>
    <n v="17"/>
    <b v="0"/>
    <x v="16"/>
    <n v="40.75"/>
    <x v="753"/>
    <s v="music"/>
    <x v="16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6"/>
    <n v="10"/>
    <x v="375"/>
    <s v="music"/>
    <x v="16"/>
  </r>
  <r>
    <n v="894"/>
    <s v="Saint Sebastian's Debut Album &amp; Short Film"/>
    <s v="Help Saint Sebastian finish their debut album, Melancholy Breakdown, accompanied by a short documentary film about fibromyalgia."/>
    <n v="20000"/>
    <x v="731"/>
    <x v="2"/>
    <x v="0"/>
    <s v="USD"/>
    <n v="1465169610"/>
    <n v="1462577610"/>
    <b v="0"/>
    <n v="53"/>
    <b v="0"/>
    <x v="16"/>
    <n v="39.17"/>
    <x v="754"/>
    <s v="music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732"/>
    <x v="2"/>
    <x v="0"/>
    <s v="USD"/>
    <n v="1287975829"/>
    <n v="1284087829"/>
    <b v="0"/>
    <n v="7"/>
    <b v="0"/>
    <x v="16"/>
    <n v="2.44"/>
    <x v="755"/>
    <s v="music"/>
    <x v="16"/>
  </r>
  <r>
    <n v="896"/>
    <s v="Hardsoul Poets New Album!"/>
    <s v="The people have spoken...the stars have aligned...Hardsoul Poets are making a new record and we want our fans on the front lines."/>
    <n v="8000"/>
    <x v="421"/>
    <x v="2"/>
    <x v="0"/>
    <s v="USD"/>
    <n v="1440734400"/>
    <n v="1438549026"/>
    <b v="0"/>
    <n v="72"/>
    <b v="0"/>
    <x v="16"/>
    <n v="40"/>
    <x v="756"/>
    <s v="music"/>
    <x v="16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6"/>
    <n v="0"/>
    <x v="121"/>
    <s v="music"/>
    <x v="16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6"/>
    <n v="2.8"/>
    <x v="515"/>
    <s v="music"/>
    <x v="16"/>
  </r>
  <r>
    <n v="899"/>
    <s v="Lets get 48/14 pressed!!!"/>
    <s v="Lets get 48/14 pressed and in your cd players,ipods,blogs, and facebook status'. Lets get it everywhere!"/>
    <n v="750"/>
    <x v="733"/>
    <x v="2"/>
    <x v="0"/>
    <s v="USD"/>
    <n v="1306549362"/>
    <n v="1302661362"/>
    <b v="0"/>
    <n v="8"/>
    <b v="0"/>
    <x v="16"/>
    <n v="37.33"/>
    <x v="515"/>
    <s v="music"/>
    <x v="16"/>
  </r>
  <r>
    <n v="900"/>
    <s v="Project Revive: Protecting the Creative Impulse"/>
    <s v="With Project Revive, I aim to protect and nurture the creative impulse through music."/>
    <n v="5000"/>
    <x v="453"/>
    <x v="2"/>
    <x v="0"/>
    <s v="USD"/>
    <n v="1459365802"/>
    <n v="1456777402"/>
    <b v="0"/>
    <n v="2"/>
    <b v="0"/>
    <x v="15"/>
    <n v="0.42"/>
    <x v="428"/>
    <s v="music"/>
    <x v="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5"/>
    <n v="0"/>
    <x v="121"/>
    <s v="music"/>
    <x v="15"/>
  </r>
  <r>
    <n v="902"/>
    <s v="MISTER BROWN"/>
    <s v="I'VE STARTED A BRAND NEW ALBUM THAT WILL FEATURE ACID JAZZ, FUNK, ROCK, AND DANCE WITH THE PROMISE OF TOURING NEXT YEAR IN THE USA"/>
    <n v="30000"/>
    <x v="488"/>
    <x v="2"/>
    <x v="0"/>
    <s v="USD"/>
    <n v="1409412600"/>
    <n v="1404947422"/>
    <b v="0"/>
    <n v="3"/>
    <b v="0"/>
    <x v="15"/>
    <n v="0.3"/>
    <x v="179"/>
    <s v="music"/>
    <x v="15"/>
  </r>
  <r>
    <n v="903"/>
    <s v="U City Jazz Festival, St. Louis, MO"/>
    <s v="The U City Jazz Festival is offered for free to the community and features the best jazz talent from the midwest."/>
    <n v="5000"/>
    <x v="734"/>
    <x v="2"/>
    <x v="0"/>
    <s v="USD"/>
    <n v="1348367100"/>
    <n v="1346180780"/>
    <b v="0"/>
    <n v="4"/>
    <b v="0"/>
    <x v="15"/>
    <n v="3.2"/>
    <x v="375"/>
    <s v="music"/>
    <x v="15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5"/>
    <n v="0.3"/>
    <x v="417"/>
    <s v="music"/>
    <x v="15"/>
  </r>
  <r>
    <n v="905"/>
    <s v="Jazz For Everyone!"/>
    <s v="Working hard to get into the studio to record, produce, and edit my break out CD. I hope to realize my vision!"/>
    <n v="6500"/>
    <x v="735"/>
    <x v="2"/>
    <x v="0"/>
    <s v="USD"/>
    <n v="1295847926"/>
    <n v="1290663926"/>
    <b v="0"/>
    <n v="6"/>
    <b v="0"/>
    <x v="15"/>
    <n v="3.02"/>
    <x v="757"/>
    <s v="music"/>
    <x v="15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x v="15"/>
    <n v="0"/>
    <x v="121"/>
    <s v="music"/>
    <x v="15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5"/>
    <n v="0"/>
    <x v="121"/>
    <s v="music"/>
    <x v="15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5"/>
    <n v="0"/>
    <x v="121"/>
    <s v="music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x v="688"/>
    <x v="2"/>
    <x v="0"/>
    <s v="USD"/>
    <n v="1343016000"/>
    <n v="1340296440"/>
    <b v="0"/>
    <n v="8"/>
    <b v="0"/>
    <x v="15"/>
    <n v="3.25"/>
    <x v="177"/>
    <s v="music"/>
    <x v="15"/>
  </r>
  <r>
    <n v="910"/>
    <s v="Hattie Bee's Second Album"/>
    <s v="After the success of my first album &quot;A Very Hattie Christmas&quot; I'm coming back with my second album &quot;The Way We Used To Bee&quot;."/>
    <n v="550"/>
    <x v="736"/>
    <x v="2"/>
    <x v="1"/>
    <s v="GBP"/>
    <n v="1488546319"/>
    <n v="1483362319"/>
    <b v="0"/>
    <n v="5"/>
    <b v="0"/>
    <x v="15"/>
    <n v="22.36"/>
    <x v="758"/>
    <s v="music"/>
    <x v="15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5"/>
    <n v="0"/>
    <x v="121"/>
    <s v="music"/>
    <x v="15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5"/>
    <n v="0.86"/>
    <x v="2"/>
    <s v="music"/>
    <x v="15"/>
  </r>
  <r>
    <n v="913"/>
    <s v="100% Faith Jazz Gospel CD Recording Project 2012"/>
    <s v="Faith Monah is an unique Gospel-Jazz singer who scats and swings the Word of God. She is ready to record her FIRST jazzy Gospel album."/>
    <n v="30000"/>
    <x v="737"/>
    <x v="2"/>
    <x v="0"/>
    <s v="USD"/>
    <n v="1336188019"/>
    <n v="1333596019"/>
    <b v="0"/>
    <n v="24"/>
    <b v="0"/>
    <x v="15"/>
    <n v="6.61"/>
    <x v="759"/>
    <s v="music"/>
    <x v="15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5"/>
    <n v="0"/>
    <x v="121"/>
    <s v="music"/>
    <x v="15"/>
  </r>
  <r>
    <n v="915"/>
    <s v="Russ Spiegel's Uncommon Knowledge: The Deep Brooklyn Suite"/>
    <s v="â€œThe Deep Brooklyn Suiteâ€ is a series of musical impressions about living and surviving in Brooklyn."/>
    <n v="6500"/>
    <x v="738"/>
    <x v="2"/>
    <x v="0"/>
    <s v="USD"/>
    <n v="1330577940"/>
    <n v="1327853914"/>
    <b v="0"/>
    <n v="9"/>
    <b v="0"/>
    <x v="15"/>
    <n v="5.77"/>
    <x v="760"/>
    <s v="music"/>
    <x v="1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5"/>
    <n v="0"/>
    <x v="121"/>
    <s v="music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5"/>
    <n v="0.6"/>
    <x v="179"/>
    <s v="music"/>
    <x v="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735"/>
    <x v="2"/>
    <x v="1"/>
    <s v="GBP"/>
    <n v="1417474761"/>
    <n v="1414879161"/>
    <b v="0"/>
    <n v="10"/>
    <b v="0"/>
    <x v="15"/>
    <n v="5.03"/>
    <x v="761"/>
    <s v="music"/>
    <x v="15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x v="15"/>
    <n v="0.5"/>
    <x v="101"/>
    <s v="music"/>
    <x v="15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5"/>
    <n v="0"/>
    <x v="121"/>
    <s v="music"/>
    <x v="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739"/>
    <x v="2"/>
    <x v="0"/>
    <s v="USD"/>
    <n v="1323666376"/>
    <n v="1320033976"/>
    <b v="0"/>
    <n v="20"/>
    <b v="0"/>
    <x v="15"/>
    <n v="30.9"/>
    <x v="762"/>
    <s v="music"/>
    <x v="15"/>
  </r>
  <r>
    <n v="922"/>
    <s v="THE JOEY MORANT PROJECT:   JAZZIFIED R'nB"/>
    <s v="Our goal is to help educate the world about jazz and its components; how it relates to love, romance, and success."/>
    <n v="27000"/>
    <x v="740"/>
    <x v="2"/>
    <x v="0"/>
    <s v="USD"/>
    <n v="1412167393"/>
    <n v="1409143393"/>
    <b v="0"/>
    <n v="30"/>
    <b v="0"/>
    <x v="15"/>
    <n v="21.04"/>
    <x v="763"/>
    <s v="music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x v="741"/>
    <x v="2"/>
    <x v="0"/>
    <s v="USD"/>
    <n v="1416614523"/>
    <n v="1414018923"/>
    <b v="0"/>
    <n v="6"/>
    <b v="0"/>
    <x v="15"/>
    <n v="2.2000000000000002"/>
    <x v="764"/>
    <s v="music"/>
    <x v="15"/>
  </r>
  <r>
    <n v="924"/>
    <s v="Africa Brass Master Class for youth"/>
    <s v="Cultural and jazz instructional classes for youth at Preservation Hall. Preserving traditional New Orleans jazz and it's African roots."/>
    <n v="3000"/>
    <x v="742"/>
    <x v="2"/>
    <x v="0"/>
    <s v="USD"/>
    <n v="1360795069"/>
    <n v="1358203069"/>
    <b v="0"/>
    <n v="15"/>
    <b v="0"/>
    <x v="15"/>
    <n v="10.9"/>
    <x v="765"/>
    <s v="music"/>
    <x v="15"/>
  </r>
  <r>
    <n v="925"/>
    <s v="&quot;Never Let Me Go&quot; CD Recording Project"/>
    <s v="This project is a mix of original &amp; standard song selections.  This phase covers recording and package design expenses."/>
    <n v="6000"/>
    <x v="734"/>
    <x v="2"/>
    <x v="0"/>
    <s v="USD"/>
    <n v="1385590111"/>
    <n v="1382994511"/>
    <b v="0"/>
    <n v="5"/>
    <b v="0"/>
    <x v="15"/>
    <n v="2.67"/>
    <x v="766"/>
    <s v="music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5"/>
    <n v="0"/>
    <x v="121"/>
    <s v="music"/>
    <x v="15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x v="15"/>
    <n v="0"/>
    <x v="121"/>
    <s v="music"/>
    <x v="15"/>
  </r>
  <r>
    <n v="928"/>
    <s v="In a Jazzy Motown"/>
    <s v="A real Motown Backup singer on 22 gold and platinum albums headlines her own Jazz CD of Motown songs."/>
    <n v="14500"/>
    <x v="674"/>
    <x v="2"/>
    <x v="0"/>
    <s v="USD"/>
    <n v="1353196800"/>
    <n v="1348864913"/>
    <b v="0"/>
    <n v="28"/>
    <b v="0"/>
    <x v="15"/>
    <n v="10.86"/>
    <x v="767"/>
    <s v="music"/>
    <x v="15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5"/>
    <n v="0"/>
    <x v="121"/>
    <s v="music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5"/>
    <n v="38.33"/>
    <x v="159"/>
    <s v="music"/>
    <x v="15"/>
  </r>
  <r>
    <n v="931"/>
    <s v="First jazz album for Multidirectional, Now printing time!"/>
    <s v="A contemporary jazz project crossing music lines, from jazz to rock walking through some free elements and full of melody!"/>
    <n v="2000"/>
    <x v="743"/>
    <x v="2"/>
    <x v="1"/>
    <s v="GBP"/>
    <n v="1395007200"/>
    <n v="1392021502"/>
    <b v="0"/>
    <n v="7"/>
    <b v="0"/>
    <x v="15"/>
    <n v="6.55"/>
    <x v="768"/>
    <s v="music"/>
    <x v="15"/>
  </r>
  <r>
    <n v="932"/>
    <s v="Mandy Harvey Christmas Album"/>
    <s v="Help me to create my 3rd album, a Christmas CD with 16 Holiday/Original favorites!"/>
    <n v="9500"/>
    <x v="744"/>
    <x v="2"/>
    <x v="0"/>
    <s v="USD"/>
    <n v="1363990545"/>
    <n v="1360106145"/>
    <b v="0"/>
    <n v="30"/>
    <b v="0"/>
    <x v="15"/>
    <n v="14.54"/>
    <x v="769"/>
    <s v="music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427"/>
    <x v="2"/>
    <x v="0"/>
    <s v="USD"/>
    <n v="1399867409"/>
    <n v="1394683409"/>
    <b v="0"/>
    <n v="2"/>
    <b v="0"/>
    <x v="15"/>
    <n v="6"/>
    <x v="88"/>
    <s v="music"/>
    <x v="15"/>
  </r>
  <r>
    <n v="934"/>
    <s v="Kyle Krysa debut EP Ground Effect"/>
    <s v="Ground Effect is my first solo EP project intended to help promote Fusion and creative music music in Saskatchewan and Canada."/>
    <n v="5000"/>
    <x v="745"/>
    <x v="2"/>
    <x v="5"/>
    <s v="CAD"/>
    <n v="1399183200"/>
    <n v="1396633284"/>
    <b v="0"/>
    <n v="30"/>
    <b v="0"/>
    <x v="15"/>
    <n v="30.4"/>
    <x v="770"/>
    <s v="music"/>
    <x v="15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5"/>
    <n v="1.43"/>
    <x v="380"/>
    <s v="music"/>
    <x v="15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5"/>
    <n v="0"/>
    <x v="121"/>
    <s v="music"/>
    <x v="15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5"/>
    <n v="1.1399999999999999"/>
    <x v="135"/>
    <s v="music"/>
    <x v="15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5"/>
    <n v="0.36"/>
    <x v="380"/>
    <s v="music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5"/>
    <n v="1.45"/>
    <x v="135"/>
    <s v="music"/>
    <x v="15"/>
  </r>
  <r>
    <n v="1020"/>
    <s v="Sleepwreck - Disasterpiece EP (Jump Drives!)"/>
    <s v="I've got an awesome new batch of tracks that I think you're going to Love. CDs? So 1990! I present to you... SLEEPWRECK JUMP DRIVES!"/>
    <n v="1550"/>
    <x v="746"/>
    <x v="0"/>
    <x v="5"/>
    <s v="CAD"/>
    <n v="1433206020"/>
    <n v="1430617209"/>
    <b v="0"/>
    <n v="30"/>
    <b v="1"/>
    <x v="17"/>
    <n v="205.55"/>
    <x v="771"/>
    <s v="music"/>
    <x v="17"/>
  </r>
  <r>
    <n v="1021"/>
    <s v="Rick and Morty Album &amp; Music Video"/>
    <s v="Rick and Morty concept album written by Allie Goertz + music video directed by Paul B. Cummings!"/>
    <n v="3000"/>
    <x v="747"/>
    <x v="0"/>
    <x v="0"/>
    <s v="USD"/>
    <n v="1445054400"/>
    <n v="1443074571"/>
    <b v="1"/>
    <n v="478"/>
    <b v="1"/>
    <x v="17"/>
    <n v="351.8"/>
    <x v="772"/>
    <s v="music"/>
    <x v="17"/>
  </r>
  <r>
    <n v="1022"/>
    <s v="Sammy Bananas - Bootlegs Vol. 2!!"/>
    <s v="Help get four new bootlegs onto vinyl in the second installment of my series!"/>
    <n v="2000"/>
    <x v="748"/>
    <x v="0"/>
    <x v="0"/>
    <s v="USD"/>
    <n v="1431876677"/>
    <n v="1429284677"/>
    <b v="1"/>
    <n v="74"/>
    <b v="1"/>
    <x v="17"/>
    <n v="114.9"/>
    <x v="773"/>
    <s v="music"/>
    <x v="17"/>
  </r>
  <r>
    <n v="1023"/>
    <s v="'Pathfinder' - a High Five Spaceship album"/>
    <s v="A collaborative, electronic journey helmed by producer Christopher Bingham and guitarist Carlos Montero."/>
    <n v="2000"/>
    <x v="749"/>
    <x v="0"/>
    <x v="1"/>
    <s v="GBP"/>
    <n v="1434837861"/>
    <n v="1432245861"/>
    <b v="0"/>
    <n v="131"/>
    <b v="1"/>
    <x v="17"/>
    <n v="237.15"/>
    <x v="774"/>
    <s v="music"/>
    <x v="17"/>
  </r>
  <r>
    <n v="1024"/>
    <s v="The Last Art Fact Album Ever"/>
    <s v="Art Fact is a legendary Swedish synth pop act from the 80's. This album will contain updated remakes of their greatest songs."/>
    <n v="20000"/>
    <x v="750"/>
    <x v="0"/>
    <x v="11"/>
    <s v="SEK"/>
    <n v="1454248563"/>
    <n v="1451656563"/>
    <b v="1"/>
    <n v="61"/>
    <b v="1"/>
    <x v="17"/>
    <n v="118.64"/>
    <x v="775"/>
    <s v="music"/>
    <x v="17"/>
  </r>
  <r>
    <n v="1025"/>
    <s v="[NUREN] The New Renaissance"/>
    <s v="Jake Kaufman and Jessie Seely present THE WORLD'S FIRST VIRTUAL REALITY ROCK OPERA."/>
    <n v="70000"/>
    <x v="751"/>
    <x v="0"/>
    <x v="0"/>
    <s v="USD"/>
    <n v="1426532437"/>
    <n v="1423944037"/>
    <b v="1"/>
    <n v="1071"/>
    <b v="1"/>
    <x v="17"/>
    <n v="109.93"/>
    <x v="776"/>
    <s v="music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2"/>
    <x v="0"/>
    <x v="1"/>
    <s v="GBP"/>
    <n v="1459414016"/>
    <n v="1456480016"/>
    <b v="1"/>
    <n v="122"/>
    <b v="1"/>
    <x v="17"/>
    <n v="100.01"/>
    <x v="777"/>
    <s v="music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x v="753"/>
    <x v="0"/>
    <x v="0"/>
    <s v="USD"/>
    <n v="1414025347"/>
    <n v="1411433347"/>
    <b v="1"/>
    <n v="111"/>
    <b v="1"/>
    <x v="17"/>
    <n v="103.09"/>
    <x v="778"/>
    <s v="music"/>
    <x v="1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4"/>
    <x v="0"/>
    <x v="1"/>
    <s v="GBP"/>
    <n v="1488830400"/>
    <n v="1484924605"/>
    <b v="1"/>
    <n v="255"/>
    <b v="1"/>
    <x v="17"/>
    <n v="117.27"/>
    <x v="779"/>
    <s v="music"/>
    <x v="17"/>
  </r>
  <r>
    <n v="1029"/>
    <s v="StrobeHouse presents Valborg 2015"/>
    <s v="We want to recreate last years massive Valborgparty in Lund but this time even bigger!"/>
    <n v="10000"/>
    <x v="755"/>
    <x v="0"/>
    <x v="11"/>
    <s v="SEK"/>
    <n v="1428184740"/>
    <n v="1423501507"/>
    <b v="0"/>
    <n v="141"/>
    <b v="1"/>
    <x v="17"/>
    <n v="111.76"/>
    <x v="780"/>
    <s v="music"/>
    <x v="17"/>
  </r>
  <r>
    <n v="1030"/>
    <s v="The Gothsicles - I FEEL SICLE"/>
    <s v="Help fund the latest Gothsicles mega-album, I FEEL SICLE!"/>
    <n v="2000"/>
    <x v="756"/>
    <x v="0"/>
    <x v="0"/>
    <s v="USD"/>
    <n v="1473680149"/>
    <n v="1472470549"/>
    <b v="0"/>
    <n v="159"/>
    <b v="1"/>
    <x v="17"/>
    <n v="342.1"/>
    <x v="781"/>
    <s v="music"/>
    <x v="17"/>
  </r>
  <r>
    <n v="1031"/>
    <s v="Liquid Diet's Double Life"/>
    <s v="Liquid Diet needs your support to release our new full-length album! Help us create electrifying music videos to showcase our singles!"/>
    <n v="10000"/>
    <x v="757"/>
    <x v="0"/>
    <x v="0"/>
    <s v="USD"/>
    <n v="1450290010"/>
    <n v="1447698010"/>
    <b v="0"/>
    <n v="99"/>
    <b v="1"/>
    <x v="17"/>
    <n v="107.4"/>
    <x v="782"/>
    <s v="music"/>
    <x v="17"/>
  </r>
  <r>
    <n v="1032"/>
    <s v="Phantom Ship / Coastal (Album Preorder)"/>
    <s v="Ideal for living rooms and open spaces."/>
    <n v="5400"/>
    <x v="758"/>
    <x v="0"/>
    <x v="0"/>
    <s v="USD"/>
    <n v="1466697625"/>
    <n v="1464105625"/>
    <b v="0"/>
    <n v="96"/>
    <b v="1"/>
    <x v="17"/>
    <n v="108.5"/>
    <x v="783"/>
    <s v="music"/>
    <x v="1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759"/>
    <x v="0"/>
    <x v="1"/>
    <s v="GBP"/>
    <n v="1481564080"/>
    <n v="1479144880"/>
    <b v="0"/>
    <n v="27"/>
    <b v="1"/>
    <x v="17"/>
    <n v="102.86"/>
    <x v="96"/>
    <s v="music"/>
    <x v="17"/>
  </r>
  <r>
    <n v="1034"/>
    <s v="American Pixels - a Game Music Tribute Album by Mazedude"/>
    <s v="Mazedude presents an arranged album of game music, honoring American composers and featuring several guest performers"/>
    <n v="5000"/>
    <x v="760"/>
    <x v="0"/>
    <x v="0"/>
    <s v="USD"/>
    <n v="1470369540"/>
    <n v="1467604804"/>
    <b v="0"/>
    <n v="166"/>
    <b v="1"/>
    <x v="17"/>
    <n v="130"/>
    <x v="784"/>
    <s v="music"/>
    <x v="1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61"/>
    <x v="0"/>
    <x v="0"/>
    <s v="USD"/>
    <n v="1423668220"/>
    <n v="1421076220"/>
    <b v="0"/>
    <n v="76"/>
    <b v="1"/>
    <x v="17"/>
    <n v="107.65"/>
    <x v="785"/>
    <s v="music"/>
    <x v="17"/>
  </r>
  <r>
    <n v="1036"/>
    <s v="Bring Kyrstyn's Album to Life!"/>
    <s v="Help this Soulful &amp; Cinematic Glitch-Pop Songwriter Bring her Music to the World!  (And your Ears:)"/>
    <n v="4500"/>
    <x v="762"/>
    <x v="0"/>
    <x v="0"/>
    <s v="USD"/>
    <n v="1357545600"/>
    <n v="1354790790"/>
    <b v="0"/>
    <n v="211"/>
    <b v="1"/>
    <x v="17"/>
    <n v="112.36"/>
    <x v="527"/>
    <s v="music"/>
    <x v="17"/>
  </r>
  <r>
    <n v="1037"/>
    <s v="Lemonymous 10th Anniversary Album Re-Release"/>
    <s v="A Special 10th Anniversary Re-Release of Ender Bowen's third album, LEMONYMOUS, with a companion CD of alternate takes and remixes."/>
    <n v="1000"/>
    <x v="763"/>
    <x v="0"/>
    <x v="0"/>
    <s v="USD"/>
    <n v="1431925200"/>
    <n v="1429991062"/>
    <b v="0"/>
    <n v="21"/>
    <b v="1"/>
    <x v="17"/>
    <n v="102.1"/>
    <x v="786"/>
    <s v="music"/>
    <x v="17"/>
  </r>
  <r>
    <n v="1038"/>
    <s v="Last of the Lost Boys: New Music from Matthew Blake"/>
    <s v="My first solo record in 10 years. Six new electronic/synthpop songs PLUS an acoustic version of the album you can only get here."/>
    <n v="1500"/>
    <x v="764"/>
    <x v="0"/>
    <x v="0"/>
    <s v="USD"/>
    <n v="1458362023"/>
    <n v="1455773623"/>
    <b v="0"/>
    <n v="61"/>
    <b v="1"/>
    <x v="17"/>
    <n v="145.33000000000001"/>
    <x v="787"/>
    <s v="music"/>
    <x v="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5"/>
    <x v="0"/>
    <x v="0"/>
    <s v="USD"/>
    <n v="1481615940"/>
    <n v="1479436646"/>
    <b v="0"/>
    <n v="30"/>
    <b v="1"/>
    <x v="17"/>
    <n v="128.19999999999999"/>
    <x v="788"/>
    <s v="music"/>
    <x v="17"/>
  </r>
  <r>
    <n v="1224"/>
    <s v="&quot;I Dreamed Last Night&quot; Album (Canceled)"/>
    <s v="Modern Celtic influenced CD.  Help me finish what I started before the stroke."/>
    <n v="15000"/>
    <x v="766"/>
    <x v="1"/>
    <x v="0"/>
    <s v="USD"/>
    <n v="1402060302"/>
    <n v="1396876302"/>
    <b v="0"/>
    <n v="18"/>
    <b v="0"/>
    <x v="18"/>
    <n v="7.07"/>
    <x v="789"/>
    <s v="music"/>
    <x v="18"/>
  </r>
  <r>
    <n v="1225"/>
    <s v="Cesar Chavez's First Music Album (Canceled)"/>
    <s v="My first music album is a collection of 9 songs honoring Mexico's prolific composer, Jose Alfredo Jimenez with my artistic vision."/>
    <n v="3000"/>
    <x v="767"/>
    <x v="1"/>
    <x v="0"/>
    <s v="USD"/>
    <n v="1382478278"/>
    <n v="1377294278"/>
    <b v="0"/>
    <n v="3"/>
    <b v="0"/>
    <x v="18"/>
    <n v="4.4000000000000004"/>
    <x v="790"/>
    <s v="music"/>
    <x v="18"/>
  </r>
  <r>
    <n v="1226"/>
    <s v="Pavlo is Filming  a PBS Concert Special (Canceled)"/>
    <s v="Pavlo will be independently filming his second full length PBS Special and DVD in May with director George Veras"/>
    <n v="50000"/>
    <x v="768"/>
    <x v="1"/>
    <x v="0"/>
    <s v="USD"/>
    <n v="1398042000"/>
    <n v="1395089981"/>
    <b v="0"/>
    <n v="40"/>
    <b v="0"/>
    <x v="18"/>
    <n v="3.87"/>
    <x v="791"/>
    <s v="music"/>
    <x v="18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18"/>
    <n v="0"/>
    <x v="121"/>
    <s v="music"/>
    <x v="18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18"/>
    <n v="29.3"/>
    <x v="792"/>
    <s v="music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18"/>
    <n v="0.91"/>
    <x v="380"/>
    <s v="music"/>
    <x v="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18"/>
    <n v="0"/>
    <x v="121"/>
    <s v="music"/>
    <x v="18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18"/>
    <n v="0"/>
    <x v="121"/>
    <s v="music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18"/>
    <n v="0.8"/>
    <x v="375"/>
    <s v="music"/>
    <x v="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769"/>
    <x v="1"/>
    <x v="0"/>
    <s v="USD"/>
    <n v="1329864374"/>
    <n v="1328049974"/>
    <b v="0"/>
    <n v="6"/>
    <b v="0"/>
    <x v="18"/>
    <n v="11.6"/>
    <x v="793"/>
    <s v="music"/>
    <x v="18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18"/>
    <n v="0"/>
    <x v="121"/>
    <s v="music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x v="476"/>
    <x v="1"/>
    <x v="0"/>
    <s v="USD"/>
    <n v="1387077299"/>
    <n v="1383621299"/>
    <b v="0"/>
    <n v="6"/>
    <b v="0"/>
    <x v="18"/>
    <n v="2.79"/>
    <x v="515"/>
    <s v="music"/>
    <x v="18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x v="18"/>
    <n v="0"/>
    <x v="121"/>
    <s v="music"/>
    <x v="18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18"/>
    <n v="0"/>
    <x v="121"/>
    <s v="music"/>
    <x v="18"/>
  </r>
  <r>
    <n v="1238"/>
    <s v="Life Music-Healing through Song (Canceled)"/>
    <s v="The purpose of the album is to pull from many differenet genres but to express life circumstances to reach everyday people through song"/>
    <n v="1000"/>
    <x v="770"/>
    <x v="1"/>
    <x v="0"/>
    <s v="USD"/>
    <n v="1312641536"/>
    <n v="1310049536"/>
    <b v="0"/>
    <n v="3"/>
    <b v="0"/>
    <x v="18"/>
    <n v="17.8"/>
    <x v="794"/>
    <s v="music"/>
    <x v="18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x v="18"/>
    <n v="0"/>
    <x v="121"/>
    <s v="music"/>
    <x v="18"/>
  </r>
  <r>
    <n v="1240"/>
    <s v="Message of Peace, Love &amp; Unity (Canceled)"/>
    <s v="Sharing positive vibes of Peace, Love &amp; Unity with the World through conscious Reggae Music!"/>
    <n v="8000"/>
    <x v="771"/>
    <x v="1"/>
    <x v="0"/>
    <s v="USD"/>
    <n v="1373665860"/>
    <n v="1368579457"/>
    <b v="0"/>
    <n v="8"/>
    <b v="0"/>
    <x v="18"/>
    <n v="3.01"/>
    <x v="795"/>
    <s v="music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72"/>
    <x v="1"/>
    <x v="0"/>
    <s v="USD"/>
    <n v="1414994340"/>
    <n v="1413057980"/>
    <b v="0"/>
    <n v="34"/>
    <b v="0"/>
    <x v="18"/>
    <n v="50.74"/>
    <x v="796"/>
    <s v="music"/>
    <x v="18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18"/>
    <n v="0.55000000000000004"/>
    <x v="144"/>
    <s v="music"/>
    <x v="18"/>
  </r>
  <r>
    <n v="1243"/>
    <s v="Letâ€™s Keep the San Jose Mexican Heritage Festival Alive!"/>
    <s v="California's premier Latino cultural festival - music, theatre, film, workshops, visual arts, cuisine and more!"/>
    <n v="12000"/>
    <x v="773"/>
    <x v="1"/>
    <x v="0"/>
    <s v="USD"/>
    <n v="1310158800"/>
    <n v="1304888771"/>
    <b v="0"/>
    <n v="38"/>
    <b v="0"/>
    <x v="18"/>
    <n v="14.09"/>
    <x v="797"/>
    <s v="music"/>
    <x v="18"/>
  </r>
  <r>
    <n v="1244"/>
    <s v="Theatrum Mundi releasing debut album &quot;Eyes of the Realm.&quot;"/>
    <s v="THEATRUM MUNDI releases DEBUT ALBUM! Pre-order &quot;The Eyes of the Realm&quot; and help make it happen!"/>
    <n v="2000"/>
    <x v="774"/>
    <x v="0"/>
    <x v="0"/>
    <s v="USD"/>
    <n v="1366664400"/>
    <n v="1363981723"/>
    <b v="1"/>
    <n v="45"/>
    <b v="1"/>
    <x v="13"/>
    <n v="103.8"/>
    <x v="798"/>
    <s v="music"/>
    <x v="13"/>
  </r>
  <r>
    <n v="1245"/>
    <s v="Help Smokey Folk Create Our First Album &amp; Music Video"/>
    <s v="Smokey Folk is a folk rock band with a vaudeville twist! We have 18 original songs and want to record an album. Help us out!"/>
    <n v="2000"/>
    <x v="775"/>
    <x v="0"/>
    <x v="0"/>
    <s v="USD"/>
    <n v="1402755834"/>
    <n v="1400163834"/>
    <b v="1"/>
    <n v="17"/>
    <b v="1"/>
    <x v="13"/>
    <n v="120.25"/>
    <x v="799"/>
    <s v="music"/>
    <x v="13"/>
  </r>
  <r>
    <n v="1246"/>
    <s v="Candy Warpop &quot;Smilef**ker&quot; Music Video"/>
    <s v="Candy Warpop, Las Vegas' female-fronted alt-punk rock monster, is raising money to fund the production of their first music video."/>
    <n v="2000"/>
    <x v="776"/>
    <x v="0"/>
    <x v="0"/>
    <s v="USD"/>
    <n v="1323136949"/>
    <n v="1319245349"/>
    <b v="1"/>
    <n v="31"/>
    <b v="1"/>
    <x v="13"/>
    <n v="117"/>
    <x v="800"/>
    <s v="music"/>
    <x v="13"/>
  </r>
  <r>
    <n v="1247"/>
    <s v="BRAIN DEAD to record debut EP with SLAYER producer!"/>
    <s v="BRAIN DEAD is going to record their debut EP and they need your help, Bozos!"/>
    <n v="3500"/>
    <x v="777"/>
    <x v="0"/>
    <x v="0"/>
    <s v="USD"/>
    <n v="1367823655"/>
    <n v="1365231655"/>
    <b v="1"/>
    <n v="50"/>
    <b v="1"/>
    <x v="13"/>
    <n v="122.14"/>
    <x v="801"/>
    <s v="music"/>
    <x v="13"/>
  </r>
  <r>
    <n v="1248"/>
    <s v="The Vandies // Full length album!"/>
    <s v="The Vandies make pop rock in glorious Portland, Oregon. Help us fund our first full length album!"/>
    <n v="2500"/>
    <x v="778"/>
    <x v="0"/>
    <x v="0"/>
    <s v="USD"/>
    <n v="1402642740"/>
    <n v="1399563953"/>
    <b v="1"/>
    <n v="59"/>
    <b v="1"/>
    <x v="13"/>
    <n v="151.63999999999999"/>
    <x v="802"/>
    <s v="music"/>
    <x v="13"/>
  </r>
  <r>
    <n v="1249"/>
    <s v="Matt Stansberry &amp; The Romance - Debut EP"/>
    <s v="&quot;Let's Brighten It Up&quot; will be a seven song EP of originals heavily inspired by music from the 50s and 60s"/>
    <n v="5000"/>
    <x v="779"/>
    <x v="0"/>
    <x v="0"/>
    <s v="USD"/>
    <n v="1341683211"/>
    <n v="1339091211"/>
    <b v="1"/>
    <n v="81"/>
    <b v="1"/>
    <x v="13"/>
    <n v="104.44"/>
    <x v="803"/>
    <s v="music"/>
    <x v="13"/>
  </r>
  <r>
    <n v="1250"/>
    <s v="Willy Porter - Human Kindness"/>
    <s v="My new disc Human Kindness is some of the strongest &amp; most ambitious music Iâ€™ve made. Join me in giving it a solid push into the world."/>
    <n v="30000"/>
    <x v="780"/>
    <x v="0"/>
    <x v="0"/>
    <s v="USD"/>
    <n v="1410017131"/>
    <n v="1406129131"/>
    <b v="1"/>
    <n v="508"/>
    <b v="1"/>
    <x v="13"/>
    <n v="200.15"/>
    <x v="804"/>
    <s v="music"/>
    <x v="13"/>
  </r>
  <r>
    <n v="1251"/>
    <s v="Jack Oblivian Harlan t Bobo Limes european tour"/>
    <s v="A tour of europe with 3 memphis artist, Jack Oblivian, Harlan T Bobo and Shawn Cripps."/>
    <n v="6000"/>
    <x v="781"/>
    <x v="0"/>
    <x v="0"/>
    <s v="USD"/>
    <n v="1316979167"/>
    <n v="1311795167"/>
    <b v="1"/>
    <n v="74"/>
    <b v="1"/>
    <x v="13"/>
    <n v="101.8"/>
    <x v="805"/>
    <s v="music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782"/>
    <x v="0"/>
    <x v="0"/>
    <s v="USD"/>
    <n v="1382658169"/>
    <n v="1380238969"/>
    <b v="1"/>
    <n v="141"/>
    <b v="1"/>
    <x v="13"/>
    <n v="137.66"/>
    <x v="806"/>
    <s v="music"/>
    <x v="13"/>
  </r>
  <r>
    <n v="1253"/>
    <s v="Suburban Legends: New Album"/>
    <s v="Suburban Legends are working on the most important album EVER, but they are in need of your help and about 10 bucks... probably more!"/>
    <n v="10"/>
    <x v="783"/>
    <x v="0"/>
    <x v="0"/>
    <s v="USD"/>
    <n v="1409770107"/>
    <n v="1407178107"/>
    <b v="1"/>
    <n v="711"/>
    <b v="1"/>
    <x v="13"/>
    <n v="303833.2"/>
    <x v="807"/>
    <s v="music"/>
    <x v="13"/>
  </r>
  <r>
    <n v="1254"/>
    <s v="Album4"/>
    <s v="Fresh off the heels of, &quot;Let the Waves Come in Threes,&quot; (#6 National Folk Chart) we're making a new record. Huge thanks for your help!"/>
    <n v="6700"/>
    <x v="784"/>
    <x v="0"/>
    <x v="0"/>
    <s v="USD"/>
    <n v="1293857940"/>
    <n v="1288968886"/>
    <b v="1"/>
    <n v="141"/>
    <b v="1"/>
    <x v="13"/>
    <n v="198.85"/>
    <x v="808"/>
    <s v="music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x v="785"/>
    <x v="0"/>
    <x v="0"/>
    <s v="USD"/>
    <n v="1385932652"/>
    <n v="1383337052"/>
    <b v="1"/>
    <n v="109"/>
    <b v="1"/>
    <x v="13"/>
    <n v="202.37"/>
    <x v="809"/>
    <s v="music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786"/>
    <x v="0"/>
    <x v="0"/>
    <s v="USD"/>
    <n v="1329084231"/>
    <n v="1326492231"/>
    <b v="1"/>
    <n v="361"/>
    <b v="1"/>
    <x v="13"/>
    <n v="117.96"/>
    <x v="810"/>
    <s v="music"/>
    <x v="13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787"/>
    <x v="0"/>
    <x v="0"/>
    <s v="USD"/>
    <n v="1301792590"/>
    <n v="1297562590"/>
    <b v="1"/>
    <n v="176"/>
    <b v="1"/>
    <x v="13"/>
    <n v="294.73"/>
    <x v="811"/>
    <s v="music"/>
    <x v="13"/>
  </r>
  <r>
    <n v="1258"/>
    <s v="Mustard Plug New Record!"/>
    <s v="Mustard Plug needs help funding their new record.  Please help the Grand Rapids, MI band put out their 7th record!"/>
    <n v="12000"/>
    <x v="788"/>
    <x v="0"/>
    <x v="0"/>
    <s v="USD"/>
    <n v="1377960012"/>
    <n v="1375368012"/>
    <b v="1"/>
    <n v="670"/>
    <b v="1"/>
    <x v="13"/>
    <n v="213.15"/>
    <x v="812"/>
    <s v="music"/>
    <x v="13"/>
  </r>
  <r>
    <n v="1259"/>
    <s v="Help Falling From One complete their CD!!!"/>
    <s v="Falling From One is currently in the studio recording their first CD and they need your help!"/>
    <n v="2500"/>
    <x v="789"/>
    <x v="0"/>
    <x v="0"/>
    <s v="USD"/>
    <n v="1402286340"/>
    <n v="1399504664"/>
    <b v="1"/>
    <n v="96"/>
    <b v="1"/>
    <x v="13"/>
    <n v="104.24"/>
    <x v="813"/>
    <s v="music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790"/>
    <x v="0"/>
    <x v="0"/>
    <s v="USD"/>
    <n v="1393445620"/>
    <n v="1390853620"/>
    <b v="1"/>
    <n v="74"/>
    <b v="1"/>
    <x v="13"/>
    <n v="113.67"/>
    <x v="814"/>
    <s v="music"/>
    <x v="13"/>
  </r>
  <r>
    <n v="1261"/>
    <s v="The Puget EP's Vinyl Release"/>
    <s v="We just recorded a stellar EP and we're trying to put it out on vinyl.  Can you help these punx out?"/>
    <n v="2000"/>
    <x v="791"/>
    <x v="0"/>
    <x v="0"/>
    <s v="USD"/>
    <n v="1390983227"/>
    <n v="1388391227"/>
    <b v="1"/>
    <n v="52"/>
    <b v="1"/>
    <x v="13"/>
    <n v="101.25"/>
    <x v="815"/>
    <s v="music"/>
    <x v="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792"/>
    <x v="0"/>
    <x v="5"/>
    <s v="CAD"/>
    <n v="1392574692"/>
    <n v="1389982692"/>
    <b v="1"/>
    <n v="105"/>
    <b v="1"/>
    <x v="13"/>
    <n v="125.42"/>
    <x v="816"/>
    <s v="music"/>
    <x v="13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x v="13"/>
    <n v="119"/>
    <x v="817"/>
    <s v="music"/>
    <x v="13"/>
  </r>
  <r>
    <n v="1264"/>
    <s v="Bear. is recording their first ep!"/>
    <s v="We are a four piece from Golden, CO, and have our hearts on getting into the studio this fall to get music from our heads to your ears."/>
    <n v="650"/>
    <x v="793"/>
    <x v="0"/>
    <x v="0"/>
    <s v="USD"/>
    <n v="1383062083"/>
    <n v="1380556483"/>
    <b v="1"/>
    <n v="34"/>
    <b v="1"/>
    <x v="13"/>
    <n v="166.46"/>
    <x v="818"/>
    <s v="music"/>
    <x v="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794"/>
    <x v="0"/>
    <x v="0"/>
    <s v="USD"/>
    <n v="1291131815"/>
    <n v="1287071015"/>
    <b v="1"/>
    <n v="66"/>
    <b v="1"/>
    <x v="13"/>
    <n v="119.15"/>
    <x v="819"/>
    <s v="music"/>
    <x v="13"/>
  </r>
  <r>
    <n v="1266"/>
    <s v="Sensory Station's First EP"/>
    <s v="We are looking to record our first EP produced by Aaron Harris (ISIS/Palms) at Studio West."/>
    <n v="9500"/>
    <x v="795"/>
    <x v="0"/>
    <x v="0"/>
    <s v="USD"/>
    <n v="1389474145"/>
    <n v="1386882145"/>
    <b v="1"/>
    <n v="50"/>
    <b v="1"/>
    <x v="13"/>
    <n v="100.47"/>
    <x v="820"/>
    <s v="music"/>
    <x v="13"/>
  </r>
  <r>
    <n v="1267"/>
    <s v="Fountains of Wayne guitarist Jody Porter - New solo LP"/>
    <s v="A Rock 'n Roll album with plenty of indie guitar swagger. Fresh tunes that are a continuation of my early '90s shoegaze daze."/>
    <n v="22000"/>
    <x v="796"/>
    <x v="0"/>
    <x v="0"/>
    <s v="USD"/>
    <n v="1374674558"/>
    <n v="1372082558"/>
    <b v="1"/>
    <n v="159"/>
    <b v="1"/>
    <x v="13"/>
    <n v="101.8"/>
    <x v="821"/>
    <s v="music"/>
    <x v="13"/>
  </r>
  <r>
    <n v="1268"/>
    <s v="Full Devil Jacket 2nd Album Release"/>
    <s v="Full Devil Jacket Is releasing their first record in over 12 yrs and we want you to be a part of it!"/>
    <n v="12000"/>
    <x v="797"/>
    <x v="0"/>
    <x v="0"/>
    <s v="USD"/>
    <n v="1379708247"/>
    <n v="1377116247"/>
    <b v="1"/>
    <n v="182"/>
    <b v="1"/>
    <x v="13"/>
    <n v="116.67"/>
    <x v="822"/>
    <s v="music"/>
    <x v="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798"/>
    <x v="0"/>
    <x v="0"/>
    <s v="USD"/>
    <n v="1460764800"/>
    <n v="1458157512"/>
    <b v="1"/>
    <n v="206"/>
    <b v="1"/>
    <x v="13"/>
    <n v="108.65"/>
    <x v="823"/>
    <s v="music"/>
    <x v="13"/>
  </r>
  <r>
    <n v="1270"/>
    <s v="Resolution15 records their next album, Svaha"/>
    <s v="We make awake metal using violins in place of guitars and want to record a full length album."/>
    <n v="10000"/>
    <x v="799"/>
    <x v="0"/>
    <x v="0"/>
    <s v="USD"/>
    <n v="1332704042"/>
    <n v="1327523642"/>
    <b v="1"/>
    <n v="169"/>
    <b v="1"/>
    <x v="13"/>
    <n v="114.72"/>
    <x v="824"/>
    <s v="music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x v="800"/>
    <x v="0"/>
    <x v="0"/>
    <s v="USD"/>
    <n v="1384363459"/>
    <n v="1381767859"/>
    <b v="1"/>
    <n v="31"/>
    <b v="1"/>
    <x v="13"/>
    <n v="101.8"/>
    <x v="825"/>
    <s v="music"/>
    <x v="13"/>
  </r>
  <r>
    <n v="1272"/>
    <s v="N&amp;V MAKE AN ALBUM"/>
    <s v="We're going back into the studio this spring to record a new album.  You've heard some of the new material at recent shows.  Be a part of the process!"/>
    <n v="5000"/>
    <x v="801"/>
    <x v="0"/>
    <x v="0"/>
    <s v="USD"/>
    <n v="1276574400"/>
    <n v="1270576379"/>
    <b v="1"/>
    <n v="28"/>
    <b v="1"/>
    <x v="13"/>
    <n v="106"/>
    <x v="826"/>
    <s v="music"/>
    <x v="13"/>
  </r>
  <r>
    <n v="1273"/>
    <s v="Run Coyote &quot;Youth Haunts&quot; - Vinyl LP and CD"/>
    <s v="Run Coyote is raising funds to produce their debut album - &quot;Youth Haunts&quot; - on vinyl LP and CD"/>
    <n v="4000"/>
    <x v="802"/>
    <x v="0"/>
    <x v="5"/>
    <s v="CAD"/>
    <n v="1409506291"/>
    <n v="1406914291"/>
    <b v="1"/>
    <n v="54"/>
    <b v="1"/>
    <x v="13"/>
    <n v="103.5"/>
    <x v="454"/>
    <s v="music"/>
    <x v="13"/>
  </r>
  <r>
    <n v="1274"/>
    <s v="Assembly of Dust - &quot;Sun Shot&quot;"/>
    <s v="Sun Shot is the working title of Assembly of Dust's new studio release.  It features 9 brand new songs and 4 never recorded"/>
    <n v="25000"/>
    <x v="803"/>
    <x v="0"/>
    <x v="0"/>
    <s v="USD"/>
    <n v="1346344425"/>
    <n v="1343320425"/>
    <b v="1"/>
    <n v="467"/>
    <b v="1"/>
    <x v="13"/>
    <n v="154.97999999999999"/>
    <x v="827"/>
    <s v="music"/>
    <x v="13"/>
  </r>
  <r>
    <n v="1275"/>
    <s v="BLOODGOOD's 1st Studio Album in 22 Years!"/>
    <s v="ONLY A FEW HOURS LEFT TO GET YOUR ADVANCE COPY OF &quot;DANGEROUSLY CLOSE&quot; and to check out our other cool rewards!"/>
    <n v="15000"/>
    <x v="804"/>
    <x v="0"/>
    <x v="0"/>
    <s v="USD"/>
    <n v="1375908587"/>
    <n v="1372884587"/>
    <b v="1"/>
    <n v="389"/>
    <b v="1"/>
    <x v="13"/>
    <n v="162.13999999999999"/>
    <x v="828"/>
    <s v="music"/>
    <x v="13"/>
  </r>
  <r>
    <n v="1276"/>
    <s v="MR. DREAM GOES TO JAIL"/>
    <s v="Sponsor this Brooklyn punk band's debut seven-inch, MR. DREAM GOES TO JAIL."/>
    <n v="3000"/>
    <x v="805"/>
    <x v="0"/>
    <x v="0"/>
    <s v="USD"/>
    <n v="1251777600"/>
    <n v="1247504047"/>
    <b v="1"/>
    <n v="68"/>
    <b v="1"/>
    <x v="13"/>
    <n v="104.42"/>
    <x v="829"/>
    <s v="music"/>
    <x v="13"/>
  </r>
  <r>
    <n v="1277"/>
    <s v="HELP NATE HENRY MAKE AN ALBUM"/>
    <s v="My name is Nate Henry. I sang in a band called Sherwood for almost 10 years. Now I'm hoping to make another album of brand new music."/>
    <n v="15000"/>
    <x v="806"/>
    <x v="0"/>
    <x v="0"/>
    <s v="USD"/>
    <n v="1346765347"/>
    <n v="1343741347"/>
    <b v="1"/>
    <n v="413"/>
    <b v="1"/>
    <x v="13"/>
    <n v="106.12"/>
    <x v="830"/>
    <s v="music"/>
    <x v="13"/>
  </r>
  <r>
    <n v="1278"/>
    <s v="Jay Gonzalez presents &quot;The Bitter Suite&quot;"/>
    <s v="The Bitter Suite is a 5 song rock medley to be released as a limited edition 180 gram vinyl record with custom etching on the B side."/>
    <n v="6500"/>
    <x v="807"/>
    <x v="0"/>
    <x v="0"/>
    <s v="USD"/>
    <n v="1403661600"/>
    <n v="1401196766"/>
    <b v="1"/>
    <n v="190"/>
    <b v="1"/>
    <x v="13"/>
    <n v="154.94"/>
    <x v="831"/>
    <s v="music"/>
    <x v="13"/>
  </r>
  <r>
    <n v="1279"/>
    <s v="Making the Next Traveling Suitcase Album"/>
    <s v="The Traveling Suitcase is a 3-piece rock outfit from Oshkosh, WI. We have released 2 albums since 2010 and we are ready to record!"/>
    <n v="12516"/>
    <x v="808"/>
    <x v="0"/>
    <x v="0"/>
    <s v="USD"/>
    <n v="1395624170"/>
    <n v="1392171770"/>
    <b v="1"/>
    <n v="189"/>
    <b v="1"/>
    <x v="13"/>
    <n v="110.77"/>
    <x v="832"/>
    <s v="music"/>
    <x v="13"/>
  </r>
  <r>
    <n v="1280"/>
    <s v="Nothing More's New Album"/>
    <s v="Nothing More is recording their forthcoming record and needs to join forces with you to make this album HUGE! "/>
    <n v="15000"/>
    <x v="809"/>
    <x v="0"/>
    <x v="0"/>
    <s v="USD"/>
    <n v="1299003054"/>
    <n v="1291227054"/>
    <b v="1"/>
    <n v="130"/>
    <b v="1"/>
    <x v="13"/>
    <n v="110.91"/>
    <x v="833"/>
    <s v="music"/>
    <x v="13"/>
  </r>
  <r>
    <n v="1281"/>
    <s v="&quot;Laser Beretta&quot;"/>
    <s v="Cure for the Common pulls the trigger on their 2nd full-length LP, &quot;Laser Beretta,&quot; printed on high-quality 15 gram polycarbonate CDs"/>
    <n v="7000"/>
    <x v="810"/>
    <x v="0"/>
    <x v="0"/>
    <s v="USD"/>
    <n v="1375033836"/>
    <n v="1373305836"/>
    <b v="1"/>
    <n v="74"/>
    <b v="1"/>
    <x v="13"/>
    <n v="110.71"/>
    <x v="834"/>
    <s v="music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x v="811"/>
    <x v="0"/>
    <x v="0"/>
    <s v="USD"/>
    <n v="1386565140"/>
    <n v="1383909855"/>
    <b v="1"/>
    <n v="274"/>
    <b v="1"/>
    <x v="13"/>
    <n v="123.61"/>
    <x v="835"/>
    <s v="music"/>
    <x v="13"/>
  </r>
  <r>
    <n v="1283"/>
    <s v="Sketching In Stereo 3rd Album!"/>
    <s v="Our 3rd album is halfway complete, but we need your help to record, mix and master the final product!"/>
    <n v="1000"/>
    <x v="812"/>
    <x v="0"/>
    <x v="0"/>
    <s v="USD"/>
    <n v="1362974400"/>
    <n v="1360948389"/>
    <b v="1"/>
    <n v="22"/>
    <b v="1"/>
    <x v="13"/>
    <n v="211.05"/>
    <x v="836"/>
    <s v="music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813"/>
    <x v="0"/>
    <x v="8"/>
    <s v="DKK"/>
    <n v="1420648906"/>
    <n v="1415464906"/>
    <b v="0"/>
    <n v="144"/>
    <b v="1"/>
    <x v="13"/>
    <n v="118.64"/>
    <x v="837"/>
    <s v="music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14"/>
    <x v="0"/>
    <x v="0"/>
    <s v="USD"/>
    <n v="1426523752"/>
    <n v="1423935352"/>
    <b v="0"/>
    <n v="92"/>
    <b v="1"/>
    <x v="13"/>
    <n v="100.27"/>
    <x v="838"/>
    <s v="music"/>
    <x v="13"/>
  </r>
  <r>
    <n v="1366"/>
    <s v="Kick It! A Tribute to the A.K.s"/>
    <s v="A musical memorial for Alexi Petersen."/>
    <n v="7500"/>
    <x v="815"/>
    <x v="0"/>
    <x v="0"/>
    <s v="USD"/>
    <n v="1417049663"/>
    <n v="1413158063"/>
    <b v="0"/>
    <n v="147"/>
    <b v="1"/>
    <x v="13"/>
    <n v="126.49"/>
    <x v="839"/>
    <s v="music"/>
    <x v="13"/>
  </r>
  <r>
    <n v="1367"/>
    <s v="House of Rabbits  - &quot;Songs of Charivari&quot;"/>
    <s v="House of Rabbits are recording our full-length, debut album! Support independent music, receive great rewards!"/>
    <n v="5000"/>
    <x v="816"/>
    <x v="0"/>
    <x v="0"/>
    <s v="USD"/>
    <n v="1447463050"/>
    <n v="1444867450"/>
    <b v="0"/>
    <n v="90"/>
    <b v="1"/>
    <x v="13"/>
    <n v="114.26"/>
    <x v="840"/>
    <s v="music"/>
    <x v="13"/>
  </r>
  <r>
    <n v="1368"/>
    <s v="Saturate &quot; The Separation Effect &quot; CD"/>
    <s v="We are in the final stages of the creation of our 4th record, The Separation Effect. our most passionate record to date."/>
    <n v="5000"/>
    <x v="577"/>
    <x v="0"/>
    <x v="0"/>
    <s v="USD"/>
    <n v="1434342894"/>
    <n v="1432269294"/>
    <b v="0"/>
    <n v="87"/>
    <b v="1"/>
    <x v="13"/>
    <n v="110.7"/>
    <x v="841"/>
    <s v="music"/>
    <x v="1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817"/>
    <x v="0"/>
    <x v="0"/>
    <s v="USD"/>
    <n v="1397225746"/>
    <n v="1394633746"/>
    <b v="0"/>
    <n v="406"/>
    <b v="1"/>
    <x v="13"/>
    <n v="105.35"/>
    <x v="842"/>
    <s v="music"/>
    <x v="13"/>
  </r>
  <r>
    <n v="1370"/>
    <s v="Food On You presents Baby's First Parental Advisory"/>
    <s v="Songs about the first year of parenthood, often inappropriate for children"/>
    <n v="1500"/>
    <x v="428"/>
    <x v="0"/>
    <x v="0"/>
    <s v="USD"/>
    <n v="1381881890"/>
    <n v="1380585890"/>
    <b v="0"/>
    <n v="20"/>
    <b v="1"/>
    <x v="13"/>
    <n v="103.67"/>
    <x v="843"/>
    <s v="music"/>
    <x v="13"/>
  </r>
  <r>
    <n v="1371"/>
    <s v="The Defiant Tour Documentary with LoNero"/>
    <s v="The Defiant Tour Documentary is a never before examination of the finances of a touring band and what it takes to go on the road."/>
    <n v="6999"/>
    <x v="818"/>
    <x v="0"/>
    <x v="0"/>
    <s v="USD"/>
    <n v="1431022342"/>
    <n v="1428430342"/>
    <b v="0"/>
    <n v="70"/>
    <b v="1"/>
    <x v="13"/>
    <n v="107.09"/>
    <x v="844"/>
    <s v="music"/>
    <x v="13"/>
  </r>
  <r>
    <n v="1372"/>
    <s v="Ted Lukas &amp; the Misled new CD - &quot;FEED&quot;"/>
    <s v="Please help us raise funds to press our new CD!"/>
    <n v="500"/>
    <x v="819"/>
    <x v="0"/>
    <x v="0"/>
    <s v="USD"/>
    <n v="1342115132"/>
    <n v="1339523132"/>
    <b v="0"/>
    <n v="16"/>
    <b v="1"/>
    <x v="13"/>
    <n v="124"/>
    <x v="845"/>
    <s v="music"/>
    <x v="13"/>
  </r>
  <r>
    <n v="1373"/>
    <s v="Broccoli Samurai: Tour Van or Bust!"/>
    <s v="Help Broccoli Samurai raise money to get a new van and continue bringing you the jams!"/>
    <n v="10000"/>
    <x v="820"/>
    <x v="0"/>
    <x v="0"/>
    <s v="USD"/>
    <n v="1483138233"/>
    <n v="1480546233"/>
    <b v="0"/>
    <n v="52"/>
    <b v="1"/>
    <x v="13"/>
    <n v="105.01"/>
    <x v="846"/>
    <s v="music"/>
    <x v="13"/>
  </r>
  <r>
    <n v="1374"/>
    <s v="Sisters of Murphyâ€™s full-length album"/>
    <s v="After two successful EPs, Sisters of Murphy is back in the studio to release our first full-length album. We want YOU to be part of it!"/>
    <n v="1500"/>
    <x v="821"/>
    <x v="0"/>
    <x v="0"/>
    <s v="USD"/>
    <n v="1458874388"/>
    <n v="1456285988"/>
    <b v="0"/>
    <n v="66"/>
    <b v="1"/>
    <x v="13"/>
    <n v="189.47"/>
    <x v="847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822"/>
    <x v="0"/>
    <x v="6"/>
    <s v="EUR"/>
    <n v="1484444119"/>
    <n v="1481852119"/>
    <b v="0"/>
    <n v="109"/>
    <b v="1"/>
    <x v="13"/>
    <n v="171.33"/>
    <x v="848"/>
    <s v="music"/>
    <x v="13"/>
  </r>
  <r>
    <n v="1376"/>
    <s v="Dead Pirates / HIGHMARE LP 2nd pressing"/>
    <s v="Dead Pirates are planning a second pressing of HIGHMARE LP, who wants one ?"/>
    <n v="3700"/>
    <x v="823"/>
    <x v="0"/>
    <x v="1"/>
    <s v="GBP"/>
    <n v="1480784606"/>
    <n v="1478189006"/>
    <b v="0"/>
    <n v="168"/>
    <b v="1"/>
    <x v="13"/>
    <n v="252.49"/>
    <x v="849"/>
    <s v="music"/>
    <x v="13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3"/>
    <n v="116.15"/>
    <x v="850"/>
    <s v="music"/>
    <x v="13"/>
  </r>
  <r>
    <n v="1378"/>
    <s v="SIX BY SEVEN"/>
    <s v="A psychedelic post rock masterpiece!"/>
    <n v="2000"/>
    <x v="824"/>
    <x v="0"/>
    <x v="1"/>
    <s v="GBP"/>
    <n v="1470075210"/>
    <n v="1468779210"/>
    <b v="0"/>
    <n v="133"/>
    <b v="1"/>
    <x v="13"/>
    <n v="203.35"/>
    <x v="851"/>
    <s v="music"/>
    <x v="13"/>
  </r>
  <r>
    <n v="1379"/>
    <s v="J. Walter Makes a Record"/>
    <s v="---------The long-awaited debut full-length from Justin Ruddy--------"/>
    <n v="10000"/>
    <x v="825"/>
    <x v="0"/>
    <x v="0"/>
    <s v="USD"/>
    <n v="1433504876"/>
    <n v="1430912876"/>
    <b v="0"/>
    <n v="151"/>
    <b v="1"/>
    <x v="13"/>
    <n v="111.6"/>
    <x v="852"/>
    <s v="music"/>
    <x v="13"/>
  </r>
  <r>
    <n v="1380"/>
    <s v="BARNFEST 2015"/>
    <s v="A DIY MUSIC FESTIVAL FROM ST. LOUIS MO! Bands make their own festival, help make it legit!"/>
    <n v="25"/>
    <x v="826"/>
    <x v="0"/>
    <x v="0"/>
    <s v="USD"/>
    <n v="1433815200"/>
    <n v="1431886706"/>
    <b v="0"/>
    <n v="5"/>
    <b v="1"/>
    <x v="13"/>
    <n v="424"/>
    <x v="853"/>
    <s v="music"/>
    <x v="1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827"/>
    <x v="0"/>
    <x v="0"/>
    <s v="USD"/>
    <n v="1482988125"/>
    <n v="1480396125"/>
    <b v="0"/>
    <n v="73"/>
    <b v="1"/>
    <x v="13"/>
    <n v="107.1"/>
    <x v="832"/>
    <s v="music"/>
    <x v="13"/>
  </r>
  <r>
    <n v="1382"/>
    <s v="The Floorwalkers New Album!"/>
    <s v="We're making a new record -- independently! We've got some great new songs we're really excited to bring to you!"/>
    <n v="8000"/>
    <x v="828"/>
    <x v="0"/>
    <x v="0"/>
    <s v="USD"/>
    <n v="1367867536"/>
    <n v="1365275536"/>
    <b v="0"/>
    <n v="148"/>
    <b v="1"/>
    <x v="13"/>
    <n v="104.36"/>
    <x v="854"/>
    <s v="music"/>
    <x v="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829"/>
    <x v="0"/>
    <x v="5"/>
    <s v="CAD"/>
    <n v="1482457678"/>
    <n v="1480729678"/>
    <b v="0"/>
    <n v="93"/>
    <b v="1"/>
    <x v="13"/>
    <n v="212.41"/>
    <x v="855"/>
    <s v="music"/>
    <x v="13"/>
  </r>
  <r>
    <n v="1384"/>
    <s v="Manny Manriquez' new rock opera journey: Outland Warrior"/>
    <s v="Outland Warrior is my first solo musical project, featuring songs written by me and recorded at my home studio."/>
    <n v="3500"/>
    <x v="830"/>
    <x v="0"/>
    <x v="0"/>
    <s v="USD"/>
    <n v="1436117922"/>
    <n v="1433525922"/>
    <b v="0"/>
    <n v="63"/>
    <b v="1"/>
    <x v="13"/>
    <n v="124.09"/>
    <x v="856"/>
    <s v="music"/>
    <x v="13"/>
  </r>
  <r>
    <n v="1385"/>
    <s v="Chi Might Project"/>
    <s v="Musicians, singers &amp; songwriters from all over the world collaborate via YouTube in order to create an amazing album!"/>
    <n v="8000"/>
    <x v="831"/>
    <x v="0"/>
    <x v="12"/>
    <s v="EUR"/>
    <n v="1461931860"/>
    <n v="1457109121"/>
    <b v="0"/>
    <n v="134"/>
    <b v="1"/>
    <x v="13"/>
    <n v="110.41"/>
    <x v="857"/>
    <s v="music"/>
    <x v="13"/>
  </r>
  <r>
    <n v="1386"/>
    <s v="MALTESE CROSS: The First Album"/>
    <s v="We are a classic hard rock/heavy metal band just trying to keep rock alive!"/>
    <n v="400"/>
    <x v="832"/>
    <x v="0"/>
    <x v="0"/>
    <s v="USD"/>
    <n v="1438183889"/>
    <n v="1435591889"/>
    <b v="0"/>
    <n v="14"/>
    <b v="1"/>
    <x v="13"/>
    <n v="218.75"/>
    <x v="368"/>
    <s v="music"/>
    <x v="13"/>
  </r>
  <r>
    <n v="1387"/>
    <s v="FAMILY BUSINESS KICKSTARTER"/>
    <s v="Less than one week to PLEDGE YOUR SUPPORT for THE FAMILY BUSINESS as the band raises funds for the next full length rock album."/>
    <n v="4000"/>
    <x v="833"/>
    <x v="0"/>
    <x v="0"/>
    <s v="USD"/>
    <n v="1433305800"/>
    <n v="1430604395"/>
    <b v="0"/>
    <n v="78"/>
    <b v="1"/>
    <x v="13"/>
    <n v="136.63"/>
    <x v="858"/>
    <s v="music"/>
    <x v="13"/>
  </r>
  <r>
    <n v="1388"/>
    <s v="Ghosts of Jupiter: The Great Bright Horses"/>
    <s v="&quot;The Great Bright Horses&quot; is finished and ready for release! Help us put on the finishing touches and share it with the universe."/>
    <n v="5000"/>
    <x v="834"/>
    <x v="0"/>
    <x v="0"/>
    <s v="USD"/>
    <n v="1476720840"/>
    <n v="1474469117"/>
    <b v="0"/>
    <n v="112"/>
    <b v="1"/>
    <x v="13"/>
    <n v="134.81"/>
    <x v="859"/>
    <s v="music"/>
    <x v="13"/>
  </r>
  <r>
    <n v="1389"/>
    <s v="Pre-order DANCEHALL's first record!!!"/>
    <s v="Help fund the pressing of DANCEHALL's first record by pre-ordering it in advance!!!"/>
    <n v="500"/>
    <x v="835"/>
    <x v="0"/>
    <x v="1"/>
    <s v="GBP"/>
    <n v="1471087957"/>
    <n v="1468495957"/>
    <b v="0"/>
    <n v="34"/>
    <b v="1"/>
    <x v="13"/>
    <n v="145.4"/>
    <x v="638"/>
    <s v="music"/>
    <x v="13"/>
  </r>
  <r>
    <n v="1390"/>
    <s v="New Music Video/Artist Development"/>
    <s v="Breakout Artist Management will be working with us on a brand new music video and we need your help!"/>
    <n v="2800"/>
    <x v="836"/>
    <x v="0"/>
    <x v="0"/>
    <s v="USD"/>
    <n v="1430154720"/>
    <n v="1427224606"/>
    <b v="0"/>
    <n v="19"/>
    <b v="1"/>
    <x v="13"/>
    <n v="109.11"/>
    <x v="860"/>
    <s v="music"/>
    <x v="13"/>
  </r>
  <r>
    <n v="1391"/>
    <s v="Rules and Regulations"/>
    <s v="With the money donated through this project we intend on investing in sound equipment for live shows"/>
    <n v="500"/>
    <x v="837"/>
    <x v="0"/>
    <x v="0"/>
    <s v="USD"/>
    <n v="1440219540"/>
    <n v="1436369818"/>
    <b v="0"/>
    <n v="13"/>
    <b v="1"/>
    <x v="13"/>
    <n v="110.2"/>
    <x v="861"/>
    <s v="music"/>
    <x v="13"/>
  </r>
  <r>
    <n v="1392"/>
    <s v="Telesomniac's Debut Album"/>
    <s v="Telesomniac is a rock band from Provo, UT releasing their debut album Thirty-One Flashes in the Dark."/>
    <n v="2500"/>
    <x v="838"/>
    <x v="0"/>
    <x v="0"/>
    <s v="USD"/>
    <n v="1456976586"/>
    <n v="1454298186"/>
    <b v="0"/>
    <n v="104"/>
    <b v="1"/>
    <x v="13"/>
    <n v="113.64"/>
    <x v="862"/>
    <s v="music"/>
    <x v="13"/>
  </r>
  <r>
    <n v="1393"/>
    <s v="WolfHunt | Social Commentary Rock Project"/>
    <s v="Rock n' Roll tales of our times"/>
    <n v="10000"/>
    <x v="839"/>
    <x v="0"/>
    <x v="0"/>
    <s v="USD"/>
    <n v="1470068523"/>
    <n v="1467476523"/>
    <b v="0"/>
    <n v="52"/>
    <b v="1"/>
    <x v="13"/>
    <n v="102.35"/>
    <x v="863"/>
    <s v="music"/>
    <x v="1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840"/>
    <x v="0"/>
    <x v="0"/>
    <s v="USD"/>
    <n v="1488337200"/>
    <n v="1484623726"/>
    <b v="0"/>
    <n v="17"/>
    <b v="1"/>
    <x v="13"/>
    <n v="122.13"/>
    <x v="864"/>
    <s v="music"/>
    <x v="13"/>
  </r>
  <r>
    <n v="1395"/>
    <s v="Quiet Oaks Full Length Album"/>
    <s v="Help Quiet Oaks record their debut album!!!"/>
    <n v="3500"/>
    <x v="841"/>
    <x v="0"/>
    <x v="0"/>
    <s v="USD"/>
    <n v="1484430481"/>
    <n v="1481838481"/>
    <b v="0"/>
    <n v="82"/>
    <b v="1"/>
    <x v="13"/>
    <n v="111.89"/>
    <x v="865"/>
    <s v="music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842"/>
    <x v="0"/>
    <x v="0"/>
    <s v="USD"/>
    <n v="1423871882"/>
    <n v="1421279882"/>
    <b v="0"/>
    <n v="73"/>
    <b v="1"/>
    <x v="13"/>
    <n v="107.3"/>
    <x v="866"/>
    <s v="music"/>
    <x v="13"/>
  </r>
  <r>
    <n v="1397"/>
    <s v="Halls of the Machine - All Tribal Dignitaries"/>
    <s v="HALLS OF THE MACHINE needs your support for the final production and release of their latest work titled, ALL TRIBAL DIGNITARIES."/>
    <n v="10000"/>
    <x v="843"/>
    <x v="0"/>
    <x v="0"/>
    <s v="USD"/>
    <n v="1477603140"/>
    <n v="1475013710"/>
    <b v="0"/>
    <n v="158"/>
    <b v="1"/>
    <x v="13"/>
    <n v="113.85"/>
    <x v="867"/>
    <s v="music"/>
    <x v="13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844"/>
    <x v="0"/>
    <x v="0"/>
    <s v="USD"/>
    <n v="1467752334"/>
    <n v="1465160334"/>
    <b v="0"/>
    <n v="65"/>
    <b v="1"/>
    <x v="13"/>
    <n v="109.68"/>
    <x v="868"/>
    <s v="music"/>
    <x v="13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845"/>
    <x v="0"/>
    <x v="0"/>
    <s v="USD"/>
    <n v="1412640373"/>
    <n v="1410048373"/>
    <b v="0"/>
    <n v="184"/>
    <b v="1"/>
    <x v="13"/>
    <n v="126.14"/>
    <x v="869"/>
    <s v="music"/>
    <x v="13"/>
  </r>
  <r>
    <n v="1400"/>
    <s v="Stone Kings: From Creation To Devastation"/>
    <s v="We're looking to our fans to help partially fund the new album. It's 12 tracks in length &amp; will be a musical trip like no other!"/>
    <n v="350"/>
    <x v="846"/>
    <x v="0"/>
    <x v="1"/>
    <s v="GBP"/>
    <n v="1465709400"/>
    <n v="1462695073"/>
    <b v="0"/>
    <n v="34"/>
    <b v="1"/>
    <x v="13"/>
    <n v="167.43"/>
    <x v="870"/>
    <s v="music"/>
    <x v="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847"/>
    <x v="0"/>
    <x v="0"/>
    <s v="USD"/>
    <n v="1369612474"/>
    <n v="1367798074"/>
    <b v="0"/>
    <n v="240"/>
    <b v="1"/>
    <x v="13"/>
    <n v="496.52"/>
    <x v="246"/>
    <s v="music"/>
    <x v="13"/>
  </r>
  <r>
    <n v="1402"/>
    <s v="Nineteen Fifty Eight - Untitled EP"/>
    <s v="Help us fund our latest project - a 5 track EP: fast-paced, hard-hitting, female-fronted rock with catchy choruses and lyrics to match!"/>
    <n v="2500"/>
    <x v="848"/>
    <x v="0"/>
    <x v="1"/>
    <s v="GBP"/>
    <n v="1430439411"/>
    <n v="1425259011"/>
    <b v="0"/>
    <n v="113"/>
    <b v="1"/>
    <x v="13"/>
    <n v="109.16"/>
    <x v="871"/>
    <s v="music"/>
    <x v="13"/>
  </r>
  <r>
    <n v="1403"/>
    <s v="Gregorian Rock"/>
    <s v="Gregorian Rock merges Gregorian chant with modern music. It is serene, yet pummeling. It's not for everyone, but it might be for you."/>
    <n v="4000"/>
    <x v="849"/>
    <x v="0"/>
    <x v="0"/>
    <s v="USD"/>
    <n v="1374802235"/>
    <n v="1372210235"/>
    <b v="0"/>
    <n v="66"/>
    <b v="1"/>
    <x v="13"/>
    <n v="102.58"/>
    <x v="872"/>
    <s v="music"/>
    <x v="13"/>
  </r>
  <r>
    <n v="1601"/>
    <s v="Release Soundzero's Debut Album!"/>
    <s v="We're so close to releasing our long-awaited debut album! A little help will go a long way... let's do this!"/>
    <n v="2500"/>
    <x v="850"/>
    <x v="0"/>
    <x v="0"/>
    <s v="USD"/>
    <n v="1304561633"/>
    <n v="1301969633"/>
    <b v="0"/>
    <n v="56"/>
    <b v="1"/>
    <x v="13"/>
    <n v="108.25"/>
    <x v="873"/>
    <s v="music"/>
    <x v="13"/>
  </r>
  <r>
    <n v="1602"/>
    <s v="The Material - Let You Down music video"/>
    <s v="We need the help of fans of both music and film alike to help us create our collective vision for this song."/>
    <n v="1500"/>
    <x v="851"/>
    <x v="0"/>
    <x v="0"/>
    <s v="USD"/>
    <n v="1318633200"/>
    <n v="1314947317"/>
    <b v="0"/>
    <n v="32"/>
    <b v="1"/>
    <x v="13"/>
    <n v="100.17"/>
    <x v="874"/>
    <s v="music"/>
    <x v="13"/>
  </r>
  <r>
    <n v="1603"/>
    <s v="Max's First Solo Album!"/>
    <s v="An exercise in the wild and dangerous world of solo musicianship by Maxwell D Feinstein."/>
    <n v="2000"/>
    <x v="852"/>
    <x v="0"/>
    <x v="0"/>
    <s v="USD"/>
    <n v="1327723459"/>
    <n v="1322539459"/>
    <b v="0"/>
    <n v="30"/>
    <b v="1"/>
    <x v="13"/>
    <n v="100.03"/>
    <x v="875"/>
    <s v="music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853"/>
    <x v="0"/>
    <x v="0"/>
    <s v="USD"/>
    <n v="1332011835"/>
    <n v="1328559435"/>
    <b v="0"/>
    <n v="70"/>
    <b v="1"/>
    <x v="13"/>
    <n v="122.11"/>
    <x v="876"/>
    <s v="music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x v="854"/>
    <x v="0"/>
    <x v="0"/>
    <s v="USD"/>
    <n v="1312182000"/>
    <n v="1311380313"/>
    <b v="0"/>
    <n v="44"/>
    <b v="1"/>
    <x v="13"/>
    <n v="100.69"/>
    <x v="877"/>
    <s v="music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855"/>
    <x v="0"/>
    <x v="0"/>
    <s v="USD"/>
    <n v="1300930838"/>
    <n v="1293158438"/>
    <b v="0"/>
    <n v="92"/>
    <b v="1"/>
    <x v="13"/>
    <n v="101"/>
    <x v="878"/>
    <s v="music"/>
    <x v="13"/>
  </r>
  <r>
    <n v="1607"/>
    <s v="New Tour Bus for The Slants"/>
    <s v="The world's only all-Asian American dance rock band, The Slants, needs a bus to tour cons, shows, and festivals."/>
    <n v="10000"/>
    <x v="856"/>
    <x v="0"/>
    <x v="0"/>
    <s v="USD"/>
    <n v="1339701851"/>
    <n v="1337887451"/>
    <b v="0"/>
    <n v="205"/>
    <b v="1"/>
    <x v="13"/>
    <n v="145.11000000000001"/>
    <x v="879"/>
    <s v="music"/>
    <x v="13"/>
  </r>
  <r>
    <n v="1608"/>
    <s v="The Devil &amp; Me Debut Album, &quot;...It's Not A Dream&quot;"/>
    <s v="The Devil &amp; Me's Debut album, &quot;...It's Not A Dream&quot;, featuring 9 original, Hard Rock songs."/>
    <n v="1200"/>
    <x v="857"/>
    <x v="0"/>
    <x v="0"/>
    <s v="USD"/>
    <n v="1388553960"/>
    <n v="1385754986"/>
    <b v="0"/>
    <n v="23"/>
    <b v="1"/>
    <x v="13"/>
    <n v="101.25"/>
    <x v="880"/>
    <s v="music"/>
    <x v="13"/>
  </r>
  <r>
    <n v="1609"/>
    <s v="Get Still the Sky's Limit on the Road! (&amp; with a new album!)"/>
    <s v="Still the Sky's Limit is finishing their first full length album and going on a full US tour, and WE NEED YOUR HELP!"/>
    <n v="1500"/>
    <x v="858"/>
    <x v="0"/>
    <x v="0"/>
    <s v="USD"/>
    <n v="1320220800"/>
    <n v="1315612909"/>
    <b v="0"/>
    <n v="4"/>
    <b v="1"/>
    <x v="13"/>
    <n v="118.33"/>
    <x v="881"/>
    <s v="music"/>
    <x v="13"/>
  </r>
  <r>
    <n v="1610"/>
    <s v="So The Story Goes: The New Album by &quot;Just Joe&quot; Altier"/>
    <s v="So The Story Goes is the upcoming album from &quot;Just Joe&quot; Altier."/>
    <n v="2000"/>
    <x v="859"/>
    <x v="0"/>
    <x v="0"/>
    <s v="USD"/>
    <n v="1355609510"/>
    <n v="1353017510"/>
    <b v="0"/>
    <n v="112"/>
    <b v="1"/>
    <x v="13"/>
    <n v="271.85000000000002"/>
    <x v="882"/>
    <s v="music"/>
    <x v="13"/>
  </r>
  <r>
    <n v="1611"/>
    <s v="Skelton-Luns CD/7&quot;             No Big Deal."/>
    <s v="Skelton-Luns CD/7&quot; No Big Deal."/>
    <n v="800"/>
    <x v="860"/>
    <x v="0"/>
    <x v="0"/>
    <s v="USD"/>
    <n v="1370390432"/>
    <n v="1368576032"/>
    <b v="0"/>
    <n v="27"/>
    <b v="1"/>
    <x v="13"/>
    <n v="125.13"/>
    <x v="883"/>
    <s v="music"/>
    <x v="13"/>
  </r>
  <r>
    <n v="1612"/>
    <s v="Join AT THE WAYSIDE For The &quot;Ready...Set...Snow Tour!&quot;"/>
    <s v="Help us achieve our goal to get our van repaired, gassed up, and road-ready for our winter tour!"/>
    <n v="500"/>
    <x v="861"/>
    <x v="0"/>
    <x v="0"/>
    <s v="USD"/>
    <n v="1357160384"/>
    <n v="1354568384"/>
    <b v="0"/>
    <n v="11"/>
    <b v="1"/>
    <x v="13"/>
    <n v="110"/>
    <x v="7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x v="862"/>
    <x v="0"/>
    <x v="0"/>
    <s v="USD"/>
    <n v="1342921202"/>
    <n v="1340329202"/>
    <b v="0"/>
    <n v="26"/>
    <b v="1"/>
    <x v="13"/>
    <n v="101.5"/>
    <x v="884"/>
    <s v="music"/>
    <x v="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863"/>
    <x v="0"/>
    <x v="0"/>
    <s v="USD"/>
    <n v="1407085200"/>
    <n v="1401924769"/>
    <b v="0"/>
    <n v="77"/>
    <b v="1"/>
    <x v="13"/>
    <n v="102.7"/>
    <x v="875"/>
    <s v="music"/>
    <x v="13"/>
  </r>
  <r>
    <n v="1615"/>
    <s v="PRE ORDER Reno Divorce Digital CD &quot;Stuck On You&quot; $15 or more"/>
    <s v="We are Reno Divorce!! Here is a taste of our upcoming release and we invite you to be a part of it."/>
    <n v="8000"/>
    <x v="864"/>
    <x v="0"/>
    <x v="0"/>
    <s v="USD"/>
    <n v="1323742396"/>
    <n v="1319850796"/>
    <b v="0"/>
    <n v="136"/>
    <b v="1"/>
    <x v="13"/>
    <n v="114.13"/>
    <x v="885"/>
    <s v="music"/>
    <x v="13"/>
  </r>
  <r>
    <n v="1616"/>
    <s v="Aly Jados: the New EP rOckNrOLLa"/>
    <s v="HELP! We don't have much time.....Join Aly Jados in making her new EP a reality before the world ends!!!!"/>
    <n v="10000"/>
    <x v="865"/>
    <x v="0"/>
    <x v="0"/>
    <s v="USD"/>
    <n v="1353621600"/>
    <n v="1350061821"/>
    <b v="0"/>
    <n v="157"/>
    <b v="1"/>
    <x v="13"/>
    <n v="104.2"/>
    <x v="886"/>
    <s v="music"/>
    <x v="13"/>
  </r>
  <r>
    <n v="1617"/>
    <s v="The Coffis Brothers 2nd Album!"/>
    <s v="The Coffis Brothers &amp;The Mountain Men are recording a brand new full length record."/>
    <n v="7000"/>
    <x v="866"/>
    <x v="0"/>
    <x v="0"/>
    <s v="USD"/>
    <n v="1383332400"/>
    <n v="1380470188"/>
    <b v="0"/>
    <n v="158"/>
    <b v="1"/>
    <x v="13"/>
    <n v="145.86000000000001"/>
    <x v="887"/>
    <s v="music"/>
    <x v="13"/>
  </r>
  <r>
    <n v="1618"/>
    <s v="Janus Word Album"/>
    <s v="Janus Word combines hard rock with melodic acoustic music for a unique and awesome sound."/>
    <n v="1500"/>
    <x v="867"/>
    <x v="0"/>
    <x v="0"/>
    <s v="USD"/>
    <n v="1362757335"/>
    <n v="1359301335"/>
    <b v="0"/>
    <n v="27"/>
    <b v="1"/>
    <x v="13"/>
    <n v="105.07"/>
    <x v="888"/>
    <s v="music"/>
    <x v="13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3"/>
    <n v="133.33000000000001"/>
    <x v="889"/>
    <s v="music"/>
    <x v="13"/>
  </r>
  <r>
    <n v="1620"/>
    <s v="Kickstart my music career with 300 CDs"/>
    <s v="Kickstarting my music career with 300 hard copy CDs of my first release."/>
    <n v="1000"/>
    <x v="868"/>
    <x v="0"/>
    <x v="0"/>
    <s v="USD"/>
    <n v="1361606940"/>
    <n v="1361002140"/>
    <b v="0"/>
    <n v="17"/>
    <b v="1"/>
    <x v="13"/>
    <n v="113"/>
    <x v="890"/>
    <s v="music"/>
    <x v="13"/>
  </r>
  <r>
    <n v="1621"/>
    <s v="The First Full Length Fifth Freedom Album"/>
    <s v="Its long over due! Help us fund our debut album! We need all our friends and fans support on this! Lets make it happen!"/>
    <n v="5000"/>
    <x v="869"/>
    <x v="0"/>
    <x v="0"/>
    <s v="USD"/>
    <n v="1338177540"/>
    <n v="1333550015"/>
    <b v="0"/>
    <n v="37"/>
    <b v="1"/>
    <x v="13"/>
    <n v="121.2"/>
    <x v="891"/>
    <s v="music"/>
    <x v="13"/>
  </r>
  <r>
    <n v="1622"/>
    <s v="PrincessFrank's MASTERSLAVE Album, EP &amp; Tour"/>
    <s v="Join in PrincessFrank's conquest of the Rock&amp;Roll kingdom! Pledge your support and help him claim the throne of Rock!"/>
    <n v="6900"/>
    <x v="870"/>
    <x v="0"/>
    <x v="0"/>
    <s v="USD"/>
    <n v="1418803140"/>
    <n v="1415343874"/>
    <b v="0"/>
    <n v="65"/>
    <b v="1"/>
    <x v="13"/>
    <n v="101.72"/>
    <x v="892"/>
    <s v="music"/>
    <x v="1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871"/>
    <x v="0"/>
    <x v="1"/>
    <s v="GBP"/>
    <n v="1377621089"/>
    <n v="1372437089"/>
    <b v="0"/>
    <n v="18"/>
    <b v="1"/>
    <x v="13"/>
    <n v="101.07"/>
    <x v="893"/>
    <s v="music"/>
    <x v="13"/>
  </r>
  <r>
    <n v="1624"/>
    <s v="Joey De Noble needs YOUR help!"/>
    <s v="Joey De Noble is raising money to help record his latest music, and he wants YOU to be a part of it!"/>
    <n v="1000"/>
    <x v="872"/>
    <x v="0"/>
    <x v="0"/>
    <s v="USD"/>
    <n v="1357721335"/>
    <n v="1354265335"/>
    <b v="0"/>
    <n v="25"/>
    <b v="1"/>
    <x v="13"/>
    <n v="118"/>
    <x v="894"/>
    <s v="music"/>
    <x v="13"/>
  </r>
  <r>
    <n v="1625"/>
    <s v="Redemption's New DVD!"/>
    <s v="Progressive metal band Redemption is preparing to film its second live DVD at the Progpower festival in Atlanta, GA in September, 2012."/>
    <n v="7500"/>
    <x v="873"/>
    <x v="0"/>
    <x v="0"/>
    <s v="USD"/>
    <n v="1347382053"/>
    <n v="1344962853"/>
    <b v="0"/>
    <n v="104"/>
    <b v="1"/>
    <x v="13"/>
    <n v="155.33000000000001"/>
    <x v="895"/>
    <s v="music"/>
    <x v="13"/>
  </r>
  <r>
    <n v="1626"/>
    <s v="The Protest's Next Album"/>
    <s v="Help Christian Rock Band &quot;The Protest&quot; fund their new album and further their mission of positively impacting lives."/>
    <n v="8000"/>
    <x v="874"/>
    <x v="0"/>
    <x v="0"/>
    <s v="USD"/>
    <n v="1385932867"/>
    <n v="1383337267"/>
    <b v="0"/>
    <n v="108"/>
    <b v="1"/>
    <x v="13"/>
    <n v="101.19"/>
    <x v="896"/>
    <s v="music"/>
    <x v="13"/>
  </r>
  <r>
    <n v="1627"/>
    <s v="River Of Thorns - First CD Release"/>
    <s v="River of Thorns is a recording duo based in southeast Michigan.  We're releasing a great sounding cd recorded in a tiny home studio!"/>
    <n v="2000"/>
    <x v="776"/>
    <x v="0"/>
    <x v="0"/>
    <s v="USD"/>
    <n v="1353905940"/>
    <n v="1351011489"/>
    <b v="0"/>
    <n v="38"/>
    <b v="1"/>
    <x v="13"/>
    <n v="117"/>
    <x v="897"/>
    <s v="music"/>
    <x v="13"/>
  </r>
  <r>
    <n v="1628"/>
    <s v="&quot;Songs for Tsippora&quot; Byronâ€™s DEBUT EP"/>
    <s v="Original Jewish rock music on human relationships and identity"/>
    <n v="4000"/>
    <x v="875"/>
    <x v="0"/>
    <x v="0"/>
    <s v="USD"/>
    <n v="1403026882"/>
    <n v="1400175682"/>
    <b v="0"/>
    <n v="88"/>
    <b v="1"/>
    <x v="13"/>
    <n v="100.93"/>
    <x v="898"/>
    <s v="music"/>
    <x v="13"/>
  </r>
  <r>
    <n v="1629"/>
    <s v="Off The Turnpike | A Loud New Way to Release Loud New Music"/>
    <s v="Help Off The Turnpike release new music, and set fire to everything!"/>
    <n v="6000"/>
    <x v="876"/>
    <x v="0"/>
    <x v="0"/>
    <s v="USD"/>
    <n v="1392929333"/>
    <n v="1389041333"/>
    <b v="0"/>
    <n v="82"/>
    <b v="1"/>
    <x v="13"/>
    <n v="103.67"/>
    <x v="899"/>
    <s v="music"/>
    <x v="13"/>
  </r>
  <r>
    <n v="1630"/>
    <s v="Golden Grenade Records Their Debut EP"/>
    <s v="Inspired by the legacy of Tex Tucker, Golden Grenade is setting out to record their first CD with heavy hearts and intense purpose."/>
    <n v="4000"/>
    <x v="877"/>
    <x v="0"/>
    <x v="0"/>
    <s v="USD"/>
    <n v="1330671540"/>
    <n v="1328040375"/>
    <b v="0"/>
    <n v="126"/>
    <b v="1"/>
    <x v="13"/>
    <n v="265.25"/>
    <x v="900"/>
    <s v="music"/>
    <x v="13"/>
  </r>
  <r>
    <n v="1631"/>
    <s v="The Sweet Remains record their sophomore studio album!"/>
    <s v="We're putting together our next studio album, and we want you to be a part of it. Check out the video for some clips from the studio."/>
    <n v="10000"/>
    <x v="878"/>
    <x v="0"/>
    <x v="0"/>
    <s v="USD"/>
    <n v="1350074261"/>
    <n v="1347482261"/>
    <b v="0"/>
    <n v="133"/>
    <b v="1"/>
    <x v="13"/>
    <n v="155.91"/>
    <x v="901"/>
    <s v="music"/>
    <x v="13"/>
  </r>
  <r>
    <n v="1632"/>
    <s v="Culprit needs a van!"/>
    <s v="Hey everyone! If you don't already know, we're Culprit, a 4-piece rock band from Los Angeles &amp; we are in dire need of a new tour van!"/>
    <n v="4000"/>
    <x v="879"/>
    <x v="0"/>
    <x v="0"/>
    <s v="USD"/>
    <n v="1316851854"/>
    <n v="1311667854"/>
    <b v="0"/>
    <n v="47"/>
    <b v="1"/>
    <x v="13"/>
    <n v="101.63"/>
    <x v="902"/>
    <s v="music"/>
    <x v="13"/>
  </r>
  <r>
    <n v="1633"/>
    <s v="ELIZABETH REX"/>
    <s v="We are a four piece rock band that has played shows in and around NYC including Mercury Lounge.  Two of our members are now in LA."/>
    <n v="10000"/>
    <x v="880"/>
    <x v="0"/>
    <x v="0"/>
    <s v="USD"/>
    <n v="1326690000"/>
    <n v="1324329156"/>
    <b v="0"/>
    <n v="58"/>
    <b v="1"/>
    <x v="13"/>
    <n v="100"/>
    <x v="903"/>
    <s v="music"/>
    <x v="13"/>
  </r>
  <r>
    <n v="1634"/>
    <s v="RUBEDO: Debut Full Length Album"/>
    <s v="Recording Debut  Album w/ Producer Ikey Owens from Free Moral Agents/ The Mars Volta"/>
    <n v="2000"/>
    <x v="881"/>
    <x v="0"/>
    <x v="0"/>
    <s v="USD"/>
    <n v="1306994340"/>
    <n v="1303706001"/>
    <b v="0"/>
    <n v="32"/>
    <b v="1"/>
    <x v="13"/>
    <n v="100.5"/>
    <x v="904"/>
    <s v="music"/>
    <x v="13"/>
  </r>
  <r>
    <n v="1635"/>
    <s v="The World Over's New EP, &quot;MOUNTAINS&quot;."/>
    <s v="TWO will be recording their next album, MOUNTAINS, in July and need your help to make their vision a reality. Many perks are available!"/>
    <n v="2000"/>
    <x v="882"/>
    <x v="0"/>
    <x v="0"/>
    <s v="USD"/>
    <n v="1468270261"/>
    <n v="1463086261"/>
    <b v="0"/>
    <n v="37"/>
    <b v="1"/>
    <x v="13"/>
    <n v="125.3"/>
    <x v="905"/>
    <s v="music"/>
    <x v="13"/>
  </r>
  <r>
    <n v="1636"/>
    <s v="Butch County Rocks San Francisco Pride"/>
    <s v="Butch County is a hard rockin bunch of girls and boy-girls from Austin.  Help us show San Francisco  Pride how we do it in Texas!"/>
    <n v="4500"/>
    <x v="883"/>
    <x v="0"/>
    <x v="0"/>
    <s v="USD"/>
    <n v="1307851200"/>
    <n v="1304129088"/>
    <b v="0"/>
    <n v="87"/>
    <b v="1"/>
    <x v="13"/>
    <n v="103.56"/>
    <x v="906"/>
    <s v="music"/>
    <x v="13"/>
  </r>
  <r>
    <n v="1637"/>
    <s v="We Fly to Philly / Release new album / Tour west coast"/>
    <s v="We (the band Sunset) has been invited to play in Philadelphia.   Help us get there and you will receive special prizes."/>
    <n v="500"/>
    <x v="884"/>
    <x v="0"/>
    <x v="0"/>
    <s v="USD"/>
    <n v="1262302740"/>
    <n v="1257444140"/>
    <b v="0"/>
    <n v="15"/>
    <b v="1"/>
    <x v="13"/>
    <n v="103.8"/>
    <x v="907"/>
    <s v="music"/>
    <x v="13"/>
  </r>
  <r>
    <n v="1638"/>
    <s v="Avenues EP 2013"/>
    <s v="Avenues will be going in to the studio to record a new EP with Matt Allison!"/>
    <n v="1000"/>
    <x v="885"/>
    <x v="0"/>
    <x v="0"/>
    <s v="USD"/>
    <n v="1362086700"/>
    <n v="1358180968"/>
    <b v="0"/>
    <n v="27"/>
    <b v="1"/>
    <x v="13"/>
    <n v="105"/>
    <x v="908"/>
    <s v="music"/>
    <x v="13"/>
  </r>
  <r>
    <n v="1639"/>
    <s v="The One Two 7s Are Recording an Album!"/>
    <s v="We've written the music and now it's time to record. We're excited to work with Nic at Different Fur studios but we need your help!"/>
    <n v="1800"/>
    <x v="886"/>
    <x v="0"/>
    <x v="0"/>
    <s v="USD"/>
    <n v="1330789165"/>
    <n v="1328197165"/>
    <b v="0"/>
    <n v="19"/>
    <b v="1"/>
    <x v="13"/>
    <n v="100"/>
    <x v="909"/>
    <s v="music"/>
    <x v="13"/>
  </r>
  <r>
    <n v="1640"/>
    <s v="Lovers and Poets- music video"/>
    <s v="We are a friendly neighborhood electronic pop duo from Los Angeles. We want to shoot a music video for a song from our debut album."/>
    <n v="400"/>
    <x v="887"/>
    <x v="0"/>
    <x v="0"/>
    <s v="USD"/>
    <n v="1280800740"/>
    <n v="1279603955"/>
    <b v="0"/>
    <n v="17"/>
    <b v="1"/>
    <x v="13"/>
    <n v="169.86"/>
    <x v="910"/>
    <s v="music"/>
    <x v="13"/>
  </r>
  <r>
    <n v="1641"/>
    <s v="Tanya Dartson- Run for Your Life music video"/>
    <s v="Music Video For Upbeat and Inspiring Song - Run For Your Life"/>
    <n v="2500"/>
    <x v="888"/>
    <x v="0"/>
    <x v="0"/>
    <s v="USD"/>
    <n v="1418998744"/>
    <n v="1416406744"/>
    <b v="0"/>
    <n v="26"/>
    <b v="1"/>
    <x v="19"/>
    <n v="101.4"/>
    <x v="911"/>
    <s v="music"/>
    <x v="19"/>
  </r>
  <r>
    <n v="1642"/>
    <s v="Pop Garden Radio Presents: Season 2 CD"/>
    <s v="Pop Garden Radio Presents: The Rock on the Road Tour Season 2 CD. 23 great Pop tracks from independent Pop artists."/>
    <n v="1200"/>
    <x v="712"/>
    <x v="0"/>
    <x v="0"/>
    <s v="USD"/>
    <n v="1308011727"/>
    <n v="1306283727"/>
    <b v="0"/>
    <n v="28"/>
    <b v="1"/>
    <x v="19"/>
    <n v="100"/>
    <x v="314"/>
    <s v="music"/>
    <x v="19"/>
  </r>
  <r>
    <n v="1643"/>
    <s v="This Is All Now's Brand New Album!!"/>
    <s v="This Is All Now is putting out a brand new record, and we need YOUR help to do it!"/>
    <n v="5000"/>
    <x v="889"/>
    <x v="0"/>
    <x v="0"/>
    <s v="USD"/>
    <n v="1348516012"/>
    <n v="1345924012"/>
    <b v="0"/>
    <n v="37"/>
    <b v="1"/>
    <x v="19"/>
    <n v="124.7"/>
    <x v="912"/>
    <s v="music"/>
    <x v="19"/>
  </r>
  <r>
    <n v="1644"/>
    <s v="Kevin Wood - Out Among The Wolves"/>
    <s v="Be a part of helping Singer/Songwriter Kevin Wood bring his 3rd Album &quot;Out Among The Wolves&quot; from the studio to you!"/>
    <n v="10000"/>
    <x v="890"/>
    <x v="0"/>
    <x v="0"/>
    <s v="USD"/>
    <n v="1353551160"/>
    <n v="1348363560"/>
    <b v="0"/>
    <n v="128"/>
    <b v="1"/>
    <x v="19"/>
    <n v="109.5"/>
    <x v="913"/>
    <s v="music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891"/>
    <x v="0"/>
    <x v="0"/>
    <s v="USD"/>
    <n v="1379515740"/>
    <n v="1378306140"/>
    <b v="0"/>
    <n v="10"/>
    <b v="1"/>
    <x v="19"/>
    <n v="110.8"/>
    <x v="914"/>
    <s v="music"/>
    <x v="19"/>
  </r>
  <r>
    <n v="1646"/>
    <s v="MADAM Album"/>
    <s v="Album 3 funds.We have 13 amazing songs ready to go . a fantastic engineer to mix them, James Aparicio(Depeche Mode/Liars.We need you xx"/>
    <n v="2000"/>
    <x v="892"/>
    <x v="0"/>
    <x v="1"/>
    <s v="GBP"/>
    <n v="1408039860"/>
    <n v="1405248503"/>
    <b v="0"/>
    <n v="83"/>
    <b v="1"/>
    <x v="19"/>
    <n v="110.2"/>
    <x v="915"/>
    <s v="music"/>
    <x v="19"/>
  </r>
  <r>
    <n v="1647"/>
    <s v="JAYSIN + HOT MUSIC VIDEO = EPICNESS!! GRAMMY POP SOUL"/>
    <s v="Grammy Pop Soul Artist Jaysin is raising funds to make the most EPIC Music Video ever and he wants to PUT YOU IN IT!"/>
    <n v="5000"/>
    <x v="893"/>
    <x v="0"/>
    <x v="0"/>
    <s v="USD"/>
    <n v="1339235377"/>
    <n v="1336643377"/>
    <b v="0"/>
    <n v="46"/>
    <b v="1"/>
    <x v="19"/>
    <n v="104.72"/>
    <x v="916"/>
    <s v="music"/>
    <x v="19"/>
  </r>
  <r>
    <n v="1648"/>
    <s v="Arches - Wide Awake on Vinyl "/>
    <s v="We've finished recording our debut LP &quot;Wide Awake&quot; and would love to have it pressed on vinyl, but we need your help"/>
    <n v="2300"/>
    <x v="894"/>
    <x v="0"/>
    <x v="0"/>
    <s v="USD"/>
    <n v="1300636482"/>
    <n v="1298048082"/>
    <b v="0"/>
    <n v="90"/>
    <b v="1"/>
    <x v="19"/>
    <n v="125.26"/>
    <x v="917"/>
    <s v="music"/>
    <x v="19"/>
  </r>
  <r>
    <n v="1649"/>
    <s v="Sam Lyons New Album - 2014"/>
    <s v="This is it! The new Sam Lyons album #3. Help me make it happen by pledging today - pre-order the CD and other cool stuff right here."/>
    <n v="3800"/>
    <x v="895"/>
    <x v="0"/>
    <x v="0"/>
    <s v="USD"/>
    <n v="1400862355"/>
    <n v="1396974355"/>
    <b v="0"/>
    <n v="81"/>
    <b v="1"/>
    <x v="19"/>
    <n v="100.59"/>
    <x v="918"/>
    <s v="music"/>
    <x v="19"/>
  </r>
  <r>
    <n v="1650"/>
    <s v="The Psalm Praise Project, Vol. 2"/>
    <s v="Help me record a CD that uses pop styling to give a fresh sound to ancient wisdom from scripture!"/>
    <n v="2000"/>
    <x v="896"/>
    <x v="0"/>
    <x v="0"/>
    <s v="USD"/>
    <n v="1381314437"/>
    <n v="1378722437"/>
    <b v="0"/>
    <n v="32"/>
    <b v="1"/>
    <x v="19"/>
    <n v="141.55000000000001"/>
    <x v="919"/>
    <s v="music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897"/>
    <x v="0"/>
    <x v="0"/>
    <s v="USD"/>
    <n v="1303801140"/>
    <n v="1300916220"/>
    <b v="0"/>
    <n v="20"/>
    <b v="1"/>
    <x v="19"/>
    <n v="100.75"/>
    <x v="920"/>
    <s v="music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898"/>
    <x v="0"/>
    <x v="0"/>
    <s v="USD"/>
    <n v="1385297393"/>
    <n v="1382701793"/>
    <b v="0"/>
    <n v="70"/>
    <b v="1"/>
    <x v="19"/>
    <n v="100.67"/>
    <x v="921"/>
    <s v="music"/>
    <x v="19"/>
  </r>
  <r>
    <n v="1653"/>
    <s v="The Narrative 2011 Spring Tour with Eisley"/>
    <s v="On 4/26, The Narrative will head out on their 1st full US tour with Eisley and aim to raise $7,500 to cover tour expenses. "/>
    <n v="5000"/>
    <x v="899"/>
    <x v="0"/>
    <x v="0"/>
    <s v="USD"/>
    <n v="1303675296"/>
    <n v="1300996896"/>
    <b v="0"/>
    <n v="168"/>
    <b v="1"/>
    <x v="19"/>
    <n v="174.23"/>
    <x v="922"/>
    <s v="music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900"/>
    <x v="0"/>
    <x v="0"/>
    <s v="USD"/>
    <n v="1334784160"/>
    <n v="1332192160"/>
    <b v="0"/>
    <n v="34"/>
    <b v="1"/>
    <x v="19"/>
    <n v="119.91"/>
    <x v="923"/>
    <s v="music"/>
    <x v="19"/>
  </r>
  <r>
    <n v="1655"/>
    <s v="Meg Porter Debut EP!"/>
    <s v="Berklee College of Music student, Meg Porter needs YOUR help to fund her very first EP!"/>
    <n v="1500"/>
    <x v="901"/>
    <x v="0"/>
    <x v="0"/>
    <s v="USD"/>
    <n v="1333648820"/>
    <n v="1331060420"/>
    <b v="0"/>
    <n v="48"/>
    <b v="1"/>
    <x v="19"/>
    <n v="142.87"/>
    <x v="924"/>
    <s v="music"/>
    <x v="19"/>
  </r>
  <r>
    <n v="1656"/>
    <s v="Jared Mitchell: The Maiden Voyage"/>
    <s v="The making of a quality, full length album journeying through a pop/folk/rock/americana sound_x000a_noisetrade.com/jaredmitchellmusic"/>
    <n v="7500"/>
    <x v="902"/>
    <x v="0"/>
    <x v="0"/>
    <s v="USD"/>
    <n v="1355437052"/>
    <n v="1352845052"/>
    <b v="0"/>
    <n v="48"/>
    <b v="1"/>
    <x v="19"/>
    <n v="100.33"/>
    <x v="925"/>
    <s v="music"/>
    <x v="19"/>
  </r>
  <r>
    <n v="1657"/>
    <s v="The Debut Album from Lynette!"/>
    <s v="The long anticipated debut album from singer/songwriter Lynette will be recorded this June in Nashville! You can help make it happen!"/>
    <n v="25000"/>
    <x v="903"/>
    <x v="0"/>
    <x v="0"/>
    <s v="USD"/>
    <n v="1337885168"/>
    <n v="1335293168"/>
    <b v="0"/>
    <n v="221"/>
    <b v="1"/>
    <x v="19"/>
    <n v="104.93"/>
    <x v="926"/>
    <s v="music"/>
    <x v="19"/>
  </r>
  <r>
    <n v="1658"/>
    <s v="New Amy Rivard album!!!"/>
    <s v="I've had numerous song ideas spinning around in my head for years now, please help me get them out- into a studio and into your homes!"/>
    <n v="6000"/>
    <x v="904"/>
    <x v="0"/>
    <x v="0"/>
    <s v="USD"/>
    <n v="1355840400"/>
    <n v="1352524767"/>
    <b v="0"/>
    <n v="107"/>
    <b v="1"/>
    <x v="19"/>
    <n v="132.22999999999999"/>
    <x v="927"/>
    <s v="music"/>
    <x v="19"/>
  </r>
  <r>
    <n v="1659"/>
    <s v="The Penny Arcade Quartet's Christmas EP"/>
    <s v="The long awaited Christmas EP is in session! We need your help to get it professionally mixed, produced and manufactured."/>
    <n v="500"/>
    <x v="905"/>
    <x v="0"/>
    <x v="1"/>
    <s v="GBP"/>
    <n v="1387281600"/>
    <n v="1384811721"/>
    <b v="0"/>
    <n v="45"/>
    <b v="1"/>
    <x v="19"/>
    <n v="112.8"/>
    <x v="928"/>
    <s v="music"/>
    <x v="19"/>
  </r>
  <r>
    <n v="1660"/>
    <s v="Risotto fragole e champagne"/>
    <s v="Vogliamo realizzare un risotto fragole e champagne e condividerlo con i nostri fan. Faremo il risotto durante un concerto casalingo."/>
    <n v="80"/>
    <x v="906"/>
    <x v="0"/>
    <x v="18"/>
    <s v="EUR"/>
    <n v="1462053540"/>
    <n v="1459355950"/>
    <b v="0"/>
    <n v="36"/>
    <b v="1"/>
    <x v="19"/>
    <n v="1253.75"/>
    <x v="755"/>
    <s v="music"/>
    <x v="19"/>
  </r>
  <r>
    <n v="1661"/>
    <s v="Kyana"/>
    <s v="I am excited to present my debut pop project Kyana!_x000a_Piano and vocal sounds embedded in sophisticated, bold arrangements &amp; brisk beats"/>
    <n v="7900"/>
    <x v="907"/>
    <x v="0"/>
    <x v="13"/>
    <s v="EUR"/>
    <n v="1453064400"/>
    <n v="1449359831"/>
    <b v="0"/>
    <n v="101"/>
    <b v="1"/>
    <x v="19"/>
    <n v="102.51"/>
    <x v="929"/>
    <s v="music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908"/>
    <x v="0"/>
    <x v="0"/>
    <s v="USD"/>
    <n v="1325310336"/>
    <n v="1320122736"/>
    <b v="0"/>
    <n v="62"/>
    <b v="1"/>
    <x v="19"/>
    <n v="102.64"/>
    <x v="930"/>
    <s v="music"/>
    <x v="19"/>
  </r>
  <r>
    <n v="1663"/>
    <s v="ghost -- a music video"/>
    <s v="music is as important to the eyes as it is to the ears. help bring ghost to life in front of your eyes."/>
    <n v="1000"/>
    <x v="909"/>
    <x v="0"/>
    <x v="0"/>
    <s v="USD"/>
    <n v="1422750707"/>
    <n v="1420158707"/>
    <b v="0"/>
    <n v="32"/>
    <b v="1"/>
    <x v="19"/>
    <n v="108"/>
    <x v="931"/>
    <s v="music"/>
    <x v="19"/>
  </r>
  <r>
    <n v="1664"/>
    <s v="Grace Sings Grace"/>
    <s v="Korean-American Soprano Grace's Debut Album - coming up in June 2012. Come and be part of this exciting project!"/>
    <n v="2500"/>
    <x v="910"/>
    <x v="0"/>
    <x v="0"/>
    <s v="USD"/>
    <n v="1331870340"/>
    <n v="1328033818"/>
    <b v="0"/>
    <n v="89"/>
    <b v="1"/>
    <x v="19"/>
    <n v="122.41"/>
    <x v="932"/>
    <s v="music"/>
    <x v="19"/>
  </r>
  <r>
    <n v="1665"/>
    <s v="Simply Put is recording an album!"/>
    <s v="Simply Put is recording our debut album and needs to raise funds for studio time, printing and possibly the start of a sound system.  "/>
    <n v="3500"/>
    <x v="911"/>
    <x v="0"/>
    <x v="0"/>
    <s v="USD"/>
    <n v="1298343600"/>
    <n v="1295624113"/>
    <b v="0"/>
    <n v="93"/>
    <b v="1"/>
    <x v="19"/>
    <n v="119.46"/>
    <x v="933"/>
    <s v="music"/>
    <x v="19"/>
  </r>
  <r>
    <n v="1666"/>
    <s v="Venus On Fire + Extraordinary Producer = Legendary New EP"/>
    <s v="Play a KEY role in Venus On Fire's success - Working with a World Class Producer to make a memorable EP."/>
    <n v="2500"/>
    <x v="912"/>
    <x v="0"/>
    <x v="0"/>
    <s v="USD"/>
    <n v="1364447073"/>
    <n v="1361858673"/>
    <b v="0"/>
    <n v="98"/>
    <b v="1"/>
    <x v="19"/>
    <n v="160.88"/>
    <x v="934"/>
    <s v="music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913"/>
    <x v="0"/>
    <x v="0"/>
    <s v="USD"/>
    <n v="1394521140"/>
    <n v="1392169298"/>
    <b v="0"/>
    <n v="82"/>
    <b v="1"/>
    <x v="19"/>
    <n v="126.85"/>
    <x v="935"/>
    <s v="music"/>
    <x v="19"/>
  </r>
  <r>
    <n v="1668"/>
    <s v="Jonathan Cody White Makes His Debut EP!!!"/>
    <s v="Making my debut EP &quot;Words Left In My Mind&quot; with the help of Kickstarter and all you awesome people! Thanks for the support!!"/>
    <n v="8000"/>
    <x v="908"/>
    <x v="0"/>
    <x v="0"/>
    <s v="USD"/>
    <n v="1322454939"/>
    <n v="1319859339"/>
    <b v="0"/>
    <n v="116"/>
    <b v="1"/>
    <x v="19"/>
    <n v="102.64"/>
    <x v="936"/>
    <s v="music"/>
    <x v="19"/>
  </r>
  <r>
    <n v="1669"/>
    <s v="Summer Gill 'Stormy Weather' EP"/>
    <s v="Hi guys! I'll be recording a 6-7 song EP this summer and I need your help to make it happen! _x000a_Any support is appreciated!"/>
    <n v="2000"/>
    <x v="914"/>
    <x v="0"/>
    <x v="0"/>
    <s v="USD"/>
    <n v="1464729276"/>
    <n v="1459545276"/>
    <b v="0"/>
    <n v="52"/>
    <b v="1"/>
    <x v="19"/>
    <n v="139.75"/>
    <x v="399"/>
    <s v="music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509"/>
    <x v="0"/>
    <x v="0"/>
    <s v="USD"/>
    <n v="1278302400"/>
    <n v="1273961999"/>
    <b v="0"/>
    <n v="23"/>
    <b v="1"/>
    <x v="19"/>
    <n v="102.6"/>
    <x v="937"/>
    <s v="music"/>
    <x v="19"/>
  </r>
  <r>
    <n v="1671"/>
    <s v="Luke O'Brien's Kickstarter"/>
    <s v="I am seeking funding in order to help take my music from a hobby to a career."/>
    <n v="2000"/>
    <x v="915"/>
    <x v="0"/>
    <x v="0"/>
    <s v="USD"/>
    <n v="1470056614"/>
    <n v="1467464614"/>
    <b v="0"/>
    <n v="77"/>
    <b v="1"/>
    <x v="19"/>
    <n v="100.67"/>
    <x v="938"/>
    <s v="music"/>
    <x v="19"/>
  </r>
  <r>
    <n v="1672"/>
    <s v="High Altotude Debut Album"/>
    <s v="Sweet, sweet harmonies from Portland Oregon's premiere high school women's a cappella group."/>
    <n v="1700"/>
    <x v="916"/>
    <x v="0"/>
    <x v="0"/>
    <s v="USD"/>
    <n v="1338824730"/>
    <n v="1336232730"/>
    <b v="0"/>
    <n v="49"/>
    <b v="1"/>
    <x v="19"/>
    <n v="112.94"/>
    <x v="939"/>
    <s v="music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x v="917"/>
    <x v="0"/>
    <x v="0"/>
    <s v="USD"/>
    <n v="1425675892"/>
    <n v="1423083892"/>
    <b v="0"/>
    <n v="59"/>
    <b v="1"/>
    <x v="19"/>
    <n v="128.1"/>
    <x v="940"/>
    <s v="music"/>
    <x v="19"/>
  </r>
  <r>
    <n v="1674"/>
    <s v="Candice Russell New EP: IGNITE"/>
    <s v="This is my biggest project YET! The songs are recorded &amp; I need your help to package &amp; promote this music. Let's finish this together!"/>
    <n v="5000"/>
    <x v="918"/>
    <x v="0"/>
    <x v="0"/>
    <s v="USD"/>
    <n v="1471503540"/>
    <n v="1468852306"/>
    <b v="0"/>
    <n v="113"/>
    <b v="1"/>
    <x v="19"/>
    <n v="201.7"/>
    <x v="941"/>
    <s v="music"/>
    <x v="19"/>
  </r>
  <r>
    <n v="1675"/>
    <s v="The Great Party's Debut Album!"/>
    <s v="The Great Party is releasing their debut album. Here's your chance to be a part of it!"/>
    <n v="1000"/>
    <x v="919"/>
    <x v="0"/>
    <x v="0"/>
    <s v="USD"/>
    <n v="1318802580"/>
    <n v="1316194540"/>
    <b v="0"/>
    <n v="34"/>
    <b v="1"/>
    <x v="19"/>
    <n v="137.41999999999999"/>
    <x v="208"/>
    <s v="music"/>
    <x v="19"/>
  </r>
  <r>
    <n v="1676"/>
    <s v="Bridge 19 CD Release Tour"/>
    <s v="Help fund Bridge 19's tour in support of their first duo record, to be released in May 2012."/>
    <n v="3000"/>
    <x v="920"/>
    <x v="0"/>
    <x v="0"/>
    <s v="USD"/>
    <n v="1334980740"/>
    <n v="1330968347"/>
    <b v="0"/>
    <n v="42"/>
    <b v="1"/>
    <x v="19"/>
    <n v="115.33"/>
    <x v="942"/>
    <s v="music"/>
    <x v="19"/>
  </r>
  <r>
    <n v="1677"/>
    <s v="Andrius Pojavis new album &quot;Seven&quot;"/>
    <s v="It's time to record my new album. Studio, musicians and arranger are ready, are you coming on this journey with me?"/>
    <n v="6000"/>
    <x v="921"/>
    <x v="0"/>
    <x v="3"/>
    <s v="EUR"/>
    <n v="1460786340"/>
    <n v="1455615976"/>
    <b v="0"/>
    <n v="42"/>
    <b v="1"/>
    <x v="19"/>
    <n v="111.67"/>
    <x v="943"/>
    <s v="music"/>
    <x v="19"/>
  </r>
  <r>
    <n v="1678"/>
    <s v="Cassandra Violet &quot;Beyond the Fray&quot; Music Video"/>
    <s v="Help me make an amazing music video so that I can take my music to the next level and get a manager!"/>
    <n v="1500"/>
    <x v="922"/>
    <x v="0"/>
    <x v="0"/>
    <s v="USD"/>
    <n v="1391718671"/>
    <n v="1390509071"/>
    <b v="0"/>
    <n v="49"/>
    <b v="1"/>
    <x v="19"/>
    <n v="118.4"/>
    <x v="944"/>
    <s v="music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19"/>
    <n v="175"/>
    <x v="368"/>
    <s v="music"/>
    <x v="19"/>
  </r>
  <r>
    <n v="1680"/>
    <s v="Kick Out a Record"/>
    <s v="Working Musician dilemma #164: how the taxman put Kick the Record 2.0 on hold"/>
    <n v="1000"/>
    <x v="923"/>
    <x v="0"/>
    <x v="0"/>
    <s v="USD"/>
    <n v="1405188667"/>
    <n v="1402596667"/>
    <b v="0"/>
    <n v="25"/>
    <b v="1"/>
    <x v="19"/>
    <n v="117.5"/>
    <x v="945"/>
    <s v="music"/>
    <x v="19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924"/>
    <x v="3"/>
    <x v="0"/>
    <s v="USD"/>
    <n v="1490752800"/>
    <n v="1486522484"/>
    <b v="0"/>
    <n v="884"/>
    <b v="0"/>
    <x v="20"/>
    <n v="101.42"/>
    <x v="946"/>
    <s v="music"/>
    <x v="20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20"/>
    <n v="0"/>
    <x v="121"/>
    <s v="music"/>
    <x v="20"/>
  </r>
  <r>
    <n v="1683"/>
    <s v="Manman doudou tÃ©moignage d'une mÃ¨re Album"/>
    <s v="Rendre tÃ©moignage de ce que Dieu fait chaque jour pour moi et venir en  aide  aux autres, c'est  mon but."/>
    <n v="3500"/>
    <x v="925"/>
    <x v="3"/>
    <x v="6"/>
    <s v="EUR"/>
    <n v="1491590738"/>
    <n v="1489517138"/>
    <b v="0"/>
    <n v="10"/>
    <b v="0"/>
    <x v="20"/>
    <n v="21.71"/>
    <x v="947"/>
    <s v="music"/>
    <x v="20"/>
  </r>
  <r>
    <n v="1684"/>
    <s v="Goodness &amp; Mercy EP - Marty Mikles"/>
    <s v="New Music from Marty Mikles!  A new EP all about God's Goodness &amp; Mercy."/>
    <n v="8000"/>
    <x v="926"/>
    <x v="3"/>
    <x v="0"/>
    <s v="USD"/>
    <n v="1489775641"/>
    <n v="1487360041"/>
    <b v="0"/>
    <n v="101"/>
    <b v="0"/>
    <x v="20"/>
    <n v="109.13"/>
    <x v="948"/>
    <s v="music"/>
    <x v="20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20"/>
    <n v="102.86"/>
    <x v="949"/>
    <s v="music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927"/>
    <x v="3"/>
    <x v="5"/>
    <s v="CAD"/>
    <n v="1493320519"/>
    <n v="1488140119"/>
    <b v="0"/>
    <n v="1"/>
    <b v="0"/>
    <x v="20"/>
    <n v="0.36"/>
    <x v="499"/>
    <s v="music"/>
    <x v="20"/>
  </r>
  <r>
    <n v="1687"/>
    <s v="Fike // You Say Speak We Say Move"/>
    <s v="Be a part of bringing &quot;YOU SAY SPEAK WE SAY MOVE&quot; into existence with FIKE. This is our first album since moving back to Baton Rouge!"/>
    <n v="10000"/>
    <x v="928"/>
    <x v="3"/>
    <x v="0"/>
    <s v="USD"/>
    <n v="1491855300"/>
    <n v="1488935245"/>
    <b v="0"/>
    <n v="39"/>
    <b v="0"/>
    <x v="20"/>
    <n v="31.25"/>
    <x v="950"/>
    <s v="music"/>
    <x v="20"/>
  </r>
  <r>
    <n v="1688"/>
    <s v="Christofer Scott: Dive In EP"/>
    <s v="Professionally recording a worship and contemporary Christian music album that connects to people and connects their heart to God."/>
    <n v="4000"/>
    <x v="929"/>
    <x v="3"/>
    <x v="0"/>
    <s v="USD"/>
    <n v="1491738594"/>
    <n v="1489150194"/>
    <b v="0"/>
    <n v="7"/>
    <b v="0"/>
    <x v="20"/>
    <n v="44.3"/>
    <x v="951"/>
    <s v="music"/>
    <x v="20"/>
  </r>
  <r>
    <n v="1689"/>
    <s v="Fly Away"/>
    <s v="Praising the Living God in the second half of life."/>
    <n v="2400"/>
    <x v="930"/>
    <x v="3"/>
    <x v="0"/>
    <s v="USD"/>
    <n v="1489700230"/>
    <n v="1487111830"/>
    <b v="0"/>
    <n v="14"/>
    <b v="0"/>
    <x v="20"/>
    <n v="100"/>
    <x v="952"/>
    <s v="music"/>
    <x v="20"/>
  </r>
  <r>
    <n v="1690"/>
    <s v="NewKings Album &quot;Rise Up&quot;"/>
    <s v="Our newest project! We are hard at it trying to bring music that uplifts the spirit, and tells a story of life-changing love."/>
    <n v="2500"/>
    <x v="931"/>
    <x v="3"/>
    <x v="0"/>
    <s v="USD"/>
    <n v="1491470442"/>
    <n v="1488882042"/>
    <b v="0"/>
    <n v="11"/>
    <b v="0"/>
    <x v="20"/>
    <n v="25.4"/>
    <x v="953"/>
    <s v="music"/>
    <x v="20"/>
  </r>
  <r>
    <n v="1691"/>
    <s v="Sing Like You Were Meant To!"/>
    <s v="TUV Online is making highly effective vocal training available &amp; affordable to churches, worship leaders and singers around the world!"/>
    <n v="30000"/>
    <x v="932"/>
    <x v="3"/>
    <x v="0"/>
    <s v="USD"/>
    <n v="1491181200"/>
    <n v="1488387008"/>
    <b v="0"/>
    <n v="38"/>
    <b v="0"/>
    <x v="20"/>
    <n v="33.47"/>
    <x v="954"/>
    <s v="music"/>
    <x v="20"/>
  </r>
  <r>
    <n v="1692"/>
    <s v="Get Your Hopes Up"/>
    <s v="After 3 years.....It's time for some new music! Album #2 is in motion and I can't wait to share it with all of you!"/>
    <n v="5000"/>
    <x v="933"/>
    <x v="3"/>
    <x v="0"/>
    <s v="USD"/>
    <n v="1490572740"/>
    <n v="1487734667"/>
    <b v="0"/>
    <n v="15"/>
    <b v="0"/>
    <x v="20"/>
    <n v="47.8"/>
    <x v="955"/>
    <s v="music"/>
    <x v="20"/>
  </r>
  <r>
    <n v="1693"/>
    <s v="Debut Studio EP // Sam Hibbard"/>
    <s v="Creating and playing music is what i love. I long to produce &amp; release fresh, raw and relevant songs that come straight from the heart."/>
    <n v="3000"/>
    <x v="733"/>
    <x v="3"/>
    <x v="1"/>
    <s v="GBP"/>
    <n v="1491768000"/>
    <n v="1489097112"/>
    <b v="0"/>
    <n v="8"/>
    <b v="0"/>
    <x v="20"/>
    <n v="9.33"/>
    <x v="515"/>
    <s v="music"/>
    <x v="2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20"/>
    <n v="0.05"/>
    <x v="144"/>
    <s v="music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934"/>
    <x v="3"/>
    <x v="0"/>
    <s v="USD"/>
    <n v="1491786000"/>
    <n v="1488847514"/>
    <b v="0"/>
    <n v="23"/>
    <b v="0"/>
    <x v="20"/>
    <n v="11.71"/>
    <x v="956"/>
    <s v="music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20"/>
    <n v="0"/>
    <x v="121"/>
    <s v="music"/>
    <x v="20"/>
  </r>
  <r>
    <n v="1697"/>
    <s v="Undivided Heart - a worship album by John Gabriel Arends"/>
    <s v="You can help create an awesome new worship album and in return get exclusive rewards ONLY for backers of this project."/>
    <n v="12500"/>
    <x v="935"/>
    <x v="3"/>
    <x v="0"/>
    <s v="USD"/>
    <n v="1491781648"/>
    <n v="1489193248"/>
    <b v="0"/>
    <n v="22"/>
    <b v="0"/>
    <x v="20"/>
    <n v="20.21"/>
    <x v="957"/>
    <s v="music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20"/>
    <n v="0"/>
    <x v="121"/>
    <s v="music"/>
    <x v="20"/>
  </r>
  <r>
    <n v="1699"/>
    <s v="THE WORSHIP ALBUM!"/>
    <s v="Friends! Will you help me create a new worship album??! I want this album to give God the worship he deserves and draw people to Him."/>
    <n v="5105"/>
    <x v="936"/>
    <x v="3"/>
    <x v="0"/>
    <s v="USD"/>
    <n v="1491943445"/>
    <n v="1489351445"/>
    <b v="0"/>
    <n v="4"/>
    <b v="0"/>
    <x v="20"/>
    <n v="4.2300000000000004"/>
    <x v="958"/>
    <s v="music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937"/>
    <x v="3"/>
    <x v="0"/>
    <s v="USD"/>
    <n v="1491019200"/>
    <n v="1488418990"/>
    <b v="0"/>
    <n v="79"/>
    <b v="0"/>
    <x v="20"/>
    <n v="26.06"/>
    <x v="959"/>
    <s v="music"/>
    <x v="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20"/>
    <n v="0.2"/>
    <x v="144"/>
    <s v="music"/>
    <x v="20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x v="20"/>
    <n v="0.01"/>
    <x v="120"/>
    <s v="music"/>
    <x v="20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20"/>
    <n v="1.02"/>
    <x v="156"/>
    <s v="music"/>
    <x v="20"/>
  </r>
  <r>
    <n v="1704"/>
    <s v="Jericho Down Worship Album"/>
    <s v="We want to record an album of popular praise &amp; worship songs with our own influence and style."/>
    <n v="2000"/>
    <x v="938"/>
    <x v="2"/>
    <x v="0"/>
    <s v="USD"/>
    <n v="1424056873"/>
    <n v="1421464873"/>
    <b v="0"/>
    <n v="11"/>
    <b v="0"/>
    <x v="20"/>
    <n v="65.099999999999994"/>
    <x v="960"/>
    <s v="music"/>
    <x v="20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20"/>
    <n v="0"/>
    <x v="121"/>
    <s v="music"/>
    <x v="20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20"/>
    <n v="0"/>
    <x v="121"/>
    <s v="music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x v="939"/>
    <x v="2"/>
    <x v="0"/>
    <s v="USD"/>
    <n v="1459181895"/>
    <n v="1456593495"/>
    <b v="0"/>
    <n v="9"/>
    <b v="0"/>
    <x v="20"/>
    <n v="9.74"/>
    <x v="961"/>
    <s v="music"/>
    <x v="20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20"/>
    <n v="0"/>
    <x v="121"/>
    <s v="music"/>
    <x v="20"/>
  </r>
  <r>
    <n v="1709"/>
    <s v="Psalms"/>
    <s v="A project to set psalms to music. The psalms are taken from the English Standard Version (ESV) of the Bible."/>
    <n v="1750"/>
    <x v="426"/>
    <x v="2"/>
    <x v="0"/>
    <s v="USD"/>
    <n v="1409513940"/>
    <n v="1405949514"/>
    <b v="0"/>
    <n v="4"/>
    <b v="0"/>
    <x v="20"/>
    <n v="4.8600000000000003"/>
    <x v="431"/>
    <s v="music"/>
    <x v="20"/>
  </r>
  <r>
    <n v="1710"/>
    <s v="Producing a live album of our upcoming Europe tour"/>
    <s v="We want to create a gospel live album which has never been produced before."/>
    <n v="5000"/>
    <x v="559"/>
    <x v="2"/>
    <x v="12"/>
    <s v="EUR"/>
    <n v="1453122000"/>
    <n v="1449151888"/>
    <b v="0"/>
    <n v="1"/>
    <b v="0"/>
    <x v="20"/>
    <n v="0.68"/>
    <x v="962"/>
    <s v="music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x v="885"/>
    <x v="2"/>
    <x v="0"/>
    <s v="USD"/>
    <n v="1409585434"/>
    <n v="1406907034"/>
    <b v="0"/>
    <n v="2"/>
    <b v="0"/>
    <x v="20"/>
    <n v="10.5"/>
    <x v="963"/>
    <s v="music"/>
    <x v="20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20"/>
    <n v="0"/>
    <x v="121"/>
    <s v="music"/>
    <x v="20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20"/>
    <n v="1.67"/>
    <x v="73"/>
    <s v="music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x v="940"/>
    <x v="2"/>
    <x v="0"/>
    <s v="USD"/>
    <n v="1430517761"/>
    <n v="1427925761"/>
    <b v="0"/>
    <n v="17"/>
    <b v="0"/>
    <x v="20"/>
    <n v="7.87"/>
    <x v="964"/>
    <s v="music"/>
    <x v="20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20"/>
    <n v="0.22"/>
    <x v="148"/>
    <s v="music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20"/>
    <n v="7.5"/>
    <x v="73"/>
    <s v="music"/>
    <x v="20"/>
  </r>
  <r>
    <n v="1717"/>
    <s v="Shift Records A New EP!"/>
    <s v="Our first record created to reach, inspire, and ultimately express the love of Jesus to our generation."/>
    <n v="3265"/>
    <x v="941"/>
    <x v="2"/>
    <x v="0"/>
    <s v="USD"/>
    <n v="1461211200"/>
    <n v="1459467238"/>
    <b v="0"/>
    <n v="41"/>
    <b v="0"/>
    <x v="20"/>
    <n v="42.73"/>
    <x v="965"/>
    <s v="music"/>
    <x v="20"/>
  </r>
  <r>
    <n v="1718"/>
    <s v="The Prodigal Son"/>
    <s v="A melody for the galaxy."/>
    <n v="35000"/>
    <x v="409"/>
    <x v="2"/>
    <x v="0"/>
    <s v="USD"/>
    <n v="1463201940"/>
    <n v="1459435149"/>
    <b v="0"/>
    <n v="2"/>
    <b v="0"/>
    <x v="20"/>
    <n v="0.21"/>
    <x v="413"/>
    <s v="music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x v="413"/>
    <x v="2"/>
    <x v="0"/>
    <s v="USD"/>
    <n v="1410958191"/>
    <n v="1408366191"/>
    <b v="0"/>
    <n v="3"/>
    <b v="0"/>
    <x v="20"/>
    <n v="0.88"/>
    <x v="123"/>
    <s v="music"/>
    <x v="20"/>
  </r>
  <r>
    <n v="1720"/>
    <s v="Justin &amp; Elly Heckel DEBUT ALBUM!"/>
    <s v="Justin and Elly Heckel just finished recording their Debut Album and need your help to release it to the rest of the World!"/>
    <n v="4000"/>
    <x v="553"/>
    <x v="2"/>
    <x v="0"/>
    <s v="USD"/>
    <n v="1415562471"/>
    <n v="1412966871"/>
    <b v="0"/>
    <n v="8"/>
    <b v="0"/>
    <x v="20"/>
    <n v="5.63"/>
    <x v="966"/>
    <s v="music"/>
    <x v="20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20"/>
    <n v="0"/>
    <x v="121"/>
    <s v="music"/>
    <x v="20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20"/>
    <n v="0.03"/>
    <x v="120"/>
    <s v="music"/>
    <x v="20"/>
  </r>
  <r>
    <n v="1723"/>
    <s v="Straighter Road Album Fundraiser"/>
    <s v="We are a vocal group from the Northwest looking to create a gospel, jazz, a cappella ablum and would love the support of music lovers."/>
    <n v="10000"/>
    <x v="942"/>
    <x v="2"/>
    <x v="0"/>
    <s v="USD"/>
    <n v="1435730400"/>
    <n v="1430855315"/>
    <b v="0"/>
    <n v="3"/>
    <b v="0"/>
    <x v="20"/>
    <n v="6.5"/>
    <x v="967"/>
    <s v="music"/>
    <x v="20"/>
  </r>
  <r>
    <n v="1724"/>
    <s v="Die Another Day 1st CD (Christian Rock)"/>
    <s v="We are just some guys who Love the Lord and want to share our personal experiences of what GOD has done for us through our music."/>
    <n v="6000"/>
    <x v="413"/>
    <x v="2"/>
    <x v="0"/>
    <s v="USD"/>
    <n v="1414707762"/>
    <n v="1412115762"/>
    <b v="0"/>
    <n v="4"/>
    <b v="0"/>
    <x v="20"/>
    <n v="0.57999999999999996"/>
    <x v="968"/>
    <s v="music"/>
    <x v="20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20"/>
    <n v="10.18"/>
    <x v="969"/>
    <s v="music"/>
    <x v="20"/>
  </r>
  <r>
    <n v="1726"/>
    <s v="&quot;Every Day&quot; CD by Amanda Joy Hall"/>
    <s v="Amanda Joy Hall's sophomore album, &quot;Every Day&quot;. Release expected July 2014"/>
    <n v="6500"/>
    <x v="943"/>
    <x v="2"/>
    <x v="0"/>
    <s v="USD"/>
    <n v="1403906664"/>
    <n v="1401401064"/>
    <b v="0"/>
    <n v="16"/>
    <b v="0"/>
    <x v="20"/>
    <n v="33.78"/>
    <x v="970"/>
    <s v="music"/>
    <x v="20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20"/>
    <n v="0.03"/>
    <x v="120"/>
    <s v="music"/>
    <x v="20"/>
  </r>
  <r>
    <n v="1728"/>
    <s v="With His Presence"/>
    <s v="Be in God's presence through instrumental covers of hymns. Help me build a home studio to freely distribute this album."/>
    <n v="1250"/>
    <x v="944"/>
    <x v="2"/>
    <x v="0"/>
    <s v="USD"/>
    <n v="1445439674"/>
    <n v="1442847674"/>
    <b v="0"/>
    <n v="7"/>
    <b v="0"/>
    <x v="20"/>
    <n v="68.400000000000006"/>
    <x v="971"/>
    <s v="music"/>
    <x v="2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20"/>
    <n v="0"/>
    <x v="121"/>
    <s v="music"/>
    <x v="20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20"/>
    <n v="0"/>
    <x v="121"/>
    <s v="music"/>
    <x v="20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x v="20"/>
    <n v="0"/>
    <x v="121"/>
    <s v="music"/>
    <x v="2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20"/>
    <n v="0"/>
    <x v="121"/>
    <s v="music"/>
    <x v="20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20"/>
    <n v="0"/>
    <x v="121"/>
    <s v="music"/>
    <x v="20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20"/>
    <n v="0.02"/>
    <x v="120"/>
    <s v="music"/>
    <x v="20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20"/>
    <n v="11"/>
    <x v="764"/>
    <s v="music"/>
    <x v="20"/>
  </r>
  <r>
    <n v="1736"/>
    <s v="In His Presence"/>
    <s v="A unique meditative album reflecting on the life of Christ, inviting Him into your presence"/>
    <n v="3000"/>
    <x v="945"/>
    <x v="2"/>
    <x v="0"/>
    <s v="USD"/>
    <n v="1447018833"/>
    <n v="1444423233"/>
    <b v="0"/>
    <n v="1"/>
    <b v="0"/>
    <x v="20"/>
    <n v="0.73"/>
    <x v="972"/>
    <s v="music"/>
    <x v="20"/>
  </r>
  <r>
    <n v="1737"/>
    <s v="Healing"/>
    <s v="An instrumental project in which all songs are incorporated around the healing power of our God. Used for times of prayer &amp; devotion"/>
    <n v="4000"/>
    <x v="501"/>
    <x v="2"/>
    <x v="0"/>
    <s v="USD"/>
    <n v="1437432392"/>
    <n v="1434840392"/>
    <b v="0"/>
    <n v="15"/>
    <b v="0"/>
    <x v="20"/>
    <n v="21.25"/>
    <x v="98"/>
    <s v="music"/>
    <x v="20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20"/>
    <n v="0.4"/>
    <x v="135"/>
    <s v="music"/>
    <x v="2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20"/>
    <n v="0.1"/>
    <x v="120"/>
    <s v="music"/>
    <x v="20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20"/>
    <n v="0"/>
    <x v="121"/>
    <s v="music"/>
    <x v="20"/>
  </r>
  <r>
    <n v="1821"/>
    <s v="Glass Cloud on the road!"/>
    <s v="Glass Cloud tour dates are already beginning to pile up. They are turning to YOU to help get them from town to town."/>
    <n v="2500"/>
    <x v="946"/>
    <x v="0"/>
    <x v="0"/>
    <s v="USD"/>
    <n v="1330760367"/>
    <n v="1326872367"/>
    <b v="0"/>
    <n v="57"/>
    <b v="1"/>
    <x v="13"/>
    <n v="134.88999999999999"/>
    <x v="973"/>
    <s v="music"/>
    <x v="13"/>
  </r>
  <r>
    <n v="1822"/>
    <s v="Wood Butcher's new music video- I Don't Wanna Party"/>
    <s v="Wood Butcher needs your help to make this happen. Buy a CD, support local music!"/>
    <n v="300"/>
    <x v="705"/>
    <x v="0"/>
    <x v="5"/>
    <s v="CAD"/>
    <n v="1391194860"/>
    <n v="1388084862"/>
    <b v="0"/>
    <n v="11"/>
    <b v="1"/>
    <x v="13"/>
    <n v="100"/>
    <x v="50"/>
    <s v="music"/>
    <x v="13"/>
  </r>
  <r>
    <n v="1823"/>
    <s v="Our Band Van Needs Serious Repairs!!!"/>
    <s v="Just as we are getting prepared to tour we find out our van has serious damage and can't run. We unfortunately don't have enough."/>
    <n v="700"/>
    <x v="947"/>
    <x v="0"/>
    <x v="0"/>
    <s v="USD"/>
    <n v="1351095976"/>
    <n v="1348503976"/>
    <b v="0"/>
    <n v="33"/>
    <b v="1"/>
    <x v="13"/>
    <n v="115.86"/>
    <x v="974"/>
    <s v="music"/>
    <x v="13"/>
  </r>
  <r>
    <n v="1824"/>
    <s v="Tin Man's Broken Wisdom Fund"/>
    <s v="cd fund raiser"/>
    <n v="3000"/>
    <x v="948"/>
    <x v="0"/>
    <x v="0"/>
    <s v="USD"/>
    <n v="1389146880"/>
    <n v="1387403967"/>
    <b v="0"/>
    <n v="40"/>
    <b v="1"/>
    <x v="13"/>
    <n v="100.07"/>
    <x v="975"/>
    <s v="music"/>
    <x v="13"/>
  </r>
  <r>
    <n v="1825"/>
    <s v="Eurisko's &quot;Wild Animal&quot; Project"/>
    <s v="Eurisko is trying to release our full length entitled &quot;Wild Animal!&quot; Money raised will go towards studio time, mixing, and mastering."/>
    <n v="2000"/>
    <x v="949"/>
    <x v="0"/>
    <x v="0"/>
    <s v="USD"/>
    <n v="1373572903"/>
    <n v="1371585703"/>
    <b v="0"/>
    <n v="50"/>
    <b v="1"/>
    <x v="13"/>
    <n v="105.05"/>
    <x v="976"/>
    <s v="music"/>
    <x v="13"/>
  </r>
  <r>
    <n v="1826"/>
    <s v="BEAR GHOST! Professional Recording! Yay!"/>
    <s v="Hear your favorite Bear Ghost in eargasmic quality!"/>
    <n v="2000"/>
    <x v="950"/>
    <x v="0"/>
    <x v="0"/>
    <s v="USD"/>
    <n v="1392675017"/>
    <n v="1390083017"/>
    <b v="0"/>
    <n v="38"/>
    <b v="1"/>
    <x v="13"/>
    <n v="101"/>
    <x v="977"/>
    <s v="music"/>
    <x v="1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51"/>
    <x v="0"/>
    <x v="0"/>
    <s v="USD"/>
    <n v="1299138561"/>
    <n v="1294818561"/>
    <b v="0"/>
    <n v="96"/>
    <b v="1"/>
    <x v="13"/>
    <n v="100.66"/>
    <x v="978"/>
    <s v="music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952"/>
    <x v="0"/>
    <x v="0"/>
    <s v="USD"/>
    <n v="1399672800"/>
    <n v="1396906530"/>
    <b v="0"/>
    <n v="48"/>
    <b v="1"/>
    <x v="13"/>
    <n v="100.16"/>
    <x v="979"/>
    <s v="music"/>
    <x v="13"/>
  </r>
  <r>
    <n v="1829"/>
    <s v="Help JUICE (Boston) Record Their First Album"/>
    <s v="Everything is set to record are EP except for our finances. Please donate if you can! Any amount is appreciated. "/>
    <n v="1500"/>
    <x v="953"/>
    <x v="0"/>
    <x v="0"/>
    <s v="USD"/>
    <n v="1295647200"/>
    <n v="1291428371"/>
    <b v="0"/>
    <n v="33"/>
    <b v="1"/>
    <x v="13"/>
    <n v="166.68"/>
    <x v="980"/>
    <s v="music"/>
    <x v="13"/>
  </r>
  <r>
    <n v="1830"/>
    <s v="Help Vintage Blue Complete and Promote Our Record!"/>
    <s v="We have come a long way on our new record, but now we need your help.  Help us, and together we can make magic!"/>
    <n v="15000"/>
    <x v="954"/>
    <x v="0"/>
    <x v="0"/>
    <s v="USD"/>
    <n v="1393259107"/>
    <n v="1390667107"/>
    <b v="0"/>
    <n v="226"/>
    <b v="1"/>
    <x v="13"/>
    <n v="101.53"/>
    <x v="981"/>
    <s v="music"/>
    <x v="13"/>
  </r>
  <r>
    <n v="1831"/>
    <s v="Darling Waste Trailer Bail Out!"/>
    <s v="After a 2 year Odyssey, Darling Waste's trailer is still not home! We need $3,500 to get it through U.S. Customs!"/>
    <n v="1000"/>
    <x v="955"/>
    <x v="0"/>
    <x v="0"/>
    <s v="USD"/>
    <n v="1336866863"/>
    <n v="1335570863"/>
    <b v="0"/>
    <n v="14"/>
    <b v="1"/>
    <x v="13"/>
    <n v="103"/>
    <x v="982"/>
    <s v="music"/>
    <x v="13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3"/>
    <n v="142.86000000000001"/>
    <x v="380"/>
    <s v="music"/>
    <x v="13"/>
  </r>
  <r>
    <n v="1833"/>
    <s v="HAIRcyclopedia Vol. 2 - The Vault"/>
    <s v="I am writing the second volume in a series of hair band encyclopedias, however I lack the means to afford the costs of the photos."/>
    <n v="400"/>
    <x v="885"/>
    <x v="0"/>
    <x v="0"/>
    <s v="USD"/>
    <n v="1362211140"/>
    <n v="1359421403"/>
    <b v="0"/>
    <n v="25"/>
    <b v="1"/>
    <x v="13"/>
    <n v="262.5"/>
    <x v="414"/>
    <s v="music"/>
    <x v="13"/>
  </r>
  <r>
    <n v="1834"/>
    <s v="TDJ - All Part of the Plan EP/Tour"/>
    <s v="Help us fund our first tour and promote our new EP!"/>
    <n v="10000"/>
    <x v="956"/>
    <x v="0"/>
    <x v="0"/>
    <s v="USD"/>
    <n v="1422140895"/>
    <n v="1418684895"/>
    <b v="0"/>
    <n v="90"/>
    <b v="1"/>
    <x v="13"/>
    <n v="118.05"/>
    <x v="983"/>
    <s v="music"/>
    <x v="13"/>
  </r>
  <r>
    <n v="1835"/>
    <s v="DIRTY LITTLE REBEL EP"/>
    <s v="WE ARE A HARD ROCK/PUNK BAND SEEKING FUNDS TO RECORD A NEW EP. _x000a__x000a_https://www.reverbnation.com/dirtylittlerebel"/>
    <n v="500"/>
    <x v="688"/>
    <x v="0"/>
    <x v="1"/>
    <s v="GBP"/>
    <n v="1459439471"/>
    <n v="1456851071"/>
    <b v="0"/>
    <n v="11"/>
    <b v="1"/>
    <x v="13"/>
    <n v="104"/>
    <x v="984"/>
    <s v="music"/>
    <x v="13"/>
  </r>
  <r>
    <n v="1836"/>
    <s v="KICKSTART OUR &lt;+3"/>
    <s v="Help fund our 2013 Sound &amp; Lighting Touring rig!"/>
    <n v="5000"/>
    <x v="957"/>
    <x v="0"/>
    <x v="0"/>
    <s v="USD"/>
    <n v="1361129129"/>
    <n v="1359660329"/>
    <b v="0"/>
    <n v="55"/>
    <b v="1"/>
    <x v="13"/>
    <n v="200.34"/>
    <x v="985"/>
    <s v="music"/>
    <x v="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958"/>
    <x v="0"/>
    <x v="0"/>
    <s v="USD"/>
    <n v="1332029335"/>
    <n v="1326848935"/>
    <b v="0"/>
    <n v="30"/>
    <b v="1"/>
    <x v="13"/>
    <n v="306.83"/>
    <x v="986"/>
    <s v="music"/>
    <x v="13"/>
  </r>
  <r>
    <n v="1838"/>
    <s v="Closure - A Paul Haasch Music Video"/>
    <s v="Paul Haasch is producing his first music video! With awesome people involved and a great vision, it is sure to be an amazing piece."/>
    <n v="1000"/>
    <x v="959"/>
    <x v="0"/>
    <x v="0"/>
    <s v="USD"/>
    <n v="1317438000"/>
    <n v="1314989557"/>
    <b v="0"/>
    <n v="28"/>
    <b v="1"/>
    <x v="13"/>
    <n v="100.15"/>
    <x v="987"/>
    <s v="music"/>
    <x v="13"/>
  </r>
  <r>
    <n v="1839"/>
    <s v="Help The King of Mars Record Their First EP!"/>
    <s v="The King of Mars, a Chicago rock band, needs your help funding their first EP! Visit us at thekingofmars.com for more."/>
    <n v="1000"/>
    <x v="960"/>
    <x v="0"/>
    <x v="0"/>
    <s v="USD"/>
    <n v="1475342382"/>
    <n v="1472750382"/>
    <b v="0"/>
    <n v="45"/>
    <b v="1"/>
    <x v="13"/>
    <n v="205.3"/>
    <x v="988"/>
    <s v="music"/>
    <x v="13"/>
  </r>
  <r>
    <n v="1840"/>
    <s v="City of the Weak on Tour!"/>
    <s v="St. Paul five-piece band City of the Weak hits the road May 9th, heading for Ft. Lauderdale to attend the Driven Music Conference!"/>
    <n v="900"/>
    <x v="961"/>
    <x v="0"/>
    <x v="0"/>
    <s v="USD"/>
    <n v="1367902740"/>
    <n v="1366251510"/>
    <b v="0"/>
    <n v="13"/>
    <b v="1"/>
    <x v="13"/>
    <n v="108.89"/>
    <x v="989"/>
    <s v="music"/>
    <x v="13"/>
  </r>
  <r>
    <n v="1841"/>
    <s v="Hydra Effect Debut EP"/>
    <s v="Hard Rock with a Positive Message. Help us fund, release and promote our debut EP!"/>
    <n v="2000"/>
    <x v="962"/>
    <x v="0"/>
    <x v="0"/>
    <s v="USD"/>
    <n v="1400561940"/>
    <n v="1397679445"/>
    <b v="0"/>
    <n v="40"/>
    <b v="1"/>
    <x v="13"/>
    <n v="101.75"/>
    <x v="990"/>
    <s v="music"/>
    <x v="13"/>
  </r>
  <r>
    <n v="1842"/>
    <s v="Stereo Dogs! 14-Year Old Teen Rock Band Plan CD Project!"/>
    <s v="Every time we sit down to rehearse, thoughts of recording a CD excite us! We are ready to do this!  It's time, so read on..."/>
    <n v="2000"/>
    <x v="963"/>
    <x v="0"/>
    <x v="0"/>
    <s v="USD"/>
    <n v="1425275940"/>
    <n v="1422371381"/>
    <b v="0"/>
    <n v="21"/>
    <b v="1"/>
    <x v="13"/>
    <n v="125.25"/>
    <x v="991"/>
    <s v="music"/>
    <x v="1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964"/>
    <x v="0"/>
    <x v="0"/>
    <s v="USD"/>
    <n v="1298245954"/>
    <n v="1295653954"/>
    <b v="0"/>
    <n v="134"/>
    <b v="1"/>
    <x v="13"/>
    <n v="124.01"/>
    <x v="992"/>
    <s v="music"/>
    <x v="13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965"/>
    <x v="0"/>
    <x v="0"/>
    <s v="USD"/>
    <n v="1307761200"/>
    <n v="1304464914"/>
    <b v="0"/>
    <n v="20"/>
    <b v="1"/>
    <x v="13"/>
    <n v="101.4"/>
    <x v="993"/>
    <s v="music"/>
    <x v="1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3"/>
    <n v="100"/>
    <x v="994"/>
    <s v="music"/>
    <x v="13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966"/>
    <x v="0"/>
    <x v="0"/>
    <s v="USD"/>
    <n v="1355585777"/>
    <n v="1352993777"/>
    <b v="0"/>
    <n v="209"/>
    <b v="1"/>
    <x v="13"/>
    <n v="137.93"/>
    <x v="995"/>
    <s v="music"/>
    <x v="13"/>
  </r>
  <r>
    <n v="1847"/>
    <s v="Deathtrap America Spring 2015 Tour"/>
    <s v="Deathtrap America is touring the country this spring.  Your pledge will help us across the country with Faster Pussycat and QueensrÃ¿che"/>
    <n v="2500"/>
    <x v="967"/>
    <x v="0"/>
    <x v="0"/>
    <s v="USD"/>
    <n v="1429594832"/>
    <n v="1427780432"/>
    <b v="0"/>
    <n v="38"/>
    <b v="1"/>
    <x v="13"/>
    <n v="120.88"/>
    <x v="996"/>
    <s v="music"/>
    <x v="13"/>
  </r>
  <r>
    <n v="1848"/>
    <s v="Hopeless Jack First National Tour"/>
    <s v="Hopeless Jack &amp; the Handsome Devil's first American tour. Help us bring our dirty brand of &quot;Roots &amp; Roll&quot; across the country!"/>
    <n v="3000"/>
    <x v="968"/>
    <x v="0"/>
    <x v="0"/>
    <s v="USD"/>
    <n v="1312095540"/>
    <n v="1306608888"/>
    <b v="0"/>
    <n v="24"/>
    <b v="1"/>
    <x v="13"/>
    <n v="107.37"/>
    <x v="997"/>
    <s v="music"/>
    <x v="13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3"/>
    <n v="100.33"/>
    <x v="998"/>
    <s v="music"/>
    <x v="13"/>
  </r>
  <r>
    <n v="1850"/>
    <s v="WILKES EP"/>
    <s v="WILKES is the solo venture of HighFlightSociety singer / Disciple bassist, Jason Wilkes. This project is to fund the debut 6 song EP."/>
    <n v="9000"/>
    <x v="969"/>
    <x v="0"/>
    <x v="0"/>
    <s v="USD"/>
    <n v="1405033300"/>
    <n v="1402441300"/>
    <b v="0"/>
    <n v="179"/>
    <b v="1"/>
    <x v="13"/>
    <n v="101.52"/>
    <x v="999"/>
    <s v="music"/>
    <x v="13"/>
  </r>
  <r>
    <n v="1851"/>
    <s v="From Digital to Reality - CD Printing for Three Albums"/>
    <s v="I have recorded 3 solo blues/rock/surf albums of original music, but they're only digitally released - I want there to be real CD's!"/>
    <n v="1300"/>
    <x v="970"/>
    <x v="0"/>
    <x v="0"/>
    <s v="USD"/>
    <n v="1406509200"/>
    <n v="1404769538"/>
    <b v="0"/>
    <n v="26"/>
    <b v="1"/>
    <x v="13"/>
    <n v="100.08"/>
    <x v="1000"/>
    <s v="music"/>
    <x v="13"/>
  </r>
  <r>
    <n v="1852"/>
    <s v="Radiolucent - Electric City."/>
    <s v="Athens, GA-based rock &amp; roll/soul band Radiolucent is kickstarting funds to mix, master, &amp; release their 2nd record, Electric City."/>
    <n v="15000"/>
    <x v="971"/>
    <x v="0"/>
    <x v="0"/>
    <s v="USD"/>
    <n v="1429920000"/>
    <n v="1426703452"/>
    <b v="0"/>
    <n v="131"/>
    <b v="1"/>
    <x v="13"/>
    <n v="116.97"/>
    <x v="1001"/>
    <s v="music"/>
    <x v="13"/>
  </r>
  <r>
    <n v="1853"/>
    <s v="Beyond the Victory recording their debut EP"/>
    <s v="The money will go towards our debut EP being Recorded mixed by Andrew Baylis and mastered by Drew Fulk of Think Sound Studios."/>
    <n v="800"/>
    <x v="972"/>
    <x v="0"/>
    <x v="0"/>
    <s v="USD"/>
    <n v="1352860017"/>
    <n v="1348536417"/>
    <b v="0"/>
    <n v="14"/>
    <b v="1"/>
    <x v="13"/>
    <n v="101.88"/>
    <x v="1002"/>
    <s v="music"/>
    <x v="13"/>
  </r>
  <r>
    <n v="1854"/>
    <s v="Emily Bell is releasing her debut album"/>
    <s v="After much anticipation, I'm finally releasing my first album, &quot;In Technicolor&quot;! Let's join forces and get it done right!"/>
    <n v="15000"/>
    <x v="973"/>
    <x v="0"/>
    <x v="0"/>
    <s v="USD"/>
    <n v="1369355437"/>
    <n v="1366763437"/>
    <b v="0"/>
    <n v="174"/>
    <b v="1"/>
    <x v="13"/>
    <n v="102.12"/>
    <x v="1003"/>
    <s v="music"/>
    <x v="13"/>
  </r>
  <r>
    <n v="1855"/>
    <s v="Motion Device Debut EP"/>
    <s v="11 year old Sara &amp; Motion Device want rock &amp; metal fans all over the world to unite and join the ROCK REVOLUTION!!!"/>
    <n v="8750"/>
    <x v="974"/>
    <x v="0"/>
    <x v="5"/>
    <s v="CAD"/>
    <n v="1389012940"/>
    <n v="1385124940"/>
    <b v="0"/>
    <n v="191"/>
    <b v="1"/>
    <x v="13"/>
    <n v="154.06"/>
    <x v="1004"/>
    <s v="music"/>
    <x v="13"/>
  </r>
  <r>
    <n v="1856"/>
    <s v="Lazy Sunday"/>
    <s v="We are an independent band who needs your help for the production of our new album, so we can share our music with you lovely people :)"/>
    <n v="2000"/>
    <x v="791"/>
    <x v="0"/>
    <x v="0"/>
    <s v="USD"/>
    <n v="1405715472"/>
    <n v="1403901072"/>
    <b v="0"/>
    <n v="38"/>
    <b v="1"/>
    <x v="13"/>
    <n v="101.25"/>
    <x v="1005"/>
    <s v="music"/>
    <x v="13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3"/>
    <n v="100"/>
    <x v="1006"/>
    <s v="music"/>
    <x v="13"/>
  </r>
  <r>
    <n v="1858"/>
    <s v="Curriculum-Based Rock Music For Kids"/>
    <s v="I write songs to teach with at two Chicago schools.  The enthusiastic response from my students &amp; colleagues inspired me to do do this!"/>
    <n v="5555.55"/>
    <x v="975"/>
    <x v="0"/>
    <x v="0"/>
    <s v="USD"/>
    <n v="1324014521"/>
    <n v="1318826921"/>
    <b v="0"/>
    <n v="149"/>
    <b v="1"/>
    <x v="13"/>
    <n v="108.75"/>
    <x v="1007"/>
    <s v="music"/>
    <x v="13"/>
  </r>
  <r>
    <n v="1859"/>
    <s v="Queen Kwong Tour to London and Paris"/>
    <s v="Queen Kwong is going ON TOUR to London and Paris!"/>
    <n v="3000"/>
    <x v="976"/>
    <x v="0"/>
    <x v="0"/>
    <s v="USD"/>
    <n v="1316716129"/>
    <n v="1314124129"/>
    <b v="0"/>
    <n v="56"/>
    <b v="1"/>
    <x v="13"/>
    <n v="131.83000000000001"/>
    <x v="1008"/>
    <s v="music"/>
    <x v="13"/>
  </r>
  <r>
    <n v="1860"/>
    <s v="A Simple Complex's 2013 CD Release Party DVD"/>
    <s v="ASC had a one-of-a-kind CD release party in 2013, and we want to share it with the world - in DVD format!"/>
    <n v="750"/>
    <x v="860"/>
    <x v="0"/>
    <x v="0"/>
    <s v="USD"/>
    <n v="1391706084"/>
    <n v="1389891684"/>
    <b v="0"/>
    <n v="19"/>
    <b v="1"/>
    <x v="13"/>
    <n v="133.47"/>
    <x v="1009"/>
    <s v="music"/>
    <x v="13"/>
  </r>
  <r>
    <n v="1881"/>
    <s v="Story Rock by The Jolly Llamas -- Our First Album!"/>
    <s v="We're now raising money to produce a music video. Those who donate get a vote in deciding which song!"/>
    <n v="2000"/>
    <x v="977"/>
    <x v="0"/>
    <x v="0"/>
    <s v="USD"/>
    <n v="1425955189"/>
    <n v="1423366789"/>
    <b v="0"/>
    <n v="70"/>
    <b v="1"/>
    <x v="16"/>
    <n v="172.68"/>
    <x v="1010"/>
    <s v="music"/>
    <x v="16"/>
  </r>
  <r>
    <n v="1882"/>
    <s v="American Lit or...Trespassing for Beginners"/>
    <s v="New songs have been popping out of Mark Donato for years now and he's got a large, squirming litter of them in need of triage.  Help!"/>
    <n v="3350"/>
    <x v="978"/>
    <x v="0"/>
    <x v="0"/>
    <s v="USD"/>
    <n v="1341964080"/>
    <n v="1339109212"/>
    <b v="0"/>
    <n v="81"/>
    <b v="1"/>
    <x v="16"/>
    <n v="100.9"/>
    <x v="1011"/>
    <s v="music"/>
    <x v="16"/>
  </r>
  <r>
    <n v="1883"/>
    <s v="Afraid Of Figs - Help Fund our New CD - &quot;SAFE&quot;"/>
    <s v="Afraid Of Figs is a high energy pop/rock band, with off-the-wall humor, catchy hooks, and wild interactive live shows."/>
    <n v="999"/>
    <x v="979"/>
    <x v="0"/>
    <x v="0"/>
    <s v="USD"/>
    <n v="1333921508"/>
    <n v="1331333108"/>
    <b v="0"/>
    <n v="32"/>
    <b v="1"/>
    <x v="16"/>
    <n v="104.8"/>
    <x v="1012"/>
    <s v="music"/>
    <x v="16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6"/>
    <n v="135.1"/>
    <x v="1013"/>
    <s v="music"/>
    <x v="16"/>
  </r>
  <r>
    <n v="1885"/>
    <s v="KATA 'The Rising' - Double LP (Vinyl Release)"/>
    <s v="KATA's debut album 'The Rising' is ready for your ears, now all we need to do is press the vinyl. That's where you come in!"/>
    <n v="4575"/>
    <x v="980"/>
    <x v="0"/>
    <x v="0"/>
    <s v="USD"/>
    <n v="1344636000"/>
    <n v="1341800110"/>
    <b v="0"/>
    <n v="105"/>
    <b v="1"/>
    <x v="16"/>
    <n v="116.33"/>
    <x v="814"/>
    <s v="music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x v="981"/>
    <x v="0"/>
    <x v="0"/>
    <s v="USD"/>
    <n v="1415832338"/>
    <n v="1413236738"/>
    <b v="0"/>
    <n v="29"/>
    <b v="1"/>
    <x v="16"/>
    <n v="102.08"/>
    <x v="1014"/>
    <s v="music"/>
    <x v="16"/>
  </r>
  <r>
    <n v="1887"/>
    <s v="Welcome To The Club - Music Video Project"/>
    <s v="Our dream of recording our second single in London and making it big in the UK is closer than ever! Do you want to be a part of it?"/>
    <n v="3000"/>
    <x v="982"/>
    <x v="0"/>
    <x v="3"/>
    <s v="EUR"/>
    <n v="1449178200"/>
    <n v="1447614732"/>
    <b v="0"/>
    <n v="8"/>
    <b v="1"/>
    <x v="16"/>
    <n v="111.17"/>
    <x v="1015"/>
    <s v="music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983"/>
    <x v="0"/>
    <x v="0"/>
    <s v="USD"/>
    <n v="1275368340"/>
    <n v="1272692732"/>
    <b v="0"/>
    <n v="89"/>
    <b v="1"/>
    <x v="16"/>
    <n v="166.08"/>
    <x v="1016"/>
    <s v="music"/>
    <x v="16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6"/>
    <n v="106.6"/>
    <x v="1017"/>
    <s v="music"/>
    <x v="16"/>
  </r>
  <r>
    <n v="1890"/>
    <s v="The Spring Standards LIVE at the Arden Gild Hall!"/>
    <s v="We want to record a live album at this year's annual Boxing Day show at the Arden Gild Hall - we need your help to do it!"/>
    <n v="12000"/>
    <x v="984"/>
    <x v="0"/>
    <x v="0"/>
    <s v="USD"/>
    <n v="1355597528"/>
    <n v="1353005528"/>
    <b v="0"/>
    <n v="246"/>
    <b v="1"/>
    <x v="16"/>
    <n v="144.58000000000001"/>
    <x v="1018"/>
    <s v="music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985"/>
    <x v="0"/>
    <x v="0"/>
    <s v="USD"/>
    <n v="1279778400"/>
    <n v="1275851354"/>
    <b v="0"/>
    <n v="120"/>
    <b v="1"/>
    <x v="16"/>
    <n v="105.55"/>
    <x v="1019"/>
    <s v="music"/>
    <x v="16"/>
  </r>
  <r>
    <n v="1892"/>
    <s v="Nemes wants you to be able to hear their new songs!"/>
    <s v="Nemes has just recorded a new album and is raising $500 to get it mixed and mastered professionally."/>
    <n v="500"/>
    <x v="986"/>
    <x v="0"/>
    <x v="0"/>
    <s v="USD"/>
    <n v="1307459881"/>
    <n v="1304867881"/>
    <b v="0"/>
    <n v="26"/>
    <b v="1"/>
    <x v="16"/>
    <n v="136.6"/>
    <x v="1020"/>
    <s v="music"/>
    <x v="16"/>
  </r>
  <r>
    <n v="1893"/>
    <s v="Archeology 7&quot; Vinyl"/>
    <s v="Archeology is looking to gain support to release their 7&quot; vinyl single &quot;Hunger&quot; as well as the b-side, &quot;Kings canyon."/>
    <n v="2500"/>
    <x v="987"/>
    <x v="0"/>
    <x v="0"/>
    <s v="USD"/>
    <n v="1302926340"/>
    <n v="1301524585"/>
    <b v="0"/>
    <n v="45"/>
    <b v="1"/>
    <x v="16"/>
    <n v="104"/>
    <x v="1021"/>
    <s v="music"/>
    <x v="16"/>
  </r>
  <r>
    <n v="1894"/>
    <s v="Help me release my first 3 song EP!!"/>
    <s v="Im trying to raise $1000 for a 3 song EP in a studio!"/>
    <n v="1000"/>
    <x v="988"/>
    <x v="0"/>
    <x v="0"/>
    <s v="USD"/>
    <n v="1329082983"/>
    <n v="1326404583"/>
    <b v="0"/>
    <n v="20"/>
    <b v="1"/>
    <x v="16"/>
    <n v="114.5"/>
    <x v="1022"/>
    <s v="music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6"/>
    <n v="101.72"/>
    <x v="1023"/>
    <s v="music"/>
    <x v="16"/>
  </r>
  <r>
    <n v="1896"/>
    <s v="the bridge"/>
    <s v="My barely anticipated second album of self produced songs is ready to go.  Just need a little help to cover mastering, artwork etc."/>
    <n v="451"/>
    <x v="989"/>
    <x v="0"/>
    <x v="0"/>
    <s v="USD"/>
    <n v="1334250165"/>
    <n v="1331658165"/>
    <b v="0"/>
    <n v="13"/>
    <b v="1"/>
    <x v="16"/>
    <n v="123.95"/>
    <x v="1024"/>
    <s v="music"/>
    <x v="16"/>
  </r>
  <r>
    <n v="1897"/>
    <s v="Vanessa Lively's New Album 2014"/>
    <s v="My new album produced by Paul Curreri is one of the most unique musical projects I have done. Let's finish it before the baby comes!"/>
    <n v="6350"/>
    <x v="990"/>
    <x v="0"/>
    <x v="0"/>
    <s v="USD"/>
    <n v="1393966800"/>
    <n v="1392040806"/>
    <b v="0"/>
    <n v="183"/>
    <b v="1"/>
    <x v="16"/>
    <n v="102.46"/>
    <x v="1025"/>
    <s v="music"/>
    <x v="16"/>
  </r>
  <r>
    <n v="1898"/>
    <s v="Degenerate Matters EP Funding Campaign"/>
    <s v="We are heading into the studio to create the most soulfully orchestrated Indie Pop masterpiece mankind has ever witnessed."/>
    <n v="1000"/>
    <x v="991"/>
    <x v="0"/>
    <x v="0"/>
    <s v="USD"/>
    <n v="1454349600"/>
    <n v="1451277473"/>
    <b v="0"/>
    <n v="21"/>
    <b v="1"/>
    <x v="16"/>
    <n v="144.5"/>
    <x v="1026"/>
    <s v="music"/>
    <x v="16"/>
  </r>
  <r>
    <n v="1899"/>
    <s v="Ukulele Songs from the Zombie Apocalypse"/>
    <s v="Ukulele Songs from the Zombie Apocalypse, a concept album where boy meets girl, boy loses girl to Zombie King, boy gets girl back. Fun!"/>
    <n v="900"/>
    <x v="712"/>
    <x v="0"/>
    <x v="0"/>
    <s v="USD"/>
    <n v="1427319366"/>
    <n v="1424730966"/>
    <b v="0"/>
    <n v="42"/>
    <b v="1"/>
    <x v="16"/>
    <n v="133.33000000000001"/>
    <x v="1027"/>
    <s v="music"/>
    <x v="16"/>
  </r>
  <r>
    <n v="1900"/>
    <s v="5 Bucks from 500 Friends"/>
    <s v="Angieâ€™s Curse, an Indie Goth/Dark Rock band &amp; local favorite from Ventura, are ready to record a professional CD of all original songs."/>
    <n v="2500"/>
    <x v="992"/>
    <x v="0"/>
    <x v="0"/>
    <s v="USD"/>
    <n v="1349517540"/>
    <n v="1347137731"/>
    <b v="0"/>
    <n v="54"/>
    <b v="1"/>
    <x v="16"/>
    <n v="109.36"/>
    <x v="1028"/>
    <s v="music"/>
    <x v="16"/>
  </r>
  <r>
    <n v="1921"/>
    <s v="The Fine Spirits are making an album!"/>
    <s v="The Fine Spirits are making an album, but we need your help!"/>
    <n v="1500"/>
    <x v="993"/>
    <x v="0"/>
    <x v="0"/>
    <s v="USD"/>
    <n v="1342243143"/>
    <n v="1339651143"/>
    <b v="0"/>
    <n v="38"/>
    <b v="1"/>
    <x v="16"/>
    <n v="136.80000000000001"/>
    <x v="958"/>
    <s v="music"/>
    <x v="16"/>
  </r>
  <r>
    <n v="1922"/>
    <s v="Low Weather // Debut Album"/>
    <s v="Low Weather's debut album is halfway finished.  With your help and your help alone we can record the rest!"/>
    <n v="2000"/>
    <x v="994"/>
    <x v="0"/>
    <x v="0"/>
    <s v="USD"/>
    <n v="1386828507"/>
    <n v="1384236507"/>
    <b v="0"/>
    <n v="64"/>
    <b v="1"/>
    <x v="16"/>
    <n v="115.55"/>
    <x v="1029"/>
    <s v="music"/>
    <x v="16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6"/>
    <n v="240.8"/>
    <x v="1030"/>
    <s v="music"/>
    <x v="16"/>
  </r>
  <r>
    <n v="1924"/>
    <s v="The 'Songs from the Bookmark' Sessions"/>
    <s v="We are recording a cd of Songs- About life and love_x000a_from the perspective a conscious country girl_x000a_living in the city."/>
    <n v="3000"/>
    <x v="995"/>
    <x v="0"/>
    <x v="0"/>
    <s v="USD"/>
    <n v="1389814380"/>
    <n v="1387390555"/>
    <b v="0"/>
    <n v="33"/>
    <b v="1"/>
    <x v="16"/>
    <n v="114.4"/>
    <x v="1031"/>
    <s v="music"/>
    <x v="16"/>
  </r>
  <r>
    <n v="1925"/>
    <s v="The Freakniks Debut Album: Infinite Love"/>
    <s v="The Freakniks are making their psychedelic freak-folk debut studio album and they need your help."/>
    <n v="1500"/>
    <x v="996"/>
    <x v="0"/>
    <x v="0"/>
    <s v="USD"/>
    <n v="1381449600"/>
    <n v="1379540288"/>
    <b v="0"/>
    <n v="52"/>
    <b v="1"/>
    <x v="16"/>
    <n v="110.33"/>
    <x v="1032"/>
    <s v="music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997"/>
    <x v="0"/>
    <x v="0"/>
    <s v="USD"/>
    <n v="1288657560"/>
    <n v="1286319256"/>
    <b v="0"/>
    <n v="107"/>
    <b v="1"/>
    <x v="16"/>
    <n v="195.38"/>
    <x v="1033"/>
    <s v="music"/>
    <x v="16"/>
  </r>
  <r>
    <n v="1927"/>
    <s v="GBS Detroit Presents Hampshire"/>
    <s v="Hampshire is headed to GBS Detroit."/>
    <n v="600"/>
    <x v="819"/>
    <x v="0"/>
    <x v="0"/>
    <s v="USD"/>
    <n v="1331182740"/>
    <n v="1329856839"/>
    <b v="0"/>
    <n v="11"/>
    <b v="1"/>
    <x v="16"/>
    <n v="103.33"/>
    <x v="1034"/>
    <s v="music"/>
    <x v="16"/>
  </r>
  <r>
    <n v="1928"/>
    <s v="Jollyheads Circus Debut Album &quot;The Kaleidoscope Dawn&quot;"/>
    <s v="Help us master and release our debut album &quot;The Kaleidoscope Dawn&quot;"/>
    <n v="2550"/>
    <x v="998"/>
    <x v="0"/>
    <x v="0"/>
    <s v="USD"/>
    <n v="1367940794"/>
    <n v="1365348794"/>
    <b v="0"/>
    <n v="34"/>
    <b v="1"/>
    <x v="16"/>
    <n v="103.14"/>
    <x v="1035"/>
    <s v="music"/>
    <x v="16"/>
  </r>
  <r>
    <n v="1929"/>
    <s v="Surplus 1980 album funds for release on CD/LP."/>
    <s v="Trying to raise funds to release a full-length album on LP and CD by my post-punk studio project, Surplus 1980."/>
    <n v="3200"/>
    <x v="999"/>
    <x v="0"/>
    <x v="0"/>
    <s v="USD"/>
    <n v="1309825866"/>
    <n v="1306197066"/>
    <b v="0"/>
    <n v="75"/>
    <b v="1"/>
    <x v="16"/>
    <n v="100.31"/>
    <x v="1036"/>
    <s v="music"/>
    <x v="16"/>
  </r>
  <r>
    <n v="1930"/>
    <s v="Magnetic Flowers Presents: Old, Cold. Losing It."/>
    <s v="We're nearly done recording, but we're out of money! Help us release the record!!!"/>
    <n v="1000"/>
    <x v="1000"/>
    <x v="0"/>
    <x v="0"/>
    <s v="USD"/>
    <n v="1373203482"/>
    <n v="1368019482"/>
    <b v="0"/>
    <n v="26"/>
    <b v="1"/>
    <x v="16"/>
    <n v="127"/>
    <x v="1037"/>
    <s v="music"/>
    <x v="16"/>
  </r>
  <r>
    <n v="1931"/>
    <s v="New Lions After Dark EP!"/>
    <s v="We're an indie rock band from Clearwater, FL headed back into the studio to finish our latest EP."/>
    <n v="2000"/>
    <x v="1001"/>
    <x v="0"/>
    <x v="0"/>
    <s v="USD"/>
    <n v="1337657400"/>
    <n v="1336512309"/>
    <b v="0"/>
    <n v="50"/>
    <b v="1"/>
    <x v="16"/>
    <n v="120.6"/>
    <x v="1038"/>
    <s v="music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002"/>
    <x v="0"/>
    <x v="0"/>
    <s v="USD"/>
    <n v="1327433173"/>
    <n v="1325618773"/>
    <b v="0"/>
    <n v="80"/>
    <b v="1"/>
    <x v="16"/>
    <n v="106.99"/>
    <x v="1039"/>
    <s v="music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003"/>
    <x v="0"/>
    <x v="0"/>
    <s v="USD"/>
    <n v="1411787307"/>
    <n v="1409195307"/>
    <b v="0"/>
    <n v="110"/>
    <b v="1"/>
    <x v="16"/>
    <n v="172.43"/>
    <x v="1040"/>
    <s v="music"/>
    <x v="16"/>
  </r>
  <r>
    <n v="1934"/>
    <s v="The City Never Sleeps Needs A Tour Vehicle!"/>
    <s v="We are a band in need of a vehicle. We just released our new CD and have played almost every venue in town, now it's time to expand."/>
    <n v="5000"/>
    <x v="1004"/>
    <x v="0"/>
    <x v="0"/>
    <s v="USD"/>
    <n v="1324789200"/>
    <n v="1321649321"/>
    <b v="0"/>
    <n v="77"/>
    <b v="1"/>
    <x v="16"/>
    <n v="123.62"/>
    <x v="1041"/>
    <s v="music"/>
    <x v="16"/>
  </r>
  <r>
    <n v="1935"/>
    <s v="the last echo AM/PM Project"/>
    <s v="AM/PM is a 20 song dual-disk album that we're trying to record with your help! AM is a pop album and PM is an ambient/intense album!"/>
    <n v="2500"/>
    <x v="1005"/>
    <x v="0"/>
    <x v="0"/>
    <s v="USD"/>
    <n v="1403326740"/>
    <n v="1400106171"/>
    <b v="0"/>
    <n v="50"/>
    <b v="1"/>
    <x v="16"/>
    <n v="108.4"/>
    <x v="1042"/>
    <s v="music"/>
    <x v="16"/>
  </r>
  <r>
    <n v="1936"/>
    <s v="Grandkids Record a Full-length Album!"/>
    <s v="Hey, we're Grandkids! We have enough songs to record an LP, and we need your help! We're going to make you proud, promise!"/>
    <n v="7500"/>
    <x v="1006"/>
    <x v="0"/>
    <x v="0"/>
    <s v="USD"/>
    <n v="1323151140"/>
    <n v="1320528070"/>
    <b v="0"/>
    <n v="145"/>
    <b v="1"/>
    <x v="16"/>
    <n v="116.52"/>
    <x v="1043"/>
    <s v="music"/>
    <x v="16"/>
  </r>
  <r>
    <n v="1937"/>
    <s v="GBS Detroit Presents My Pal Val"/>
    <s v="My Pal Val is headed to Groovebox Studios in Detroit, Michigan on June 15th to record and film a live GBS Detroit EP."/>
    <n v="600"/>
    <x v="1007"/>
    <x v="0"/>
    <x v="0"/>
    <s v="USD"/>
    <n v="1339732740"/>
    <n v="1338346281"/>
    <b v="0"/>
    <n v="29"/>
    <b v="1"/>
    <x v="16"/>
    <n v="187.25"/>
    <x v="1044"/>
    <s v="music"/>
    <x v="16"/>
  </r>
  <r>
    <n v="1938"/>
    <s v="Jon Shirley: Live Worship Album + Short Film"/>
    <s v="A live worship album + short film: Telling the story of a worshipping community adapting and thriving in a post-Christian context."/>
    <n v="15000"/>
    <x v="1008"/>
    <x v="0"/>
    <x v="0"/>
    <s v="USD"/>
    <n v="1372741200"/>
    <n v="1370067231"/>
    <b v="0"/>
    <n v="114"/>
    <b v="1"/>
    <x v="16"/>
    <n v="115.93"/>
    <x v="1045"/>
    <s v="music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x v="1009"/>
    <x v="0"/>
    <x v="0"/>
    <s v="USD"/>
    <n v="1362955108"/>
    <n v="1360366708"/>
    <b v="0"/>
    <n v="96"/>
    <b v="1"/>
    <x v="16"/>
    <n v="110.7"/>
    <x v="1046"/>
    <s v="music"/>
    <x v="16"/>
  </r>
  <r>
    <n v="1940"/>
    <s v="History Grows: New K. Record"/>
    <s v="K. is about *this* close to finishing up our third record, History Grows.  Now we just need to master it and release it!"/>
    <n v="650"/>
    <x v="1010"/>
    <x v="0"/>
    <x v="0"/>
    <s v="USD"/>
    <n v="1308110340"/>
    <n v="1304770233"/>
    <b v="0"/>
    <n v="31"/>
    <b v="1"/>
    <x v="16"/>
    <n v="170.92"/>
    <x v="1047"/>
    <s v="music"/>
    <x v="16"/>
  </r>
  <r>
    <n v="2081"/>
    <s v="Our Vintage Film: Summer Tour Kickstarter"/>
    <s v="Embarking on a Summer Tour to spread their message of cherishing your unforgettable memories through nostalgic rock music."/>
    <n v="3500"/>
    <x v="1011"/>
    <x v="0"/>
    <x v="0"/>
    <s v="USD"/>
    <n v="1337144340"/>
    <n v="1333597555"/>
    <b v="0"/>
    <n v="55"/>
    <b v="1"/>
    <x v="16"/>
    <n v="114.57"/>
    <x v="1048"/>
    <s v="music"/>
    <x v="16"/>
  </r>
  <r>
    <n v="2082"/>
    <s v="Nights On First's First CD!"/>
    <s v="Local bay area band looking to share our vision with people, looking to create something we are proud of, no more bedroom recordings!"/>
    <n v="1500"/>
    <x v="1012"/>
    <x v="0"/>
    <x v="0"/>
    <s v="USD"/>
    <n v="1322106796"/>
    <n v="1316919196"/>
    <b v="0"/>
    <n v="38"/>
    <b v="1"/>
    <x v="16"/>
    <n v="110.73"/>
    <x v="1049"/>
    <s v="music"/>
    <x v="16"/>
  </r>
  <r>
    <n v="2083"/>
    <s v="These Old Streets Album"/>
    <s v="Autumn's Song is working on a debut album that brings accustic / singer-songwriter / piano rock to the central Florida music scene."/>
    <n v="750"/>
    <x v="501"/>
    <x v="0"/>
    <x v="0"/>
    <s v="USD"/>
    <n v="1338830395"/>
    <n v="1336238395"/>
    <b v="0"/>
    <n v="25"/>
    <b v="1"/>
    <x v="16"/>
    <n v="113.33"/>
    <x v="962"/>
    <s v="music"/>
    <x v="16"/>
  </r>
  <r>
    <n v="2084"/>
    <s v="Project: Ballerina Black UK Tour"/>
    <s v="Los Angeles based Ballerina Black are on their way to tour the UK in May. Join our club &amp; help make it happen."/>
    <n v="3000"/>
    <x v="1013"/>
    <x v="0"/>
    <x v="0"/>
    <s v="USD"/>
    <n v="1399186740"/>
    <n v="1396468782"/>
    <b v="0"/>
    <n v="46"/>
    <b v="1"/>
    <x v="16"/>
    <n v="108.33"/>
    <x v="1050"/>
    <s v="music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x v="1014"/>
    <x v="0"/>
    <x v="0"/>
    <s v="USD"/>
    <n v="1342382587"/>
    <n v="1339790587"/>
    <b v="0"/>
    <n v="83"/>
    <b v="1"/>
    <x v="16"/>
    <n v="123.53"/>
    <x v="1051"/>
    <s v="music"/>
    <x v="16"/>
  </r>
  <r>
    <n v="2086"/>
    <s v="Adam Sullivan - Recording 4 New EPs for 2012!"/>
    <s v="I am in the process of completing 4 new EPs to be released in Winter, Spring, Summer, and Fall of 2012."/>
    <n v="4000"/>
    <x v="1015"/>
    <x v="0"/>
    <x v="0"/>
    <s v="USD"/>
    <n v="1323838740"/>
    <n v="1321200332"/>
    <b v="0"/>
    <n v="35"/>
    <b v="1"/>
    <x v="16"/>
    <n v="100.7"/>
    <x v="1052"/>
    <s v="music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016"/>
    <x v="0"/>
    <x v="0"/>
    <s v="USD"/>
    <n v="1315457658"/>
    <n v="1312865658"/>
    <b v="0"/>
    <n v="25"/>
    <b v="1"/>
    <x v="16"/>
    <n v="103.53"/>
    <x v="1053"/>
    <s v="music"/>
    <x v="16"/>
  </r>
  <r>
    <n v="2088"/>
    <s v="Chris Dorman - Sita worldwide"/>
    <s v="Indie Folk musician, Chris Dorman is releasing his second full length album.  Let's release this record worldwide - grassroots style!"/>
    <n v="3000"/>
    <x v="1017"/>
    <x v="0"/>
    <x v="0"/>
    <s v="USD"/>
    <n v="1284177540"/>
    <n v="1281028152"/>
    <b v="0"/>
    <n v="75"/>
    <b v="1"/>
    <x v="16"/>
    <n v="115.51"/>
    <x v="1054"/>
    <s v="music"/>
    <x v="16"/>
  </r>
  <r>
    <n v="2089"/>
    <s v="Little Moses EP"/>
    <s v="Little Moses is trying to record their first EP, and we can't do it without your help!"/>
    <n v="2500"/>
    <x v="1018"/>
    <x v="0"/>
    <x v="0"/>
    <s v="USD"/>
    <n v="1375408194"/>
    <n v="1372384194"/>
    <b v="0"/>
    <n v="62"/>
    <b v="1"/>
    <x v="16"/>
    <n v="120.4"/>
    <x v="1055"/>
    <s v="music"/>
    <x v="16"/>
  </r>
  <r>
    <n v="2090"/>
    <s v="Insect Surfers 2013 Release !"/>
    <s v="Insect Surfers, Planet Earth's Longest-Running Modern Surf Band, come twanging back into 2013 with a new surfadelic musical release!"/>
    <n v="8000"/>
    <x v="1019"/>
    <x v="0"/>
    <x v="0"/>
    <s v="USD"/>
    <n v="1361696955"/>
    <n v="1359104955"/>
    <b v="0"/>
    <n v="160"/>
    <b v="1"/>
    <x v="16"/>
    <n v="115.04"/>
    <x v="1056"/>
    <s v="music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x v="1020"/>
    <x v="0"/>
    <x v="0"/>
    <s v="USD"/>
    <n v="1299009600"/>
    <n v="1294818278"/>
    <b v="0"/>
    <n v="246"/>
    <b v="1"/>
    <x v="16"/>
    <n v="120.47"/>
    <x v="1057"/>
    <s v="music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x v="1021"/>
    <x v="0"/>
    <x v="0"/>
    <s v="USD"/>
    <n v="1318006732"/>
    <n v="1312822732"/>
    <b v="0"/>
    <n v="55"/>
    <b v="1"/>
    <x v="16"/>
    <n v="101.28"/>
    <x v="1058"/>
    <s v="music"/>
    <x v="16"/>
  </r>
  <r>
    <n v="2093"/>
    <s v="Lift The Decade Debut Full-Length Record"/>
    <s v="Help Lift The Decade record their debut full length album with with Ace Enders! (The Early November, I Can Make A Mess)"/>
    <n v="1500"/>
    <x v="1022"/>
    <x v="0"/>
    <x v="0"/>
    <s v="USD"/>
    <n v="1356211832"/>
    <n v="1351024232"/>
    <b v="0"/>
    <n v="23"/>
    <b v="1"/>
    <x v="16"/>
    <n v="102.47"/>
    <x v="1059"/>
    <s v="music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x v="1023"/>
    <x v="0"/>
    <x v="0"/>
    <s v="USD"/>
    <n v="1330916400"/>
    <n v="1327969730"/>
    <b v="0"/>
    <n v="72"/>
    <b v="1"/>
    <x v="16"/>
    <n v="120.54"/>
    <x v="1060"/>
    <s v="music"/>
    <x v="16"/>
  </r>
  <r>
    <n v="2095"/>
    <s v="&quot; Prodigal Daughter&quot; Recording Project"/>
    <s v="This CD celebrates a journey beginning with the death of a father and culminating with the joyous victory expressed in music!"/>
    <n v="2500"/>
    <x v="1024"/>
    <x v="0"/>
    <x v="0"/>
    <s v="USD"/>
    <n v="1317576973"/>
    <n v="1312392973"/>
    <b v="0"/>
    <n v="22"/>
    <b v="1"/>
    <x v="16"/>
    <n v="100"/>
    <x v="382"/>
    <s v="music"/>
    <x v="16"/>
  </r>
  <r>
    <n v="2096"/>
    <s v="GBS Detroit Presents Shone Nuisance"/>
    <s v="Shone Nuisance is heading to GBS Detroit on Friday, October 26th to record and film their GBS Detroit EP and video."/>
    <n v="600"/>
    <x v="1025"/>
    <x v="0"/>
    <x v="0"/>
    <s v="USD"/>
    <n v="1351223940"/>
    <n v="1349892735"/>
    <b v="0"/>
    <n v="14"/>
    <b v="1"/>
    <x v="16"/>
    <n v="101.67"/>
    <x v="1061"/>
    <s v="music"/>
    <x v="16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6"/>
    <n v="100"/>
    <x v="1062"/>
    <s v="music"/>
    <x v="16"/>
  </r>
  <r>
    <n v="2098"/>
    <s v="The Christopher Battles EP"/>
    <s v="The Christopher Battles EP Project will fund professional recording, publicity, and release for this original singer-songwriter."/>
    <n v="6000"/>
    <x v="1026"/>
    <x v="0"/>
    <x v="0"/>
    <s v="USD"/>
    <n v="1331174635"/>
    <n v="1328582635"/>
    <b v="0"/>
    <n v="32"/>
    <b v="1"/>
    <x v="16"/>
    <n v="100.33"/>
    <x v="1063"/>
    <s v="music"/>
    <x v="16"/>
  </r>
  <r>
    <n v="2099"/>
    <s v="Roosevelt Died."/>
    <s v="Our tour van died, we need help!"/>
    <n v="3000"/>
    <x v="1027"/>
    <x v="0"/>
    <x v="0"/>
    <s v="USD"/>
    <n v="1435808400"/>
    <n v="1434650084"/>
    <b v="0"/>
    <n v="63"/>
    <b v="1"/>
    <x v="16"/>
    <n v="132.37"/>
    <x v="1064"/>
    <s v="music"/>
    <x v="16"/>
  </r>
  <r>
    <n v="2100"/>
    <s v="GBS Detroit Presents The Skylit Letter"/>
    <s v="The Skylit Letter is heading to Groovebox Studios in Detroit on Friday, June 29th to record and film a live GBS Detroit video and EP."/>
    <n v="600"/>
    <x v="1028"/>
    <x v="0"/>
    <x v="0"/>
    <s v="USD"/>
    <n v="1341028740"/>
    <n v="1339704141"/>
    <b v="0"/>
    <n v="27"/>
    <b v="1"/>
    <x v="16"/>
    <n v="136.66999999999999"/>
    <x v="1065"/>
    <s v="music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029"/>
    <x v="0"/>
    <x v="0"/>
    <s v="USD"/>
    <n v="1329104114"/>
    <n v="1323920114"/>
    <b v="0"/>
    <n v="44"/>
    <b v="1"/>
    <x v="16"/>
    <n v="113.25"/>
    <x v="1066"/>
    <s v="music"/>
    <x v="16"/>
  </r>
  <r>
    <n v="2102"/>
    <s v="The Guru releases &quot;Native Sun&quot;"/>
    <s v="The Guru is basement parties, lake swimming, a smile shared between reunited friends, and the doe-eyed innocence of youth."/>
    <n v="1000"/>
    <x v="1030"/>
    <x v="0"/>
    <x v="0"/>
    <s v="USD"/>
    <n v="1304628648"/>
    <n v="1302036648"/>
    <b v="0"/>
    <n v="38"/>
    <b v="1"/>
    <x v="16"/>
    <n v="136"/>
    <x v="1067"/>
    <s v="music"/>
    <x v="16"/>
  </r>
  <r>
    <n v="2103"/>
    <s v="Matthew Moon's New Album"/>
    <s v="Indie rocker, Matthew Moon, has something to share with you..."/>
    <n v="7777"/>
    <x v="1031"/>
    <x v="0"/>
    <x v="0"/>
    <s v="USD"/>
    <n v="1352488027"/>
    <n v="1349892427"/>
    <b v="0"/>
    <n v="115"/>
    <b v="1"/>
    <x v="16"/>
    <n v="146.12"/>
    <x v="1068"/>
    <s v="music"/>
    <x v="16"/>
  </r>
  <r>
    <n v="2104"/>
    <s v="In the Raw: the ink &amp; the Echo's debut album"/>
    <s v="In the Raw is Seattle's the Ink &amp; the Echo's debut album.  It is honest, compelling, and speaks of raw human emotion."/>
    <n v="800"/>
    <x v="1032"/>
    <x v="0"/>
    <x v="0"/>
    <s v="USD"/>
    <n v="1369958400"/>
    <n v="1367286434"/>
    <b v="0"/>
    <n v="37"/>
    <b v="1"/>
    <x v="16"/>
    <n v="129.5"/>
    <x v="138"/>
    <s v="music"/>
    <x v="16"/>
  </r>
  <r>
    <n v="2105"/>
    <s v="Layla The Wolf Debut E.P. &quot;Sugar&quot;"/>
    <s v="Help Layla the Wolf fund the printing and releasing of our first E.P. Release called &quot;Sugar&quot;."/>
    <n v="2000"/>
    <x v="1033"/>
    <x v="0"/>
    <x v="0"/>
    <s v="USD"/>
    <n v="1416542400"/>
    <n v="1415472953"/>
    <b v="0"/>
    <n v="99"/>
    <b v="1"/>
    <x v="16"/>
    <n v="254"/>
    <x v="1069"/>
    <s v="music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034"/>
    <x v="0"/>
    <x v="0"/>
    <s v="USD"/>
    <n v="1359176974"/>
    <n v="1356584974"/>
    <b v="0"/>
    <n v="44"/>
    <b v="1"/>
    <x v="16"/>
    <n v="107.05"/>
    <x v="1070"/>
    <s v="music"/>
    <x v="16"/>
  </r>
  <r>
    <n v="2107"/>
    <s v="ACKER Studio Album and Vinyl Pressing"/>
    <s v="ACKER, an instrumental noise-rock band from Central Illinois, is raising funds to record a new album and release it on vinyl."/>
    <n v="2000"/>
    <x v="1035"/>
    <x v="0"/>
    <x v="0"/>
    <s v="USD"/>
    <n v="1415815393"/>
    <n v="1413997393"/>
    <b v="0"/>
    <n v="58"/>
    <b v="1"/>
    <x v="16"/>
    <n v="107.73"/>
    <x v="1071"/>
    <s v="music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x v="1036"/>
    <x v="0"/>
    <x v="0"/>
    <s v="USD"/>
    <n v="1347249300"/>
    <n v="1344917580"/>
    <b v="0"/>
    <n v="191"/>
    <b v="1"/>
    <x v="16"/>
    <n v="107.31"/>
    <x v="1072"/>
    <s v="music"/>
    <x v="16"/>
  </r>
  <r>
    <n v="2109"/>
    <s v="Skyline Sounds - First Studio Album (and Merch!)"/>
    <s v="We are ready to make our first full-length album, and with your help, we can make it happen!"/>
    <n v="4000"/>
    <x v="1037"/>
    <x v="0"/>
    <x v="0"/>
    <s v="USD"/>
    <n v="1436115617"/>
    <n v="1433523617"/>
    <b v="0"/>
    <n v="40"/>
    <b v="1"/>
    <x v="16"/>
    <n v="106.53"/>
    <x v="1073"/>
    <s v="music"/>
    <x v="16"/>
  </r>
  <r>
    <n v="2110"/>
    <s v="&quot;Vision&quot; - New Album - Brent Brown"/>
    <s v="Brent Brown's breakout new album! Requires help from the record label... You!"/>
    <n v="2000"/>
    <x v="1038"/>
    <x v="0"/>
    <x v="0"/>
    <s v="USD"/>
    <n v="1401253140"/>
    <n v="1398873969"/>
    <b v="0"/>
    <n v="38"/>
    <b v="1"/>
    <x v="16"/>
    <n v="100.35"/>
    <x v="1074"/>
    <s v="music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6"/>
    <n v="106.5"/>
    <x v="1075"/>
    <s v="music"/>
    <x v="16"/>
  </r>
  <r>
    <n v="2112"/>
    <s v="BBB Kickstarter Two"/>
    <s v="BBB is going back into the studio to record and release &quot;Felix From Canada&quot; by popular demand.  We need your help!"/>
    <n v="300"/>
    <x v="705"/>
    <x v="0"/>
    <x v="0"/>
    <s v="USD"/>
    <n v="1366064193"/>
    <n v="1364854593"/>
    <b v="0"/>
    <n v="11"/>
    <b v="1"/>
    <x v="16"/>
    <n v="100"/>
    <x v="50"/>
    <s v="music"/>
    <x v="16"/>
  </r>
  <r>
    <n v="2113"/>
    <s v="Summer Underground // Honeycomb LP"/>
    <s v="Help us fund our second full-length album Honeycomb!"/>
    <n v="7000"/>
    <x v="1039"/>
    <x v="0"/>
    <x v="0"/>
    <s v="USD"/>
    <n v="1411505176"/>
    <n v="1408481176"/>
    <b v="0"/>
    <n v="107"/>
    <b v="1"/>
    <x v="16"/>
    <n v="104.86"/>
    <x v="1076"/>
    <s v="music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040"/>
    <x v="0"/>
    <x v="0"/>
    <s v="USD"/>
    <n v="1291870740"/>
    <n v="1286480070"/>
    <b v="0"/>
    <n v="147"/>
    <b v="1"/>
    <x v="16"/>
    <n v="104.7"/>
    <x v="1077"/>
    <s v="music"/>
    <x v="16"/>
  </r>
  <r>
    <n v="2115"/>
    <s v="The Violet Tone and the City of Angels!"/>
    <s v="The Violet Tone is heading to California but we need your help!  We've been at this for years and finally have a shot!"/>
    <n v="1500"/>
    <x v="1041"/>
    <x v="0"/>
    <x v="0"/>
    <s v="USD"/>
    <n v="1298167001"/>
    <n v="1295575001"/>
    <b v="0"/>
    <n v="36"/>
    <b v="1"/>
    <x v="16"/>
    <n v="225.67"/>
    <x v="1078"/>
    <s v="music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x v="1042"/>
    <x v="0"/>
    <x v="0"/>
    <s v="USD"/>
    <n v="1349203203"/>
    <n v="1345056003"/>
    <b v="0"/>
    <n v="92"/>
    <b v="1"/>
    <x v="16"/>
    <n v="100.9"/>
    <x v="1079"/>
    <s v="music"/>
    <x v="16"/>
  </r>
  <r>
    <n v="2117"/>
    <s v="You Said It Would Go Down Like This"/>
    <s v="Our next album is being mastered and we want your help to release it by putting your name down for a pre-sale copy and awesome merch!"/>
    <n v="1200"/>
    <x v="1043"/>
    <x v="0"/>
    <x v="0"/>
    <s v="USD"/>
    <n v="1445921940"/>
    <n v="1444699549"/>
    <b v="0"/>
    <n v="35"/>
    <b v="1"/>
    <x v="16"/>
    <n v="147.75"/>
    <x v="1080"/>
    <s v="music"/>
    <x v="16"/>
  </r>
  <r>
    <n v="2118"/>
    <s v="PORCHES. vs. THE U.S.A."/>
    <s v="PORCHES.  and Documentarians tour from New York to San Francisco and back."/>
    <n v="1000"/>
    <x v="1044"/>
    <x v="0"/>
    <x v="0"/>
    <s v="USD"/>
    <n v="1311538136"/>
    <n v="1308946136"/>
    <b v="0"/>
    <n v="17"/>
    <b v="1"/>
    <x v="16"/>
    <n v="134.61000000000001"/>
    <x v="1081"/>
    <s v="music"/>
    <x v="16"/>
  </r>
  <r>
    <n v="2119"/>
    <s v="Big Long Now's Debut Album"/>
    <s v="big long now is recording our debut album and we are looking for help mastering and pressing it to vinyl"/>
    <n v="2000"/>
    <x v="897"/>
    <x v="0"/>
    <x v="0"/>
    <s v="USD"/>
    <n v="1345086445"/>
    <n v="1342494445"/>
    <b v="0"/>
    <n v="22"/>
    <b v="1"/>
    <x v="16"/>
    <n v="100.75"/>
    <x v="1082"/>
    <s v="music"/>
    <x v="16"/>
  </r>
  <r>
    <n v="2120"/>
    <s v="Hearty Har Full Length Album"/>
    <s v="&lt;3_x000a_Coming in from outer space. Help Hearty Har record their 1st album!!"/>
    <n v="8000"/>
    <x v="1045"/>
    <x v="0"/>
    <x v="0"/>
    <s v="USD"/>
    <n v="1388617736"/>
    <n v="1384384136"/>
    <b v="0"/>
    <n v="69"/>
    <b v="1"/>
    <x v="16"/>
    <n v="100.88"/>
    <x v="1083"/>
    <s v="music"/>
    <x v="16"/>
  </r>
  <r>
    <n v="2161"/>
    <s v="CallMeGhost DEBUT ALBUM preorder!"/>
    <s v="We're trying to fund hard copies of our debut album!"/>
    <n v="400"/>
    <x v="1046"/>
    <x v="0"/>
    <x v="0"/>
    <s v="USD"/>
    <n v="1443040059"/>
    <n v="1440448059"/>
    <b v="0"/>
    <n v="13"/>
    <b v="1"/>
    <x v="13"/>
    <n v="115.75"/>
    <x v="1084"/>
    <s v="music"/>
    <x v="13"/>
  </r>
  <r>
    <n v="2162"/>
    <s v="&quot;Then &amp; Now&quot;"/>
    <s v="Then &amp; Now is the 1st Solo album from me Ian Stewart. To learn more about me, my music, and my life visit www.ianstewartlive.com"/>
    <n v="4500"/>
    <x v="1047"/>
    <x v="0"/>
    <x v="0"/>
    <s v="USD"/>
    <n v="1406226191"/>
    <n v="1403547791"/>
    <b v="0"/>
    <n v="58"/>
    <b v="1"/>
    <x v="13"/>
    <n v="112.27"/>
    <x v="1085"/>
    <s v="music"/>
    <x v="13"/>
  </r>
  <r>
    <n v="2163"/>
    <s v="Help MONGREL record our new cd !"/>
    <s v="Mongrel is looking to hit the studio once again in June so we can bring you a new cd later this year and we need your help!"/>
    <n v="2500"/>
    <x v="1048"/>
    <x v="0"/>
    <x v="0"/>
    <s v="USD"/>
    <n v="1433735400"/>
    <n v="1429306520"/>
    <b v="0"/>
    <n v="44"/>
    <b v="1"/>
    <x v="13"/>
    <n v="132.19999999999999"/>
    <x v="1086"/>
    <s v="music"/>
    <x v="13"/>
  </r>
  <r>
    <n v="2164"/>
    <s v="Rosaline debut record"/>
    <s v="South Florida roots country/rock outfit's long awaited debut record"/>
    <n v="5500"/>
    <x v="1049"/>
    <x v="0"/>
    <x v="0"/>
    <s v="USD"/>
    <n v="1466827140"/>
    <n v="1464196414"/>
    <b v="0"/>
    <n v="83"/>
    <b v="1"/>
    <x v="13"/>
    <n v="102.64"/>
    <x v="1087"/>
    <s v="music"/>
    <x v="13"/>
  </r>
  <r>
    <n v="2165"/>
    <s v="Le Temps Nous Est ComtÃ©"/>
    <s v="Vous aimez le rock fort ? Aidez les Beat Cheese Ã  produire leur premier album ! Do you like cheese? Help us produce our first album!"/>
    <n v="2500"/>
    <x v="489"/>
    <x v="0"/>
    <x v="6"/>
    <s v="EUR"/>
    <n v="1460127635"/>
    <n v="1457539235"/>
    <b v="0"/>
    <n v="117"/>
    <b v="1"/>
    <x v="13"/>
    <n v="138.63999999999999"/>
    <x v="1088"/>
    <s v="music"/>
    <x v="13"/>
  </r>
  <r>
    <n v="2166"/>
    <s v="Johnny Rock &amp; Friends: For The Record"/>
    <s v="Drummer John Roccesano (Johnny Rock) produces an album written and performed by friends, recorded and mixed on tape, pressed on vinyl."/>
    <n v="2000"/>
    <x v="1050"/>
    <x v="0"/>
    <x v="0"/>
    <s v="USD"/>
    <n v="1417813618"/>
    <n v="1413922018"/>
    <b v="0"/>
    <n v="32"/>
    <b v="1"/>
    <x v="13"/>
    <n v="146.6"/>
    <x v="1089"/>
    <s v="music"/>
    <x v="13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x v="13"/>
    <n v="120"/>
    <x v="377"/>
    <s v="music"/>
    <x v="13"/>
  </r>
  <r>
    <n v="2168"/>
    <s v="PIZAZZ: Pigeons Playing Ping Pong's New Album"/>
    <s v="We're hitting the studio to record our next album, &quot;Pizazz&quot;!! Help us put the FUN in FUNK!!"/>
    <n v="18000"/>
    <x v="1051"/>
    <x v="0"/>
    <x v="0"/>
    <s v="USD"/>
    <n v="1486702800"/>
    <n v="1484058261"/>
    <b v="0"/>
    <n v="340"/>
    <b v="1"/>
    <x v="13"/>
    <n v="121.58"/>
    <x v="1090"/>
    <s v="music"/>
    <x v="13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3"/>
    <n v="100"/>
    <x v="1091"/>
    <s v="music"/>
    <x v="13"/>
  </r>
  <r>
    <n v="2170"/>
    <s v="STETSON'S NEW EP"/>
    <s v="We are a hard rock band from Northern California trying to raise $350 for our next EP. Be a part of our journey!"/>
    <n v="350"/>
    <x v="1052"/>
    <x v="0"/>
    <x v="0"/>
    <s v="USD"/>
    <n v="1440266422"/>
    <n v="1436810422"/>
    <b v="0"/>
    <n v="19"/>
    <b v="1"/>
    <x v="13"/>
    <n v="180.86"/>
    <x v="1092"/>
    <s v="music"/>
    <x v="13"/>
  </r>
  <r>
    <n v="2171"/>
    <s v="Brainspoonâ€™s New Record"/>
    <s v="Like records? We do, too! Help this Los Angeles based rock 'n' roll band get their new album out on vinyl!"/>
    <n v="4000"/>
    <x v="1053"/>
    <x v="0"/>
    <x v="0"/>
    <s v="USD"/>
    <n v="1434949200"/>
    <n v="1431903495"/>
    <b v="0"/>
    <n v="47"/>
    <b v="1"/>
    <x v="13"/>
    <n v="106.08"/>
    <x v="1093"/>
    <s v="music"/>
    <x v="13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3"/>
    <n v="100"/>
    <x v="822"/>
    <s v="music"/>
    <x v="13"/>
  </r>
  <r>
    <n v="2173"/>
    <s v="Brother K's first full length album, One Eyed King"/>
    <s v="Our first full length album, One Eyed King, is an overdriven roadtrip through the heart of darkness. Rocknroll with a reading problem."/>
    <n v="4200"/>
    <x v="1054"/>
    <x v="0"/>
    <x v="0"/>
    <s v="USD"/>
    <n v="1378785540"/>
    <n v="1376066243"/>
    <b v="0"/>
    <n v="90"/>
    <b v="1"/>
    <x v="13"/>
    <n v="126.93"/>
    <x v="1094"/>
    <s v="music"/>
    <x v="13"/>
  </r>
  <r>
    <n v="2174"/>
    <s v="Chivo Funge and the Extensions"/>
    <s v="Chivo and his band of miscreants present their debut album _x000a_'Blind Energy' ...we think you are going to like it."/>
    <n v="4000"/>
    <x v="1055"/>
    <x v="0"/>
    <x v="1"/>
    <s v="GBP"/>
    <n v="1462453307"/>
    <n v="1459861307"/>
    <b v="0"/>
    <n v="63"/>
    <b v="1"/>
    <x v="13"/>
    <n v="102.98"/>
    <x v="109"/>
    <s v="music"/>
    <x v="13"/>
  </r>
  <r>
    <n v="2175"/>
    <s v="Repulsur's First Record"/>
    <s v="Trying to get the last bit of money together to finish recording the first full length Repulsur album, &quot;The After School Special&quot;."/>
    <n v="700"/>
    <x v="1056"/>
    <x v="0"/>
    <x v="0"/>
    <s v="USD"/>
    <n v="1469059986"/>
    <n v="1468455186"/>
    <b v="0"/>
    <n v="26"/>
    <b v="1"/>
    <x v="13"/>
    <n v="250"/>
    <x v="1095"/>
    <s v="music"/>
    <x v="13"/>
  </r>
  <r>
    <n v="2176"/>
    <s v="Mike Farley Band - New Album!"/>
    <s v="The Mike Farley Band has re-assembled its original line up and needs your help to make a new full-length album!"/>
    <n v="5000"/>
    <x v="1057"/>
    <x v="0"/>
    <x v="0"/>
    <s v="USD"/>
    <n v="1430579509"/>
    <n v="1427987509"/>
    <b v="0"/>
    <n v="71"/>
    <b v="1"/>
    <x v="13"/>
    <n v="126.02"/>
    <x v="1096"/>
    <s v="music"/>
    <x v="13"/>
  </r>
  <r>
    <n v="2177"/>
    <s v="Nobody Rides For Free ~ Stone Horse"/>
    <s v="Stone Horse ~ _x000a_Doing what they do best, laying down honest and _x000a_proper Rock-n-Roll guaranteed to soothe your soul!"/>
    <n v="2500"/>
    <x v="608"/>
    <x v="0"/>
    <x v="0"/>
    <s v="USD"/>
    <n v="1465192867"/>
    <n v="1463032867"/>
    <b v="0"/>
    <n v="38"/>
    <b v="1"/>
    <x v="13"/>
    <n v="100.12"/>
    <x v="1097"/>
    <s v="music"/>
    <x v="13"/>
  </r>
  <r>
    <n v="2178"/>
    <s v="The Letter Black - New Record"/>
    <s v="We are making our third studio album and no longer have a label telling us what we can/can't do. This record is for the fans."/>
    <n v="25000"/>
    <x v="1058"/>
    <x v="0"/>
    <x v="0"/>
    <s v="USD"/>
    <n v="1484752597"/>
    <n v="1482160597"/>
    <b v="0"/>
    <n v="859"/>
    <b v="1"/>
    <x v="13"/>
    <n v="138.63999999999999"/>
    <x v="1098"/>
    <s v="music"/>
    <x v="13"/>
  </r>
  <r>
    <n v="2179"/>
    <s v="Woodhouse EP"/>
    <s v="Woodhouse is making an EP!  If you are a fan of whiskey and loud guitars, contribute to the cause!"/>
    <n v="1000"/>
    <x v="1059"/>
    <x v="0"/>
    <x v="0"/>
    <s v="USD"/>
    <n v="1428725192"/>
    <n v="1426133192"/>
    <b v="0"/>
    <n v="21"/>
    <b v="1"/>
    <x v="13"/>
    <n v="161.4"/>
    <x v="1099"/>
    <s v="music"/>
    <x v="13"/>
  </r>
  <r>
    <n v="2180"/>
    <s v="FOUR STAR MARY &quot;PIECES&quot;"/>
    <s v="Help fund the new record by independent alternative rockers FOUR STAR MARY &quot;PIECES&quot;"/>
    <n v="5000"/>
    <x v="1060"/>
    <x v="0"/>
    <x v="0"/>
    <s v="USD"/>
    <n v="1447434268"/>
    <n v="1443801868"/>
    <b v="0"/>
    <n v="78"/>
    <b v="1"/>
    <x v="13"/>
    <n v="107.18"/>
    <x v="1100"/>
    <s v="music"/>
    <x v="13"/>
  </r>
  <r>
    <n v="2201"/>
    <s v="Superpowerless - Princess - Music Video"/>
    <s v="Oh Hello! I make 8bit / Pop Punk under the name of Superpowerless and with your help, I'm looking to fund a new music video! :)"/>
    <n v="110"/>
    <x v="1061"/>
    <x v="0"/>
    <x v="1"/>
    <s v="GBP"/>
    <n v="1358367565"/>
    <n v="1357157965"/>
    <b v="0"/>
    <n v="28"/>
    <b v="1"/>
    <x v="17"/>
    <n v="382.72"/>
    <x v="1101"/>
    <s v="music"/>
    <x v="17"/>
  </r>
  <r>
    <n v="2202"/>
    <s v="zircon - &quot;Identity Sequence&quot;: A cyberpunk-inspired journey"/>
    <s v="An electro-organic album of evolved dance music inspired by seminal cyberpunk works."/>
    <n v="4000"/>
    <x v="1062"/>
    <x v="0"/>
    <x v="0"/>
    <s v="USD"/>
    <n v="1351801368"/>
    <n v="1349209368"/>
    <b v="0"/>
    <n v="721"/>
    <b v="1"/>
    <x v="17"/>
    <n v="704.18"/>
    <x v="1102"/>
    <s v="music"/>
    <x v="17"/>
  </r>
  <r>
    <n v="2203"/>
    <s v="Andy's iLL - The Invisible City"/>
    <s v="The Invisible City is a project built &amp; powered by my fans. A full video and audio experience that I hope to merge into a live show."/>
    <n v="2000"/>
    <x v="1063"/>
    <x v="0"/>
    <x v="5"/>
    <s v="CAD"/>
    <n v="1443127082"/>
    <n v="1440535082"/>
    <b v="0"/>
    <n v="50"/>
    <b v="1"/>
    <x v="17"/>
    <n v="109.55"/>
    <x v="1103"/>
    <s v="music"/>
    <x v="17"/>
  </r>
  <r>
    <n v="2204"/>
    <s v="Press Mirror Kisses' New Album &quot;Heartbeats&quot; on Vinyl"/>
    <s v="A professional pressing of the new (and greatest) Mirror Kisses album on beautiful white vinyl. Backers hear it first!"/>
    <n v="1500"/>
    <x v="1064"/>
    <x v="0"/>
    <x v="0"/>
    <s v="USD"/>
    <n v="1362814119"/>
    <n v="1360222119"/>
    <b v="0"/>
    <n v="73"/>
    <b v="1"/>
    <x v="17"/>
    <n v="132.87"/>
    <x v="1104"/>
    <s v="music"/>
    <x v="17"/>
  </r>
  <r>
    <n v="2205"/>
    <s v="Lestat - Midnight Toll Video"/>
    <s v="Lestat is filming their first video, and they need your help! From their release, Arisen, &quot;Midnight Toll&quot;. Hear it at lestatmusic.com."/>
    <n v="750"/>
    <x v="1065"/>
    <x v="0"/>
    <x v="0"/>
    <s v="USD"/>
    <n v="1338579789"/>
    <n v="1335987789"/>
    <b v="0"/>
    <n v="27"/>
    <b v="1"/>
    <x v="17"/>
    <n v="152"/>
    <x v="1105"/>
    <s v="music"/>
    <x v="17"/>
  </r>
  <r>
    <n v="2206"/>
    <s v="Arbor Oasis's First Album!"/>
    <s v="We really think we might have what it takes to make it someday! But we really need help to take the first step and release this album!"/>
    <n v="1100"/>
    <x v="868"/>
    <x v="0"/>
    <x v="0"/>
    <s v="USD"/>
    <n v="1334556624"/>
    <n v="1333001424"/>
    <b v="0"/>
    <n v="34"/>
    <b v="1"/>
    <x v="17"/>
    <n v="102.73"/>
    <x v="1106"/>
    <s v="music"/>
    <x v="17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7"/>
    <n v="100"/>
    <x v="1107"/>
    <s v="music"/>
    <x v="17"/>
  </r>
  <r>
    <n v="2208"/>
    <s v="HELP FUND SELF IMPLIED RESTRICTIONS DEBUT RELEASE"/>
    <s v="Early Summer, SIR will be releasing two EP's. The funding of this project will determine if they get professional pressings or cdr's"/>
    <n v="1000"/>
    <x v="1066"/>
    <x v="0"/>
    <x v="0"/>
    <s v="USD"/>
    <n v="1333771200"/>
    <n v="1328649026"/>
    <b v="0"/>
    <n v="24"/>
    <b v="1"/>
    <x v="17"/>
    <n v="101.6"/>
    <x v="1108"/>
    <s v="music"/>
    <x v="17"/>
  </r>
  <r>
    <n v="2209"/>
    <s v="NYPC's North American (+ Colombia!) Tour May 2014 - Part 2"/>
    <s v="Support us and pledge for rewards on our new bigger Tour of the US, Canada and Colombia!"/>
    <n v="500"/>
    <x v="1067"/>
    <x v="0"/>
    <x v="1"/>
    <s v="GBP"/>
    <n v="1397516400"/>
    <n v="1396524644"/>
    <b v="0"/>
    <n v="15"/>
    <b v="1"/>
    <x v="17"/>
    <n v="150.80000000000001"/>
    <x v="1109"/>
    <s v="music"/>
    <x v="17"/>
  </r>
  <r>
    <n v="2210"/>
    <s v="The Seshen's Debut Album Release"/>
    <s v="Influenced by Little Dragon, J. Dilla, Erykah Badu &amp; Beach House, this genre-defying record fuses hip-hop, soul, pop and electronica."/>
    <n v="4000"/>
    <x v="1068"/>
    <x v="0"/>
    <x v="0"/>
    <s v="USD"/>
    <n v="1334424960"/>
    <n v="1329442510"/>
    <b v="0"/>
    <n v="72"/>
    <b v="1"/>
    <x v="17"/>
    <n v="111.43"/>
    <x v="1110"/>
    <s v="music"/>
    <x v="17"/>
  </r>
  <r>
    <n v="2211"/>
    <s v="Kickstart the Future (of Telefuture)"/>
    <s v="Telefuture, a record label sharing 80's inspired electronic music, wants to release some incredible albums on various physical mediums!"/>
    <n v="2500"/>
    <x v="1069"/>
    <x v="0"/>
    <x v="0"/>
    <s v="USD"/>
    <n v="1397113140"/>
    <n v="1395168625"/>
    <b v="0"/>
    <n v="120"/>
    <b v="1"/>
    <x v="17"/>
    <n v="195.6"/>
    <x v="685"/>
    <s v="music"/>
    <x v="17"/>
  </r>
  <r>
    <n v="2212"/>
    <s v="Dragon's Eye Recordings: Label Relaunch"/>
    <s v="Help Dragon's Eye relaunch with 4 new releases by Yann Novak, Pinkcourtesyphone, Steve Roden &amp; Lawrence English + Stephen Vitiello"/>
    <n v="6000"/>
    <x v="1070"/>
    <x v="0"/>
    <x v="0"/>
    <s v="USD"/>
    <n v="1383526800"/>
    <n v="1380650177"/>
    <b v="0"/>
    <n v="123"/>
    <b v="1"/>
    <x v="17"/>
    <n v="114.38"/>
    <x v="1111"/>
    <s v="music"/>
    <x v="17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7"/>
    <n v="200"/>
    <x v="119"/>
    <s v="music"/>
    <x v="17"/>
  </r>
  <r>
    <n v="2214"/>
    <s v="Spiff is ready to join the digital age!"/>
    <s v="Join this Kickstarter project today to assist Spiff in converting his analog recordings from the 80's to digital!"/>
    <n v="600"/>
    <x v="1071"/>
    <x v="0"/>
    <x v="0"/>
    <s v="USD"/>
    <n v="1391713248"/>
    <n v="1389121248"/>
    <b v="0"/>
    <n v="24"/>
    <b v="1"/>
    <x v="17"/>
    <n v="292.5"/>
    <x v="1112"/>
    <s v="music"/>
    <x v="17"/>
  </r>
  <r>
    <n v="2215"/>
    <s v="&quot;Something to See, Not to Say&quot; - Anemometer's First EP Album"/>
    <s v="Ambient Electro Grind-fest!"/>
    <n v="550"/>
    <x v="1072"/>
    <x v="0"/>
    <x v="0"/>
    <s v="USD"/>
    <n v="1331621940"/>
    <n v="1329671572"/>
    <b v="0"/>
    <n v="33"/>
    <b v="1"/>
    <x v="17"/>
    <n v="156.36000000000001"/>
    <x v="1113"/>
    <s v="music"/>
    <x v="17"/>
  </r>
  <r>
    <n v="2216"/>
    <s v="Femme Fatality 'Stranger' T-shirt and/or Tote bag"/>
    <s v="We are taking pre-orders for a very limited run of new t-shirts and tote bags! Available exclusivly through this Kickstarter campaign."/>
    <n v="300"/>
    <x v="1073"/>
    <x v="0"/>
    <x v="0"/>
    <s v="USD"/>
    <n v="1437674545"/>
    <n v="1436464945"/>
    <b v="0"/>
    <n v="14"/>
    <b v="1"/>
    <x v="17"/>
    <n v="105.67"/>
    <x v="1114"/>
    <s v="music"/>
    <x v="17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7"/>
    <n v="101.19"/>
    <x v="1115"/>
    <s v="music"/>
    <x v="17"/>
  </r>
  <r>
    <n v="2218"/>
    <s v="Idiot Stare &quot;Unknown to Millions&quot; CD"/>
    <s v="Help Idiot Stare press their next album to CD. Over 40 minutes of intense industrial rock that you're going to want to own!"/>
    <n v="2000"/>
    <x v="1074"/>
    <x v="0"/>
    <x v="0"/>
    <s v="USD"/>
    <n v="1346198400"/>
    <n v="1344281383"/>
    <b v="0"/>
    <n v="76"/>
    <b v="1"/>
    <x v="17"/>
    <n v="122.83"/>
    <x v="1116"/>
    <s v="music"/>
    <x v="17"/>
  </r>
  <r>
    <n v="2219"/>
    <s v="Moments by eBurner"/>
    <s v="An album that illustrates events in our lives, whether trivial or significant, through the tones of electronic music."/>
    <n v="1000"/>
    <x v="862"/>
    <x v="0"/>
    <x v="0"/>
    <s v="USD"/>
    <n v="1440004512"/>
    <n v="1437412512"/>
    <b v="0"/>
    <n v="19"/>
    <b v="1"/>
    <x v="17"/>
    <n v="101.5"/>
    <x v="1117"/>
    <s v="music"/>
    <x v="17"/>
  </r>
  <r>
    <n v="2220"/>
    <s v="Be Part of Darkpine's Debut EP"/>
    <s v="Darkpine is recording and releasing a 5-track EP within the coming months this summer and hopes for your support."/>
    <n v="3500"/>
    <x v="1075"/>
    <x v="0"/>
    <x v="0"/>
    <s v="USD"/>
    <n v="1374888436"/>
    <n v="1372296436"/>
    <b v="0"/>
    <n v="69"/>
    <b v="1"/>
    <x v="17"/>
    <n v="101.14"/>
    <x v="1118"/>
    <s v="music"/>
    <x v="17"/>
  </r>
  <r>
    <n v="2281"/>
    <s v="Lewis Robertson Band EP!"/>
    <s v="I am trying to get a new band off the ground, and in order to be taken seriously and get gigs, we need some killer recordings!"/>
    <n v="300"/>
    <x v="1076"/>
    <x v="0"/>
    <x v="0"/>
    <s v="USD"/>
    <n v="1311576600"/>
    <n v="1306219897"/>
    <b v="0"/>
    <n v="11"/>
    <b v="1"/>
    <x v="13"/>
    <n v="185"/>
    <x v="1119"/>
    <s v="music"/>
    <x v="13"/>
  </r>
  <r>
    <n v="2282"/>
    <s v="Sage King's Debut Album"/>
    <s v="Sage King is recording his debut album and wants YOU to be a part of the creation process"/>
    <n v="750"/>
    <x v="1077"/>
    <x v="0"/>
    <x v="0"/>
    <s v="USD"/>
    <n v="1452744686"/>
    <n v="1447560686"/>
    <b v="0"/>
    <n v="12"/>
    <b v="1"/>
    <x v="13"/>
    <n v="185.33"/>
    <x v="1120"/>
    <s v="music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078"/>
    <x v="0"/>
    <x v="0"/>
    <s v="USD"/>
    <n v="1336528804"/>
    <n v="1331348404"/>
    <b v="0"/>
    <n v="48"/>
    <b v="1"/>
    <x v="13"/>
    <n v="100.86"/>
    <x v="1064"/>
    <s v="music"/>
    <x v="13"/>
  </r>
  <r>
    <n v="2284"/>
    <s v="Make a record, write a song, take the Vinyl Skyway. "/>
    <s v="The Vinyl Skyway reunite to make a third album. "/>
    <n v="6000"/>
    <x v="1079"/>
    <x v="0"/>
    <x v="0"/>
    <s v="USD"/>
    <n v="1299902400"/>
    <n v="1297451245"/>
    <b v="0"/>
    <n v="59"/>
    <b v="1"/>
    <x v="13"/>
    <n v="106.22"/>
    <x v="1121"/>
    <s v="music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x v="1080"/>
    <x v="0"/>
    <x v="0"/>
    <s v="USD"/>
    <n v="1340944043"/>
    <n v="1338352043"/>
    <b v="0"/>
    <n v="79"/>
    <b v="1"/>
    <x v="13"/>
    <n v="121.37"/>
    <x v="1122"/>
    <s v="music"/>
    <x v="13"/>
  </r>
  <r>
    <n v="2286"/>
    <s v="Arson In The Suburbs"/>
    <s v="Arson In The Suburbs is ready to release its FIRST three song E.P. and looking to raise funds to get back in the studio! RnFnR!"/>
    <n v="1500"/>
    <x v="1081"/>
    <x v="0"/>
    <x v="0"/>
    <s v="USD"/>
    <n v="1378439940"/>
    <n v="1376003254"/>
    <b v="0"/>
    <n v="14"/>
    <b v="1"/>
    <x v="13"/>
    <n v="100.07"/>
    <x v="1123"/>
    <s v="music"/>
    <x v="13"/>
  </r>
  <r>
    <n v="2287"/>
    <s v="Crushed Out - TEETH - album pre-order / 12&quot; vinyl LP debut"/>
    <s v="Pre-order Crushed Out's new album TEETH &amp; support the pressing of 12&quot; vinyl records. Release date; Sept. 16, 2014."/>
    <n v="4500"/>
    <x v="1082"/>
    <x v="0"/>
    <x v="0"/>
    <s v="USD"/>
    <n v="1403539260"/>
    <n v="1401724860"/>
    <b v="0"/>
    <n v="106"/>
    <b v="1"/>
    <x v="13"/>
    <n v="119.98"/>
    <x v="1124"/>
    <s v="music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x v="860"/>
    <x v="0"/>
    <x v="0"/>
    <s v="USD"/>
    <n v="1340733600"/>
    <n v="1339098689"/>
    <b v="0"/>
    <n v="25"/>
    <b v="1"/>
    <x v="13"/>
    <n v="100.1"/>
    <x v="1125"/>
    <s v="music"/>
    <x v="13"/>
  </r>
  <r>
    <n v="2289"/>
    <s v="Blind Man Deaf Boy Tour!"/>
    <s v="Blind Man Deaf Boy is a Folk Punk band from Denver, we need money to get ourselves a van and take it on tour around the west coast."/>
    <n v="1500"/>
    <x v="1083"/>
    <x v="0"/>
    <x v="0"/>
    <s v="USD"/>
    <n v="1386372120"/>
    <n v="1382659060"/>
    <b v="0"/>
    <n v="25"/>
    <b v="1"/>
    <x v="13"/>
    <n v="107.4"/>
    <x v="1126"/>
    <s v="music"/>
    <x v="13"/>
  </r>
  <r>
    <n v="2290"/>
    <s v="American Standard Needs to Release Their Debut EP"/>
    <s v="American Standard needs your help pressing their debut EP. Be involved in the artistic process and receive swag in return!"/>
    <n v="1500"/>
    <x v="1084"/>
    <x v="0"/>
    <x v="0"/>
    <s v="USD"/>
    <n v="1259686800"/>
    <n v="1252908330"/>
    <b v="0"/>
    <n v="29"/>
    <b v="1"/>
    <x v="13"/>
    <n v="104.07"/>
    <x v="1127"/>
    <s v="music"/>
    <x v="13"/>
  </r>
  <r>
    <n v="2291"/>
    <s v="Create thatwasthen's new album with them!"/>
    <s v="So we've recorded a 5-song EP with a 2-time Grammy winner, but we need to raise the  $$$ to mix, master and press it to CD and vinyl!"/>
    <n v="2500"/>
    <x v="1085"/>
    <x v="0"/>
    <x v="0"/>
    <s v="USD"/>
    <n v="1335153600"/>
    <n v="1332199618"/>
    <b v="0"/>
    <n v="43"/>
    <b v="1"/>
    <x v="13"/>
    <n v="172.8"/>
    <x v="1128"/>
    <s v="music"/>
    <x v="13"/>
  </r>
  <r>
    <n v="2292"/>
    <s v="BE A PART OF HISTORY!"/>
    <s v="Aiding Contra in the telling of the &quot;Blue Planet Chronicles&quot;, a concept about the history of our beautiful home; Planet Earth!"/>
    <n v="2000"/>
    <x v="1086"/>
    <x v="0"/>
    <x v="0"/>
    <s v="USD"/>
    <n v="1334767476"/>
    <n v="1332175476"/>
    <b v="0"/>
    <n v="46"/>
    <b v="1"/>
    <x v="13"/>
    <n v="107.25"/>
    <x v="424"/>
    <s v="music"/>
    <x v="13"/>
  </r>
  <r>
    <n v="2293"/>
    <s v="&quot;Hurt N' Wrong&quot; New Album Fundraiser!"/>
    <s v="Donate here to be a part of the upcoming album. Every little bit helps!"/>
    <n v="850"/>
    <x v="1087"/>
    <x v="0"/>
    <x v="0"/>
    <s v="USD"/>
    <n v="1348545540"/>
    <n v="1346345999"/>
    <b v="0"/>
    <n v="27"/>
    <b v="1"/>
    <x v="13"/>
    <n v="108.24"/>
    <x v="1129"/>
    <s v="music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088"/>
    <x v="0"/>
    <x v="0"/>
    <s v="USD"/>
    <n v="1358702480"/>
    <n v="1356110480"/>
    <b v="0"/>
    <n v="112"/>
    <b v="1"/>
    <x v="13"/>
    <n v="146.08000000000001"/>
    <x v="1130"/>
    <s v="music"/>
    <x v="13"/>
  </r>
  <r>
    <n v="2295"/>
    <s v="SHADOWRAPTR: The Second Coming. (Sophomore LP)"/>
    <s v="The second full length album by SHADOWRAPTR is nearly complete. We just need a little boost to get us there. Think of the children."/>
    <n v="1200"/>
    <x v="1089"/>
    <x v="0"/>
    <x v="0"/>
    <s v="USD"/>
    <n v="1359240856"/>
    <n v="1356648856"/>
    <b v="0"/>
    <n v="34"/>
    <b v="1"/>
    <x v="13"/>
    <n v="125.25"/>
    <x v="1131"/>
    <s v="music"/>
    <x v="13"/>
  </r>
  <r>
    <n v="2296"/>
    <s v="HAMELL ON TRIAL IS RECORDING AN ALBUM"/>
    <s v="Ed Hamell AKA Hamell on Trial is recording an album titled The Happiest Man in the World. He needs your help."/>
    <n v="7000"/>
    <x v="1090"/>
    <x v="0"/>
    <x v="0"/>
    <s v="USD"/>
    <n v="1330018426"/>
    <n v="1326994426"/>
    <b v="0"/>
    <n v="145"/>
    <b v="1"/>
    <x v="13"/>
    <n v="149.07"/>
    <x v="1132"/>
    <s v="music"/>
    <x v="13"/>
  </r>
  <r>
    <n v="2297"/>
    <s v="Company Company: Debut EP"/>
    <s v="New Jersey Alternative Rock band COCO needs YOUR help self-releasing debut EP!"/>
    <n v="1000"/>
    <x v="1091"/>
    <x v="0"/>
    <x v="0"/>
    <s v="USD"/>
    <n v="1331697540"/>
    <n v="1328749249"/>
    <b v="0"/>
    <n v="19"/>
    <b v="1"/>
    <x v="13"/>
    <n v="100.6"/>
    <x v="1133"/>
    <s v="music"/>
    <x v="13"/>
  </r>
  <r>
    <n v="2298"/>
    <s v="Jonny Gray: First Full Length Album"/>
    <s v="My name is Jonny Gray, and my friends and I are working together to raise funds for my debut album"/>
    <n v="30000"/>
    <x v="1092"/>
    <x v="0"/>
    <x v="0"/>
    <s v="USD"/>
    <n v="1395861033"/>
    <n v="1393272633"/>
    <b v="0"/>
    <n v="288"/>
    <b v="1"/>
    <x v="13"/>
    <n v="105.07"/>
    <x v="1134"/>
    <s v="music"/>
    <x v="13"/>
  </r>
  <r>
    <n v="2299"/>
    <s v="HELP FLY RADIO FINISH THEIR FULL LENGTH ALBUM!"/>
    <s v="Fly Radio has finished tracking their album now all that is left is the mixing/mastering and duplication!"/>
    <n v="300"/>
    <x v="1093"/>
    <x v="0"/>
    <x v="0"/>
    <s v="USD"/>
    <n v="1296953209"/>
    <n v="1295657209"/>
    <b v="0"/>
    <n v="14"/>
    <b v="1"/>
    <x v="13"/>
    <n v="350.17"/>
    <x v="1135"/>
    <s v="music"/>
    <x v="13"/>
  </r>
  <r>
    <n v="2300"/>
    <s v="Keep The Prison Van Rolling"/>
    <s v="Big Fiction leaves for tour on 6/27 but the Prison Van needs some work!  New brakes, transmission repair, tires... it needs a bit."/>
    <n v="800"/>
    <x v="1094"/>
    <x v="0"/>
    <x v="0"/>
    <s v="USD"/>
    <n v="1340904416"/>
    <n v="1339694816"/>
    <b v="0"/>
    <n v="7"/>
    <b v="1"/>
    <x v="13"/>
    <n v="101.25"/>
    <x v="964"/>
    <s v="music"/>
    <x v="13"/>
  </r>
  <r>
    <n v="2301"/>
    <s v="Time Crash"/>
    <s v="We are America's first trock band, and we're ready to bring you our first album!"/>
    <n v="5000"/>
    <x v="1095"/>
    <x v="0"/>
    <x v="0"/>
    <s v="USD"/>
    <n v="1371785496"/>
    <n v="1369193496"/>
    <b v="1"/>
    <n v="211"/>
    <b v="1"/>
    <x v="16"/>
    <n v="133.6"/>
    <x v="1136"/>
    <s v="music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x v="1096"/>
    <x v="0"/>
    <x v="0"/>
    <s v="USD"/>
    <n v="1388473200"/>
    <n v="1385585434"/>
    <b v="1"/>
    <n v="85"/>
    <b v="1"/>
    <x v="16"/>
    <n v="170.65"/>
    <x v="131"/>
    <s v="music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x v="1097"/>
    <x v="0"/>
    <x v="0"/>
    <s v="USD"/>
    <n v="1323747596"/>
    <n v="1320287996"/>
    <b v="1"/>
    <n v="103"/>
    <b v="1"/>
    <x v="16"/>
    <n v="109.36"/>
    <x v="1137"/>
    <s v="music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x v="1098"/>
    <x v="0"/>
    <x v="0"/>
    <s v="USD"/>
    <n v="1293857940"/>
    <n v="1290281691"/>
    <b v="1"/>
    <n v="113"/>
    <b v="1"/>
    <x v="16"/>
    <n v="100.7"/>
    <x v="1138"/>
    <s v="music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x v="1099"/>
    <x v="0"/>
    <x v="0"/>
    <s v="USD"/>
    <n v="1407520800"/>
    <n v="1405356072"/>
    <b v="1"/>
    <n v="167"/>
    <b v="1"/>
    <x v="16"/>
    <n v="101.23"/>
    <x v="1139"/>
    <s v="music"/>
    <x v="16"/>
  </r>
  <r>
    <n v="2306"/>
    <s v="Cook Up a Record with Dewveall"/>
    <s v="Indie rockers, Dewveall, are recording new music. Take a seat at the table; let them cook you a meal and sing you some songs."/>
    <n v="3500"/>
    <x v="1100"/>
    <x v="0"/>
    <x v="0"/>
    <s v="USD"/>
    <n v="1331352129"/>
    <n v="1328760129"/>
    <b v="1"/>
    <n v="73"/>
    <b v="1"/>
    <x v="16"/>
    <n v="106.76"/>
    <x v="1140"/>
    <s v="music"/>
    <x v="16"/>
  </r>
  <r>
    <n v="2307"/>
    <s v="Bones - The New EP by Matt Phillips"/>
    <s v="Printing, copywriting, and album art for my first record. It's 100% ready to listen we just need some help to get it out there."/>
    <n v="1964.47"/>
    <x v="1101"/>
    <x v="0"/>
    <x v="0"/>
    <s v="USD"/>
    <n v="1336245328"/>
    <n v="1333653333"/>
    <b v="1"/>
    <n v="75"/>
    <b v="1"/>
    <x v="16"/>
    <n v="106.66"/>
    <x v="1141"/>
    <s v="music"/>
    <x v="16"/>
  </r>
  <r>
    <n v="2308"/>
    <s v="The Ember Days Audio/Visual Experience"/>
    <s v="For our next record we're combining amazing visuals with new and creative music to create an truly beautiful worship experience."/>
    <n v="50000"/>
    <x v="1102"/>
    <x v="0"/>
    <x v="0"/>
    <s v="USD"/>
    <n v="1409274000"/>
    <n v="1406847996"/>
    <b v="1"/>
    <n v="614"/>
    <b v="1"/>
    <x v="16"/>
    <n v="101.31"/>
    <x v="1142"/>
    <s v="music"/>
    <x v="16"/>
  </r>
  <r>
    <n v="2309"/>
    <s v="// Marny Lion Proudfit /\/\/\ Album Release \\"/>
    <s v="|| HELP MARNY LION PROUDFIT RECORD HER SECOND INDIE FOLK ALBUM THIS MARCH â€“ THE BARN IS WAITING ||"/>
    <n v="6000"/>
    <x v="1103"/>
    <x v="0"/>
    <x v="0"/>
    <s v="USD"/>
    <n v="1362872537"/>
    <n v="1359848537"/>
    <b v="1"/>
    <n v="107"/>
    <b v="1"/>
    <x v="16"/>
    <n v="106.67"/>
    <x v="1143"/>
    <s v="music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x v="1104"/>
    <x v="0"/>
    <x v="0"/>
    <s v="USD"/>
    <n v="1363889015"/>
    <n v="1361300615"/>
    <b v="1"/>
    <n v="1224"/>
    <b v="1"/>
    <x v="16"/>
    <n v="428.84"/>
    <x v="1144"/>
    <s v="music"/>
    <x v="16"/>
  </r>
  <r>
    <n v="2311"/>
    <s v="Mary Fagan's CD Project!"/>
    <s v="I'm heading back into the studio!  I'm planning to record a CD of original songs and one with some jazz standards."/>
    <n v="9000"/>
    <x v="1105"/>
    <x v="0"/>
    <x v="0"/>
    <s v="USD"/>
    <n v="1399421189"/>
    <n v="1396829189"/>
    <b v="1"/>
    <n v="104"/>
    <b v="1"/>
    <x v="16"/>
    <n v="104.11"/>
    <x v="1145"/>
    <s v="music"/>
    <x v="16"/>
  </r>
  <r>
    <n v="2312"/>
    <s v="DINOWALRUS: 3RD RECORD ON VINYL"/>
    <s v="Help Brooklyn psychedelic synth rockers DINOWALRUS release their 3rd Record, COMPLEXION, on vinyl!"/>
    <n v="3000"/>
    <x v="1106"/>
    <x v="0"/>
    <x v="0"/>
    <s v="USD"/>
    <n v="1397862000"/>
    <n v="1395155478"/>
    <b v="1"/>
    <n v="79"/>
    <b v="1"/>
    <x v="16"/>
    <n v="107.87"/>
    <x v="1146"/>
    <s v="music"/>
    <x v="16"/>
  </r>
  <r>
    <n v="2313"/>
    <s v="A SUNNY DAY IN GLASGOW"/>
    <s v="A Sunny Day in Glasgow are recording a new album and we need your help!"/>
    <n v="5000"/>
    <x v="1107"/>
    <x v="0"/>
    <x v="0"/>
    <s v="USD"/>
    <n v="1336086026"/>
    <n v="1333494026"/>
    <b v="1"/>
    <n v="157"/>
    <b v="1"/>
    <x v="16"/>
    <n v="175.84"/>
    <x v="150"/>
    <s v="music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108"/>
    <x v="0"/>
    <x v="0"/>
    <s v="USD"/>
    <n v="1339074857"/>
    <n v="1336482857"/>
    <b v="1"/>
    <n v="50"/>
    <b v="1"/>
    <x v="16"/>
    <n v="156.97"/>
    <x v="520"/>
    <s v="music"/>
    <x v="16"/>
  </r>
  <r>
    <n v="2315"/>
    <s v="RICE Presses Their Debut Album 'Keep Warm' On Vinyl"/>
    <s v="Rice invites you to be a part of the creation of their first album and spread their message of love."/>
    <n v="2500"/>
    <x v="1109"/>
    <x v="0"/>
    <x v="0"/>
    <s v="USD"/>
    <n v="1336238743"/>
    <n v="1333646743"/>
    <b v="1"/>
    <n v="64"/>
    <b v="1"/>
    <x v="16"/>
    <n v="102.6"/>
    <x v="1147"/>
    <s v="music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110"/>
    <x v="0"/>
    <x v="0"/>
    <s v="USD"/>
    <n v="1260383040"/>
    <n v="1253726650"/>
    <b v="1"/>
    <n v="200"/>
    <b v="1"/>
    <x v="16"/>
    <n v="104.04"/>
    <x v="1148"/>
    <s v="music"/>
    <x v="16"/>
  </r>
  <r>
    <n v="2317"/>
    <s v="ibreatheFUR / He Can Jog split Cassette"/>
    <s v="Snag the first Wolf Interval release by droners ibreatheFUR and He Can Jog. One month to preorder and then they're gone!"/>
    <n v="400"/>
    <x v="1111"/>
    <x v="0"/>
    <x v="0"/>
    <s v="USD"/>
    <n v="1266210000"/>
    <n v="1263474049"/>
    <b v="1"/>
    <n v="22"/>
    <b v="1"/>
    <x v="16"/>
    <n v="104"/>
    <x v="1149"/>
    <s v="music"/>
    <x v="16"/>
  </r>
  <r>
    <n v="2318"/>
    <s v="Songs For Unusual Creatures"/>
    <s v="A book/CD by Michael Hearst featuring songs and factoids that celebrate some of the most bizarre (and under-appreciated) animals that roam the planet!"/>
    <n v="5000"/>
    <x v="1112"/>
    <x v="0"/>
    <x v="0"/>
    <s v="USD"/>
    <n v="1253937540"/>
    <n v="1251214014"/>
    <b v="1"/>
    <n v="163"/>
    <b v="1"/>
    <x v="16"/>
    <n v="121.06"/>
    <x v="1150"/>
    <s v="music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113"/>
    <x v="0"/>
    <x v="0"/>
    <s v="USD"/>
    <n v="1387072685"/>
    <n v="1384480685"/>
    <b v="1"/>
    <n v="77"/>
    <b v="1"/>
    <x v="16"/>
    <n v="107.7"/>
    <x v="1151"/>
    <s v="music"/>
    <x v="16"/>
  </r>
  <r>
    <n v="2320"/>
    <s v="Ocean Versus Daughter's New Album!"/>
    <s v="We've been hard at work crafting our next batch of songs, and we need your help to record it!  Have a look at our quick witchy video!"/>
    <n v="5000"/>
    <x v="1114"/>
    <x v="0"/>
    <x v="0"/>
    <s v="USD"/>
    <n v="1396463800"/>
    <n v="1393443400"/>
    <b v="1"/>
    <n v="89"/>
    <b v="1"/>
    <x v="16"/>
    <n v="108.66"/>
    <x v="792"/>
    <s v="music"/>
    <x v="16"/>
  </r>
  <r>
    <n v="2461"/>
    <s v="Christian &amp; The Sinners"/>
    <s v="Songs of faith and worship that are so deeply spiritual you could sing them in church, so down to earth you could play them in a bar."/>
    <n v="7500"/>
    <x v="1115"/>
    <x v="0"/>
    <x v="0"/>
    <s v="USD"/>
    <n v="1317438000"/>
    <n v="1314577097"/>
    <b v="0"/>
    <n v="86"/>
    <b v="1"/>
    <x v="16"/>
    <n v="103.8"/>
    <x v="1152"/>
    <s v="music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x v="1116"/>
    <x v="0"/>
    <x v="0"/>
    <s v="USD"/>
    <n v="1342672096"/>
    <n v="1340944096"/>
    <b v="0"/>
    <n v="115"/>
    <b v="1"/>
    <x v="16"/>
    <n v="110.71"/>
    <x v="1153"/>
    <s v="music"/>
    <x v="16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x v="16"/>
    <n v="116.25"/>
    <x v="1154"/>
    <s v="music"/>
    <x v="16"/>
  </r>
  <r>
    <n v="2464"/>
    <s v="The Enemy Feathers NEW EP"/>
    <s v="The Enemy Feathers are passing the proverbial hat to see if we can raise enough money to complete Our NEW EP"/>
    <n v="2000"/>
    <x v="647"/>
    <x v="0"/>
    <x v="5"/>
    <s v="CAD"/>
    <n v="1443641340"/>
    <n v="1441143397"/>
    <b v="0"/>
    <n v="43"/>
    <b v="1"/>
    <x v="16"/>
    <n v="111.1"/>
    <x v="1155"/>
    <s v="music"/>
    <x v="16"/>
  </r>
  <r>
    <n v="2465"/>
    <s v="The Lion Oh My - Our first full length release"/>
    <s v="An indie band from Spokane, WA looking to master and package their first full length album."/>
    <n v="700"/>
    <x v="1117"/>
    <x v="0"/>
    <x v="0"/>
    <s v="USD"/>
    <n v="1348420548"/>
    <n v="1345828548"/>
    <b v="0"/>
    <n v="48"/>
    <b v="1"/>
    <x v="16"/>
    <n v="180.14"/>
    <x v="1020"/>
    <s v="music"/>
    <x v="16"/>
  </r>
  <r>
    <n v="2466"/>
    <s v="Jesse Alexander's Independent Debut Album"/>
    <s v="With big dreams and big sounds, Jesse Alexander's Debut album titled &quot;For Once&quot; brings Indie Rock to a whole new level."/>
    <n v="2500"/>
    <x v="1024"/>
    <x v="0"/>
    <x v="0"/>
    <s v="USD"/>
    <n v="1368066453"/>
    <n v="1365474453"/>
    <b v="0"/>
    <n v="52"/>
    <b v="1"/>
    <x v="16"/>
    <n v="100"/>
    <x v="1156"/>
    <s v="music"/>
    <x v="16"/>
  </r>
  <r>
    <n v="2467"/>
    <s v="Nature Boy Explorer EP"/>
    <s v="We've finished our first EP and we're taking it on the road in three weeks! Help us fund manufacturing?"/>
    <n v="1000"/>
    <x v="1118"/>
    <x v="0"/>
    <x v="0"/>
    <s v="USD"/>
    <n v="1336669200"/>
    <n v="1335473931"/>
    <b v="0"/>
    <n v="43"/>
    <b v="1"/>
    <x v="16"/>
    <n v="118.5"/>
    <x v="1157"/>
    <s v="music"/>
    <x v="16"/>
  </r>
  <r>
    <n v="2468"/>
    <s v="New &quot;Jesse Denaro&quot; Album!"/>
    <s v="Please donate, support &amp; share this project so that I may be able to record my new EP this fall!"/>
    <n v="2000"/>
    <x v="1119"/>
    <x v="0"/>
    <x v="0"/>
    <s v="USD"/>
    <n v="1351400400"/>
    <n v="1348285321"/>
    <b v="0"/>
    <n v="58"/>
    <b v="1"/>
    <x v="16"/>
    <n v="107.22"/>
    <x v="1158"/>
    <s v="music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x v="1120"/>
    <x v="0"/>
    <x v="0"/>
    <s v="USD"/>
    <n v="1297160329"/>
    <n v="1295000329"/>
    <b v="0"/>
    <n v="47"/>
    <b v="1"/>
    <x v="16"/>
    <n v="113.67"/>
    <x v="1159"/>
    <s v="music"/>
    <x v="16"/>
  </r>
  <r>
    <n v="2470"/>
    <s v="Geoff Zimmerman's Urban-Folk/ Indie-Rock Album"/>
    <s v="Music is my passion.  I've been recording this album for 2 years now, and I just want the world to finally hear it!"/>
    <n v="1000"/>
    <x v="1121"/>
    <x v="0"/>
    <x v="0"/>
    <s v="USD"/>
    <n v="1337824055"/>
    <n v="1335232055"/>
    <b v="0"/>
    <n v="36"/>
    <b v="1"/>
    <x v="16"/>
    <n v="103.16"/>
    <x v="1160"/>
    <s v="music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6"/>
    <n v="128"/>
    <x v="1161"/>
    <s v="music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122"/>
    <x v="0"/>
    <x v="0"/>
    <s v="USD"/>
    <n v="1283562180"/>
    <n v="1277433980"/>
    <b v="0"/>
    <n v="104"/>
    <b v="1"/>
    <x v="16"/>
    <n v="135.76"/>
    <x v="276"/>
    <s v="music"/>
    <x v="16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6"/>
    <n v="100"/>
    <x v="1162"/>
    <s v="music"/>
    <x v="16"/>
  </r>
  <r>
    <n v="2474"/>
    <s v="Suggestion's Upcoming Album!"/>
    <s v="Even though were still recording our first album, were taking pre orders to help with manufacturing costs. We have a lot to cover with this CD/ DVD. "/>
    <n v="5000"/>
    <x v="1123"/>
    <x v="0"/>
    <x v="0"/>
    <s v="USD"/>
    <n v="1286756176"/>
    <n v="1282868176"/>
    <b v="0"/>
    <n v="38"/>
    <b v="1"/>
    <x v="16"/>
    <n v="100"/>
    <x v="1163"/>
    <s v="music"/>
    <x v="16"/>
  </r>
  <r>
    <n v="2475"/>
    <s v="BRANDTSON - &quot;Send Us A Signal&quot; Vinyl LP"/>
    <s v="Help BRANDTSON and DREAMOVERrecords press their 2004 record, &quot;Send Us A Signal&quot;."/>
    <n v="2500"/>
    <x v="1124"/>
    <x v="0"/>
    <x v="0"/>
    <s v="USD"/>
    <n v="1278799200"/>
    <n v="1273647255"/>
    <b v="0"/>
    <n v="81"/>
    <b v="1"/>
    <x v="16"/>
    <n v="104.72"/>
    <x v="1116"/>
    <s v="music"/>
    <x v="16"/>
  </r>
  <r>
    <n v="2476"/>
    <s v="Arts &amp; Crafts"/>
    <s v="Eleven songs, the accumulation of several memorable occurrences in a sleepy town; stories of fiction &amp; fact."/>
    <n v="3200"/>
    <x v="1125"/>
    <x v="0"/>
    <x v="0"/>
    <s v="USD"/>
    <n v="1415004770"/>
    <n v="1412149970"/>
    <b v="0"/>
    <n v="55"/>
    <b v="1"/>
    <x v="16"/>
    <n v="105.02"/>
    <x v="1164"/>
    <s v="music"/>
    <x v="16"/>
  </r>
  <r>
    <n v="2477"/>
    <s v="Debut Album"/>
    <s v="Releasing my first album in August, and I need your help in order to get it done!"/>
    <n v="750"/>
    <x v="1126"/>
    <x v="0"/>
    <x v="0"/>
    <s v="USD"/>
    <n v="1344789345"/>
    <n v="1340901345"/>
    <b v="0"/>
    <n v="41"/>
    <b v="1"/>
    <x v="16"/>
    <n v="171.33"/>
    <x v="1165"/>
    <s v="music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127"/>
    <x v="0"/>
    <x v="0"/>
    <s v="USD"/>
    <n v="1358117313"/>
    <n v="1355525313"/>
    <b v="0"/>
    <n v="79"/>
    <b v="1"/>
    <x v="16"/>
    <n v="127.5"/>
    <x v="1166"/>
    <s v="music"/>
    <x v="16"/>
  </r>
  <r>
    <n v="2479"/>
    <s v="FUEL FAKE NATIVES"/>
    <s v="Fake Natives is headed on tour this summer. Help them fill their tank with fossil fuels."/>
    <n v="300"/>
    <x v="1128"/>
    <x v="0"/>
    <x v="0"/>
    <s v="USD"/>
    <n v="1343440800"/>
    <n v="1342545994"/>
    <b v="0"/>
    <n v="16"/>
    <b v="1"/>
    <x v="16"/>
    <n v="133.44"/>
    <x v="1167"/>
    <s v="music"/>
    <x v="16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6"/>
    <n v="100"/>
    <x v="404"/>
    <s v="music"/>
    <x v="16"/>
  </r>
  <r>
    <n v="2481"/>
    <s v="The Chrome Cranks launch PR campaign for new album!"/>
    <s v="To support the media blitz for their brand-new album, the band is offering a Kickstarter-only EP and other amazing premiums."/>
    <n v="4000"/>
    <x v="1129"/>
    <x v="0"/>
    <x v="0"/>
    <s v="USD"/>
    <n v="1335799808"/>
    <n v="1333207808"/>
    <b v="0"/>
    <n v="95"/>
    <b v="1"/>
    <x v="16"/>
    <n v="112.91"/>
    <x v="1168"/>
    <s v="music"/>
    <x v="16"/>
  </r>
  <r>
    <n v="2482"/>
    <s v="Journey to Japan"/>
    <s v="Singer Jude Roberts has been asked to perform his song &quot;The Flood&quot;  in Hiroshima.  You can assist in making this opportunity a reality."/>
    <n v="1000"/>
    <x v="860"/>
    <x v="0"/>
    <x v="0"/>
    <s v="USD"/>
    <n v="1312224383"/>
    <n v="1308336383"/>
    <b v="0"/>
    <n v="25"/>
    <b v="1"/>
    <x v="16"/>
    <n v="100.1"/>
    <x v="1125"/>
    <s v="music"/>
    <x v="16"/>
  </r>
  <r>
    <n v="2483"/>
    <s v="Intangible Animal's &quot;Oh The Humanity&quot; Tour"/>
    <s v="Send Intangible Animal on our first West Coast Tour!!! The fate of the world rests in your hands."/>
    <n v="1100"/>
    <x v="1130"/>
    <x v="0"/>
    <x v="0"/>
    <s v="USD"/>
    <n v="1335891603"/>
    <n v="1330711203"/>
    <b v="0"/>
    <n v="19"/>
    <b v="1"/>
    <x v="16"/>
    <n v="113.73"/>
    <x v="1169"/>
    <s v="music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131"/>
    <x v="0"/>
    <x v="0"/>
    <s v="USD"/>
    <n v="1316124003"/>
    <n v="1313532003"/>
    <b v="0"/>
    <n v="90"/>
    <b v="1"/>
    <x v="16"/>
    <n v="119.32"/>
    <x v="1170"/>
    <s v="music"/>
    <x v="1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6"/>
    <n v="103.25"/>
    <x v="1171"/>
    <s v="music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132"/>
    <x v="0"/>
    <x v="0"/>
    <s v="USD"/>
    <n v="1335113976"/>
    <n v="1332521976"/>
    <b v="0"/>
    <n v="30"/>
    <b v="1"/>
    <x v="16"/>
    <n v="265.67"/>
    <x v="1172"/>
    <s v="music"/>
    <x v="16"/>
  </r>
  <r>
    <n v="2487"/>
    <s v="Copyrighting 1978 Champs Finished Album"/>
    <s v="Raise enough money to fund the copyright cost for the full length indie rock record we spent the year recording."/>
    <n v="1500"/>
    <x v="1133"/>
    <x v="0"/>
    <x v="0"/>
    <s v="USD"/>
    <n v="1338083997"/>
    <n v="1335491997"/>
    <b v="0"/>
    <n v="38"/>
    <b v="1"/>
    <x v="16"/>
    <n v="100.05"/>
    <x v="1173"/>
    <s v="music"/>
    <x v="16"/>
  </r>
  <r>
    <n v="2488"/>
    <s v="Pull Some Strings For Jameson Elder"/>
    <s v="Nashville independent singer/songwriter Jameson Elder making a new album! Check out the video to preview the single &quot;Take Me Back&quot;!"/>
    <n v="3000"/>
    <x v="1134"/>
    <x v="0"/>
    <x v="0"/>
    <s v="USD"/>
    <n v="1321459908"/>
    <n v="1318864308"/>
    <b v="0"/>
    <n v="65"/>
    <b v="1"/>
    <x v="16"/>
    <n v="106.7"/>
    <x v="1174"/>
    <s v="music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x v="1135"/>
    <x v="0"/>
    <x v="0"/>
    <s v="USD"/>
    <n v="1368117239"/>
    <n v="1365525239"/>
    <b v="0"/>
    <n v="75"/>
    <b v="1"/>
    <x v="16"/>
    <n v="133.66999999999999"/>
    <x v="1175"/>
    <s v="music"/>
    <x v="16"/>
  </r>
  <r>
    <n v="2490"/>
    <s v="The Offbeats Summer Tour 2012"/>
    <s v="We are trying to fund our first multi-state tour this summer in an effort to get our music out to as many people as possible."/>
    <n v="500"/>
    <x v="554"/>
    <x v="0"/>
    <x v="0"/>
    <s v="USD"/>
    <n v="1340429276"/>
    <n v="1335245276"/>
    <b v="0"/>
    <n v="16"/>
    <b v="1"/>
    <x v="16"/>
    <n v="121.4"/>
    <x v="1176"/>
    <s v="music"/>
    <x v="16"/>
  </r>
  <r>
    <n v="2491"/>
    <s v="Nathan Evans - Remove The Illusion EP "/>
    <s v="Nathan Evans, instrumental rock guitarist and official V3fights.com artist, is releasing his first solo EP entitled Remove The Illusion"/>
    <n v="500"/>
    <x v="1136"/>
    <x v="0"/>
    <x v="0"/>
    <s v="USD"/>
    <n v="1295142660"/>
    <n v="1293739714"/>
    <b v="0"/>
    <n v="10"/>
    <b v="1"/>
    <x v="16"/>
    <n v="103.2"/>
    <x v="1177"/>
    <s v="music"/>
    <x v="16"/>
  </r>
  <r>
    <n v="2492"/>
    <s v="SUPER NICE EP 2012"/>
    <s v="We're a band from Hawaii trying to produce our first EP and we need help!"/>
    <n v="600"/>
    <x v="727"/>
    <x v="0"/>
    <x v="0"/>
    <s v="USD"/>
    <n v="1339840740"/>
    <n v="1335397188"/>
    <b v="0"/>
    <n v="27"/>
    <b v="1"/>
    <x v="16"/>
    <n v="125"/>
    <x v="1178"/>
    <s v="music"/>
    <x v="16"/>
  </r>
  <r>
    <n v="2493"/>
    <s v="Lets Make A Record Together!"/>
    <s v="Making the record I've always dreamed of, and I want you to be part of the journey. Join me and let's make a great album together!"/>
    <n v="20000"/>
    <x v="1137"/>
    <x v="0"/>
    <x v="0"/>
    <s v="USD"/>
    <n v="1367208140"/>
    <n v="1363320140"/>
    <b v="0"/>
    <n v="259"/>
    <b v="1"/>
    <x v="16"/>
    <n v="128.69999999999999"/>
    <x v="1179"/>
    <s v="music"/>
    <x v="16"/>
  </r>
  <r>
    <n v="2494"/>
    <s v="Motive Makes a Man - Heavy Boots Album Production"/>
    <s v="Multi-Instrumentalist Ace Waters' new double album with 2+hours of music needs to be professionally made and replicated."/>
    <n v="1500"/>
    <x v="1138"/>
    <x v="0"/>
    <x v="0"/>
    <s v="USD"/>
    <n v="1337786944"/>
    <n v="1335194944"/>
    <b v="0"/>
    <n v="39"/>
    <b v="1"/>
    <x v="16"/>
    <n v="101.01"/>
    <x v="1180"/>
    <s v="music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139"/>
    <x v="0"/>
    <x v="0"/>
    <s v="USD"/>
    <n v="1339022575"/>
    <n v="1336430575"/>
    <b v="0"/>
    <n v="42"/>
    <b v="1"/>
    <x v="16"/>
    <n v="127.54"/>
    <x v="1181"/>
    <s v="music"/>
    <x v="16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6"/>
    <n v="100"/>
    <x v="1182"/>
    <s v="music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x v="1140"/>
    <x v="0"/>
    <x v="0"/>
    <s v="USD"/>
    <n v="1312578338"/>
    <n v="1309986338"/>
    <b v="0"/>
    <n v="56"/>
    <b v="1"/>
    <x v="16"/>
    <n v="112.77"/>
    <x v="1183"/>
    <s v="music"/>
    <x v="16"/>
  </r>
  <r>
    <n v="2498"/>
    <s v="Race Bandit's Debut EP Validated"/>
    <s v="We've been working hard on getting our music out and we are taking the final steps to releasing our EP, but we need your help."/>
    <n v="1000"/>
    <x v="1141"/>
    <x v="0"/>
    <x v="0"/>
    <s v="USD"/>
    <n v="1422400387"/>
    <n v="1421190787"/>
    <b v="0"/>
    <n v="20"/>
    <b v="1"/>
    <x v="16"/>
    <n v="105.6"/>
    <x v="1184"/>
    <s v="music"/>
    <x v="16"/>
  </r>
  <r>
    <n v="2499"/>
    <s v="Ryan Hamilton : UK House Party Tour 2013"/>
    <s v="Ryan is headed to the UK for a series of Private House Parties! He needs your help. Don't miss your chance to be a part of the fun!"/>
    <n v="4000"/>
    <x v="1142"/>
    <x v="0"/>
    <x v="0"/>
    <s v="USD"/>
    <n v="1356976800"/>
    <n v="1352820837"/>
    <b v="0"/>
    <n v="170"/>
    <b v="1"/>
    <x v="16"/>
    <n v="202.63"/>
    <x v="1185"/>
    <s v="music"/>
    <x v="16"/>
  </r>
  <r>
    <n v="2500"/>
    <s v="Completing &quot;God's Justice&quot;"/>
    <s v="ST's 4th LP has been tracked and mixed, but before he can set it free upon the world, it needs proper mastering and pressing!"/>
    <n v="600"/>
    <x v="1143"/>
    <x v="0"/>
    <x v="0"/>
    <s v="USD"/>
    <n v="1340476375"/>
    <n v="1337884375"/>
    <b v="0"/>
    <n v="29"/>
    <b v="1"/>
    <x v="16"/>
    <n v="113.33"/>
    <x v="1186"/>
    <s v="music"/>
    <x v="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144"/>
    <x v="0"/>
    <x v="0"/>
    <s v="USD"/>
    <n v="1444778021"/>
    <n v="1442963621"/>
    <b v="0"/>
    <n v="132"/>
    <b v="1"/>
    <x v="21"/>
    <n v="109.49"/>
    <x v="1187"/>
    <s v="music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21"/>
    <n v="100"/>
    <x v="1188"/>
    <s v="music"/>
    <x v="21"/>
  </r>
  <r>
    <n v="2523"/>
    <s v="Pater Noster Project"/>
    <s v="PATER NOSTER (2003) by Thomas Oboe Lee, scored for baritone solo and string quartet.  Hauntingly beautiful, yet never performed."/>
    <n v="900"/>
    <x v="1145"/>
    <x v="0"/>
    <x v="0"/>
    <s v="USD"/>
    <n v="1416270292"/>
    <n v="1413674692"/>
    <b v="0"/>
    <n v="26"/>
    <b v="1"/>
    <x v="21"/>
    <n v="156.44"/>
    <x v="1189"/>
    <s v="music"/>
    <x v="21"/>
  </r>
  <r>
    <n v="2524"/>
    <s v="Les Bostonades' First CD"/>
    <s v="We're bringing some of our favorite music from the past 10 years to disc for the first time ever."/>
    <n v="7500"/>
    <x v="1146"/>
    <x v="0"/>
    <x v="0"/>
    <s v="USD"/>
    <n v="1419136200"/>
    <n v="1416338557"/>
    <b v="0"/>
    <n v="43"/>
    <b v="1"/>
    <x v="21"/>
    <n v="101.6"/>
    <x v="1190"/>
    <s v="music"/>
    <x v="21"/>
  </r>
  <r>
    <n v="2525"/>
    <s v="Jenny &amp; Rossâ”‚To Sing in Germany"/>
    <s v="Husband and wife operatic team specializing in German opera. Fundraising for an audition tour of Germany."/>
    <n v="8000"/>
    <x v="1147"/>
    <x v="0"/>
    <x v="0"/>
    <s v="USD"/>
    <n v="1340914571"/>
    <n v="1338322571"/>
    <b v="0"/>
    <n v="80"/>
    <b v="1"/>
    <x v="21"/>
    <n v="100.33"/>
    <x v="1191"/>
    <s v="music"/>
    <x v="21"/>
  </r>
  <r>
    <n v="2526"/>
    <s v="10 Years and Counting...a new album by Valor Brass!"/>
    <s v="New music and arrangements, amazing sound, brass chamber music at the highest level!  Be a part of our community!"/>
    <n v="4000"/>
    <x v="1148"/>
    <x v="0"/>
    <x v="0"/>
    <s v="USD"/>
    <n v="1418014740"/>
    <n v="1415585474"/>
    <b v="0"/>
    <n v="33"/>
    <b v="1"/>
    <x v="21"/>
    <n v="112.95"/>
    <x v="1192"/>
    <s v="music"/>
    <x v="21"/>
  </r>
  <r>
    <n v="2527"/>
    <s v="Britten in Song: A Centennial Celebration"/>
    <s v="Five Programs of Benjamin Britten's vocal works featuring over 20 extraordinary vocalists and pianists."/>
    <n v="4000"/>
    <x v="1149"/>
    <x v="0"/>
    <x v="0"/>
    <s v="USD"/>
    <n v="1382068740"/>
    <n v="1380477691"/>
    <b v="0"/>
    <n v="71"/>
    <b v="1"/>
    <x v="21"/>
    <n v="102.13"/>
    <x v="212"/>
    <s v="music"/>
    <x v="21"/>
  </r>
  <r>
    <n v="2528"/>
    <s v="Three Voices"/>
    <s v="I've been offered a contract with HatHut to record Feldman's 'Three Voices', which would be my first solo disc. I need your help!"/>
    <n v="4000"/>
    <x v="1150"/>
    <x v="0"/>
    <x v="1"/>
    <s v="GBP"/>
    <n v="1440068400"/>
    <n v="1438459303"/>
    <b v="0"/>
    <n v="81"/>
    <b v="1"/>
    <x v="21"/>
    <n v="107.25"/>
    <x v="1193"/>
    <s v="music"/>
    <x v="21"/>
  </r>
  <r>
    <n v="2529"/>
    <s v="UrbanArias is DC's Contemporary Opera Company"/>
    <s v="Opera. Short. New."/>
    <n v="6000"/>
    <x v="1151"/>
    <x v="0"/>
    <x v="0"/>
    <s v="USD"/>
    <n v="1332636975"/>
    <n v="1328752575"/>
    <b v="0"/>
    <n v="76"/>
    <b v="1"/>
    <x v="21"/>
    <n v="104.28"/>
    <x v="1194"/>
    <s v="music"/>
    <x v="21"/>
  </r>
  <r>
    <n v="2530"/>
    <s v="OK Mozart Festival premiere by The Tulsa Youth Symphony"/>
    <s v="With your help the Tulsa Youth Symphony will have its premiere appearance at the opening of the OK Mozart Festival, June 6th"/>
    <n v="6500"/>
    <x v="1152"/>
    <x v="0"/>
    <x v="0"/>
    <s v="USD"/>
    <n v="1429505400"/>
    <n v="1426711505"/>
    <b v="0"/>
    <n v="48"/>
    <b v="1"/>
    <x v="21"/>
    <n v="100"/>
    <x v="1195"/>
    <s v="music"/>
    <x v="21"/>
  </r>
  <r>
    <n v="2531"/>
    <s v="Modern Chamber Music"/>
    <s v="The first CD of chamber music composed by John Leupold to be released on PARMA records. The album features solo, duets, and a quartet."/>
    <n v="4500"/>
    <x v="1148"/>
    <x v="0"/>
    <x v="0"/>
    <s v="USD"/>
    <n v="1439611140"/>
    <n v="1437668354"/>
    <b v="0"/>
    <n v="61"/>
    <b v="1"/>
    <x v="21"/>
    <n v="100.4"/>
    <x v="1196"/>
    <s v="music"/>
    <x v="21"/>
  </r>
  <r>
    <n v="2532"/>
    <s v="The Pacific Guitar Ensemble's Debut Recording!"/>
    <s v="Please help us record our first album, which will contain an exciting collection of works, old and new, for large guitar ensemble!"/>
    <n v="4000"/>
    <x v="1153"/>
    <x v="0"/>
    <x v="0"/>
    <s v="USD"/>
    <n v="1345148566"/>
    <n v="1342556566"/>
    <b v="0"/>
    <n v="60"/>
    <b v="1"/>
    <x v="21"/>
    <n v="126.13"/>
    <x v="1197"/>
    <s v="music"/>
    <x v="21"/>
  </r>
  <r>
    <n v="2533"/>
    <s v="HOLOGRAPHIC - 2013 Concert and Commission Campaign"/>
    <s v="HOLOGRAPHIC is raising money for our 2013 live, four-concert new music project and to commission composer Jonathan Sokol!"/>
    <n v="7500"/>
    <x v="1154"/>
    <x v="0"/>
    <x v="0"/>
    <s v="USD"/>
    <n v="1362160868"/>
    <n v="1359568911"/>
    <b v="0"/>
    <n v="136"/>
    <b v="1"/>
    <x v="21"/>
    <n v="110.67"/>
    <x v="783"/>
    <s v="music"/>
    <x v="2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155"/>
    <x v="0"/>
    <x v="0"/>
    <s v="USD"/>
    <n v="1262325600"/>
    <n v="1257871712"/>
    <b v="0"/>
    <n v="14"/>
    <b v="1"/>
    <x v="21"/>
    <n v="105"/>
    <x v="1198"/>
    <s v="music"/>
    <x v="21"/>
  </r>
  <r>
    <n v="2535"/>
    <s v="Mark Hayes Requiem Recording"/>
    <s v="Mark Hayes: Requiem Recording"/>
    <n v="20000"/>
    <x v="1156"/>
    <x v="0"/>
    <x v="0"/>
    <s v="USD"/>
    <n v="1417463945"/>
    <n v="1414781945"/>
    <b v="0"/>
    <n v="78"/>
    <b v="1"/>
    <x v="21"/>
    <n v="103.78"/>
    <x v="1199"/>
    <s v="music"/>
    <x v="21"/>
  </r>
  <r>
    <n v="2536"/>
    <s v="Become the subject of my next composition!"/>
    <s v="I create my solo piano Vignettes by encrypting someone's name in the melody. Next up is the fourth Vignette, and I need a subject!"/>
    <n v="25"/>
    <x v="531"/>
    <x v="0"/>
    <x v="0"/>
    <s v="USD"/>
    <n v="1375151566"/>
    <n v="1373337166"/>
    <b v="0"/>
    <n v="4"/>
    <b v="1"/>
    <x v="21"/>
    <n v="116"/>
    <x v="1200"/>
    <s v="music"/>
    <x v="21"/>
  </r>
  <r>
    <n v="2537"/>
    <s v="The Philadelphia Opera Collective presents Susannah"/>
    <s v="When an innocent girl is seen bathing by local church elders, she becomes the target of travelling, revivalist preacher Olin Blitch."/>
    <n v="1000"/>
    <x v="1157"/>
    <x v="0"/>
    <x v="0"/>
    <s v="USD"/>
    <n v="1312212855"/>
    <n v="1307028855"/>
    <b v="0"/>
    <n v="11"/>
    <b v="1"/>
    <x v="21"/>
    <n v="110"/>
    <x v="101"/>
    <s v="music"/>
    <x v="21"/>
  </r>
  <r>
    <n v="2538"/>
    <s v="Me, Myself and Albinoni"/>
    <s v="I will record 2 of Tomaso Albinoni's concertos for 2 oboes playing both parts myself."/>
    <n v="18000"/>
    <x v="1158"/>
    <x v="0"/>
    <x v="0"/>
    <s v="USD"/>
    <n v="1361681940"/>
    <n v="1359029661"/>
    <b v="0"/>
    <n v="185"/>
    <b v="1"/>
    <x v="21"/>
    <n v="113.02"/>
    <x v="1201"/>
    <s v="music"/>
    <x v="21"/>
  </r>
  <r>
    <n v="2539"/>
    <s v="The Flying Gambas"/>
    <s v="Help ABS Academy musicians get their cellos, gambas, &amp; contrabasses to San Francisco by supporting their instruments' travel."/>
    <n v="10000"/>
    <x v="1159"/>
    <x v="0"/>
    <x v="0"/>
    <s v="USD"/>
    <n v="1422913152"/>
    <n v="1417729152"/>
    <b v="0"/>
    <n v="59"/>
    <b v="1"/>
    <x v="21"/>
    <n v="100.25"/>
    <x v="1202"/>
    <s v="music"/>
    <x v="21"/>
  </r>
  <r>
    <n v="2540"/>
    <s v="Vladimir in Butterfly Country"/>
    <s v="â€œVladimir in Butterfly Countryâ€ is a chamber opera by composer Ann Callaway and Jaime Robles, which will premiere October 30, 2011."/>
    <n v="2500"/>
    <x v="1160"/>
    <x v="0"/>
    <x v="0"/>
    <s v="USD"/>
    <n v="1319904721"/>
    <n v="1314720721"/>
    <b v="0"/>
    <n v="27"/>
    <b v="1"/>
    <x v="21"/>
    <n v="103.4"/>
    <x v="1203"/>
    <s v="music"/>
    <x v="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161"/>
    <x v="0"/>
    <x v="1"/>
    <s v="GBP"/>
    <n v="1380192418"/>
    <n v="1375008418"/>
    <b v="0"/>
    <n v="63"/>
    <b v="1"/>
    <x v="21"/>
    <n v="107.03"/>
    <x v="35"/>
    <s v="music"/>
    <x v="21"/>
  </r>
  <r>
    <n v="2542"/>
    <s v="Classical Music by Marquita"/>
    <s v="Marquita Renee Ntim records her first Classical Album, complete with her playing the viola, cello and singing opera."/>
    <n v="700"/>
    <x v="1162"/>
    <x v="0"/>
    <x v="0"/>
    <s v="USD"/>
    <n v="1380599940"/>
    <n v="1377252857"/>
    <b v="0"/>
    <n v="13"/>
    <b v="1"/>
    <x v="21"/>
    <n v="103.57"/>
    <x v="1204"/>
    <s v="music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163"/>
    <x v="0"/>
    <x v="0"/>
    <s v="USD"/>
    <n v="1293937200"/>
    <n v="1291257298"/>
    <b v="0"/>
    <n v="13"/>
    <b v="1"/>
    <x v="21"/>
    <n v="156.4"/>
    <x v="1205"/>
    <s v="music"/>
    <x v="21"/>
  </r>
  <r>
    <n v="2544"/>
    <s v="Singing City Children's Choir"/>
    <s v="Bringing choral music and performance opportunities to under-served youth in West Philadelphia"/>
    <n v="5000"/>
    <x v="1164"/>
    <x v="0"/>
    <x v="0"/>
    <s v="USD"/>
    <n v="1341750569"/>
    <n v="1339158569"/>
    <b v="0"/>
    <n v="57"/>
    <b v="1"/>
    <x v="21"/>
    <n v="100.82"/>
    <x v="1206"/>
    <s v="music"/>
    <x v="21"/>
  </r>
  <r>
    <n v="2545"/>
    <s v="Larchmere String Quartet Debut Album: Music by Stephan Krehl"/>
    <s v="We're recording our debut album: a CD of the string quartet and clarinet quintet by Stephan Krehl for the Naxos label"/>
    <n v="2000"/>
    <x v="1165"/>
    <x v="0"/>
    <x v="0"/>
    <s v="USD"/>
    <n v="1424997000"/>
    <n v="1421983138"/>
    <b v="0"/>
    <n v="61"/>
    <b v="1"/>
    <x v="21"/>
    <n v="195.3"/>
    <x v="1207"/>
    <s v="music"/>
    <x v="21"/>
  </r>
  <r>
    <n v="2546"/>
    <s v="Cor Cantiamo's First Commercially Released Recording"/>
    <s v="We want to release an album of choral music by acclaimed Finnish composer Jaakko MÃ¤ntyjÃ¤rvi in 2014"/>
    <n v="3500"/>
    <x v="1166"/>
    <x v="0"/>
    <x v="0"/>
    <s v="USD"/>
    <n v="1380949200"/>
    <n v="1378586179"/>
    <b v="0"/>
    <n v="65"/>
    <b v="1"/>
    <x v="21"/>
    <n v="111.71"/>
    <x v="1208"/>
    <s v="music"/>
    <x v="21"/>
  </r>
  <r>
    <n v="2547"/>
    <s v="Classical Guitar Music of Hawaii"/>
    <s v="A compilation of Guitar Music by composers Darin Au, Jeff Peterson, Byron Yasui, Bailey Matsuda, Ian O'Sullivan, and Michael Foumai."/>
    <n v="5500"/>
    <x v="1167"/>
    <x v="0"/>
    <x v="0"/>
    <s v="USD"/>
    <n v="1333560803"/>
    <n v="1330972403"/>
    <b v="0"/>
    <n v="134"/>
    <b v="1"/>
    <x v="21"/>
    <n v="119.85"/>
    <x v="1209"/>
    <s v="music"/>
    <x v="21"/>
  </r>
  <r>
    <n v="2548"/>
    <s v="IYSO Orchestra Academy &amp; Symphonic Concert 2016"/>
    <s v="This is the embryo of the change for future ecosystem of musical art  in Indonesia. Please support us to realize our program on Oct 9!"/>
    <n v="6000"/>
    <x v="1168"/>
    <x v="0"/>
    <x v="6"/>
    <s v="EUR"/>
    <n v="1475209620"/>
    <n v="1473087637"/>
    <b v="0"/>
    <n v="37"/>
    <b v="1"/>
    <x v="21"/>
    <n v="101.85"/>
    <x v="1210"/>
    <s v="music"/>
    <x v="21"/>
  </r>
  <r>
    <n v="2549"/>
    <s v="The Miller's Wife, a new opera"/>
    <s v="A new opera in English by Mike Christie to be premiÃ¨red at the Arcola Theatre, London UK from 14th-17th August 2013."/>
    <n v="1570"/>
    <x v="1059"/>
    <x v="0"/>
    <x v="1"/>
    <s v="GBP"/>
    <n v="1370019600"/>
    <n v="1366999870"/>
    <b v="0"/>
    <n v="37"/>
    <b v="1"/>
    <x v="21"/>
    <n v="102.8"/>
    <x v="1211"/>
    <s v="music"/>
    <x v="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169"/>
    <x v="0"/>
    <x v="0"/>
    <s v="USD"/>
    <n v="1444276740"/>
    <n v="1439392406"/>
    <b v="0"/>
    <n v="150"/>
    <b v="1"/>
    <x v="21"/>
    <n v="100.85"/>
    <x v="1212"/>
    <s v="music"/>
    <x v="21"/>
  </r>
  <r>
    <n v="2551"/>
    <s v="Mozart Requiem with Bach Cantata 106 &amp; Brahms NÃ¤nie"/>
    <s v="KCS seeks your support to off-set the cost of assembling a professional 25 piece orchestra for two choral performances."/>
    <n v="3675"/>
    <x v="1170"/>
    <x v="0"/>
    <x v="0"/>
    <s v="USD"/>
    <n v="1332362880"/>
    <n v="1329890585"/>
    <b v="0"/>
    <n v="56"/>
    <b v="1"/>
    <x v="21"/>
    <n v="102.73"/>
    <x v="1213"/>
    <s v="music"/>
    <x v="21"/>
  </r>
  <r>
    <n v="2552"/>
    <s v="DAVID, The Oratorio"/>
    <s v="World Premiere of a new oratorio with chorus, soloists, and orchestra, based on the Old Testament king and prophet, DAVID"/>
    <n v="3000"/>
    <x v="1171"/>
    <x v="0"/>
    <x v="0"/>
    <s v="USD"/>
    <n v="1488741981"/>
    <n v="1486149981"/>
    <b v="0"/>
    <n v="18"/>
    <b v="1"/>
    <x v="21"/>
    <n v="106.5"/>
    <x v="1214"/>
    <s v="music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172"/>
    <x v="0"/>
    <x v="0"/>
    <s v="USD"/>
    <n v="1348202807"/>
    <n v="1343018807"/>
    <b v="0"/>
    <n v="60"/>
    <b v="1"/>
    <x v="21"/>
    <n v="155.53"/>
    <x v="1215"/>
    <s v="music"/>
    <x v="21"/>
  </r>
  <r>
    <n v="2554"/>
    <s v="Patagonia Winds: Wind Quintet Commission Project"/>
    <s v="Join forces with the Patagonia Winds to commission a new wind quintet to premiere at the 2015 National Flute Association Convention!"/>
    <n v="3000"/>
    <x v="1173"/>
    <x v="0"/>
    <x v="0"/>
    <s v="USD"/>
    <n v="1433131140"/>
    <n v="1430445163"/>
    <b v="0"/>
    <n v="67"/>
    <b v="1"/>
    <x v="21"/>
    <n v="122.8"/>
    <x v="1216"/>
    <s v="music"/>
    <x v="21"/>
  </r>
  <r>
    <n v="2555"/>
    <s v="Send Brandon Rumsey to Brevard Music Center"/>
    <s v="At Brevard Music Center, a foremost summer music study program, I will compose a new work for large chamber ensemble for performance."/>
    <n v="2000"/>
    <x v="1174"/>
    <x v="0"/>
    <x v="0"/>
    <s v="USD"/>
    <n v="1338219793"/>
    <n v="1335541393"/>
    <b v="0"/>
    <n v="35"/>
    <b v="1"/>
    <x v="21"/>
    <n v="107.35"/>
    <x v="1217"/>
    <s v="music"/>
    <x v="2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175"/>
    <x v="0"/>
    <x v="0"/>
    <s v="USD"/>
    <n v="1356392857"/>
    <n v="1352504857"/>
    <b v="0"/>
    <n v="34"/>
    <b v="1"/>
    <x v="21"/>
    <n v="105.5"/>
    <x v="1218"/>
    <s v="music"/>
    <x v="21"/>
  </r>
  <r>
    <n v="2557"/>
    <s v="European Tour"/>
    <s v="Raising money for our concert tour of Switzerland and Germany in June/July 2014"/>
    <n v="900"/>
    <x v="1176"/>
    <x v="0"/>
    <x v="1"/>
    <s v="GBP"/>
    <n v="1400176386"/>
    <n v="1397584386"/>
    <b v="0"/>
    <n v="36"/>
    <b v="1"/>
    <x v="21"/>
    <n v="118.44"/>
    <x v="1219"/>
    <s v="music"/>
    <x v="21"/>
  </r>
  <r>
    <n v="2558"/>
    <s v="Hopkins Sinfonia 2015 Season"/>
    <s v="The Hopkins Sinfonia is looking for your support to run our 2015 Season made up of five concerts."/>
    <n v="1250"/>
    <x v="1177"/>
    <x v="0"/>
    <x v="2"/>
    <s v="AUD"/>
    <n v="1430488740"/>
    <n v="1427747906"/>
    <b v="0"/>
    <n v="18"/>
    <b v="1"/>
    <x v="21"/>
    <n v="108.88"/>
    <x v="1220"/>
    <s v="music"/>
    <x v="21"/>
  </r>
  <r>
    <n v="2559"/>
    <s v="India Meets String Quartet"/>
    <s v="A concert of new music by four composers who have lived in India and been inspired by its music, with the Momenta String Quartet"/>
    <n v="800"/>
    <x v="1178"/>
    <x v="0"/>
    <x v="0"/>
    <s v="USD"/>
    <n v="1321385820"/>
    <n v="1318539484"/>
    <b v="0"/>
    <n v="25"/>
    <b v="1"/>
    <x v="21"/>
    <n v="111.25"/>
    <x v="1221"/>
    <s v="music"/>
    <x v="21"/>
  </r>
  <r>
    <n v="2560"/>
    <s v="Courting Rites of Cranes CD recording"/>
    <s v="New CD of favourite chamber music by Welsh composer Michael Parkin featuring debut recordings by outstanding young musicians."/>
    <n v="3000"/>
    <x v="1179"/>
    <x v="0"/>
    <x v="1"/>
    <s v="GBP"/>
    <n v="1425682174"/>
    <n v="1423090174"/>
    <b v="0"/>
    <n v="21"/>
    <b v="1"/>
    <x v="21"/>
    <n v="100.1"/>
    <x v="1222"/>
    <s v="music"/>
    <x v="21"/>
  </r>
  <r>
    <n v="1184"/>
    <s v="2016/2017 Cyclocross Album"/>
    <s v="This coffee table album is the chronicle of the 2016/2017 cyclocross season, the latest edition of the renowned cyclephotos books."/>
    <n v="22000"/>
    <x v="1180"/>
    <x v="0"/>
    <x v="1"/>
    <s v="GBP"/>
    <n v="1486391011"/>
    <n v="1483712611"/>
    <b v="0"/>
    <n v="375"/>
    <b v="1"/>
    <x v="22"/>
    <n v="104.94"/>
    <x v="1223"/>
    <s v="photography"/>
    <x v="22"/>
  </r>
  <r>
    <n v="1185"/>
    <s v="Katrina  Reflections"/>
    <s v="A photo exhibition and book showcasing images and stories of our time in New Orleans, commemorating Katrinaâ€™s ten year anniversary."/>
    <n v="12500"/>
    <x v="1181"/>
    <x v="0"/>
    <x v="0"/>
    <s v="USD"/>
    <n v="1433736000"/>
    <n v="1430945149"/>
    <b v="0"/>
    <n v="111"/>
    <b v="1"/>
    <x v="22"/>
    <n v="105.44"/>
    <x v="1224"/>
    <s v="photography"/>
    <x v="2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182"/>
    <x v="0"/>
    <x v="1"/>
    <s v="GBP"/>
    <n v="1433198520"/>
    <n v="1430340195"/>
    <b v="0"/>
    <n v="123"/>
    <b v="1"/>
    <x v="22"/>
    <n v="106.73"/>
    <x v="1225"/>
    <s v="photography"/>
    <x v="22"/>
  </r>
  <r>
    <n v="1187"/>
    <s v="&quot;SUNDANCERS: The Men of Utah&quot;"/>
    <s v="A gorgeous monograph of sensual imagery featuring the men of Utah, shot against the incredible expanses of land they call their own."/>
    <n v="8750"/>
    <x v="1183"/>
    <x v="0"/>
    <x v="0"/>
    <s v="USD"/>
    <n v="1431885600"/>
    <n v="1429133323"/>
    <b v="0"/>
    <n v="70"/>
    <b v="1"/>
    <x v="22"/>
    <n v="104.13"/>
    <x v="1226"/>
    <s v="photography"/>
    <x v="22"/>
  </r>
  <r>
    <n v="1188"/>
    <s v="Because Dance."/>
    <s v="A photobook of young dancers and their inspiring stories, photographed in beautiful and unique locations."/>
    <n v="2000"/>
    <x v="1184"/>
    <x v="0"/>
    <x v="5"/>
    <s v="CAD"/>
    <n v="1482943740"/>
    <n v="1481129340"/>
    <b v="0"/>
    <n v="85"/>
    <b v="1"/>
    <x v="22"/>
    <n v="160.55000000000001"/>
    <x v="1227"/>
    <s v="photography"/>
    <x v="22"/>
  </r>
  <r>
    <n v="1189"/>
    <s v="Road Ramblers"/>
    <s v="A couple of experienced road trippers setting out for the big one. Six months traveling in a converted bus with a book at the end."/>
    <n v="9000"/>
    <x v="1185"/>
    <x v="0"/>
    <x v="0"/>
    <s v="USD"/>
    <n v="1467242995"/>
    <n v="1465428595"/>
    <b v="0"/>
    <n v="86"/>
    <b v="1"/>
    <x v="22"/>
    <n v="107.78"/>
    <x v="1228"/>
    <s v="photography"/>
    <x v="22"/>
  </r>
  <r>
    <n v="1190"/>
    <s v="The Reality Of Chronic Illness - The Book"/>
    <s v="A pairing of self portraiture and writing to shed light on the reality of life with chronic illness."/>
    <n v="500"/>
    <x v="1186"/>
    <x v="0"/>
    <x v="0"/>
    <s v="USD"/>
    <n v="1409500725"/>
    <n v="1406908725"/>
    <b v="0"/>
    <n v="13"/>
    <b v="1"/>
    <x v="22"/>
    <n v="135"/>
    <x v="1229"/>
    <s v="photography"/>
    <x v="22"/>
  </r>
  <r>
    <n v="1191"/>
    <s v="Good Morning Japan"/>
    <s v="A photo journal capturing 30 days of sweetness in Kyoto, Tokyo, and more. Join me to see the cutest &amp; prettiest images of Japan :)"/>
    <n v="2700"/>
    <x v="1187"/>
    <x v="0"/>
    <x v="0"/>
    <s v="USD"/>
    <n v="1458480560"/>
    <n v="1455892160"/>
    <b v="0"/>
    <n v="33"/>
    <b v="1"/>
    <x v="22"/>
    <n v="109.07"/>
    <x v="1230"/>
    <s v="photography"/>
    <x v="22"/>
  </r>
  <r>
    <n v="1192"/>
    <s v="Other Worlds - A Make 100 Project"/>
    <s v="A macro landscape photography art book &amp; limited edition prints. A Make 100 project."/>
    <n v="100"/>
    <x v="1188"/>
    <x v="0"/>
    <x v="1"/>
    <s v="GBP"/>
    <n v="1486814978"/>
    <n v="1484222978"/>
    <b v="0"/>
    <n v="15"/>
    <b v="1"/>
    <x v="22"/>
    <n v="290"/>
    <x v="793"/>
    <s v="photography"/>
    <x v="2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189"/>
    <x v="0"/>
    <x v="0"/>
    <s v="USD"/>
    <n v="1460223453"/>
    <n v="1455043053"/>
    <b v="0"/>
    <n v="273"/>
    <b v="1"/>
    <x v="22"/>
    <n v="103.96"/>
    <x v="1231"/>
    <s v="photography"/>
    <x v="22"/>
  </r>
  <r>
    <n v="1194"/>
    <s v="Atlantic Light: The West Coast of Ireland in Photographs"/>
    <s v="A beautifully presented hardcover book of aerial photographs that show the west coast of Ireland as it's never been seen before."/>
    <n v="12500"/>
    <x v="1190"/>
    <x v="0"/>
    <x v="17"/>
    <s v="EUR"/>
    <n v="1428493379"/>
    <n v="1425901379"/>
    <b v="0"/>
    <n v="714"/>
    <b v="1"/>
    <x v="22"/>
    <n v="322.24"/>
    <x v="854"/>
    <s v="photography"/>
    <x v="22"/>
  </r>
  <r>
    <n v="1195"/>
    <s v="CALAMITA/Ã€ project"/>
    <s v="CALAMITA/Ã€ is a tool for investigating the contemporary Vajont and the topic of catastrophes in general._x000a_Â«CHE IDDIO CE LA MANDI BUONAÂ»"/>
    <n v="10000"/>
    <x v="1191"/>
    <x v="0"/>
    <x v="18"/>
    <s v="EUR"/>
    <n v="1450602000"/>
    <n v="1445415653"/>
    <b v="0"/>
    <n v="170"/>
    <b v="1"/>
    <x v="22"/>
    <n v="135"/>
    <x v="1232"/>
    <s v="photography"/>
    <x v="22"/>
  </r>
  <r>
    <n v="1196"/>
    <s v="NAKED IBIZA - A Large Scale Photography Book by Dylan Rosser"/>
    <s v="A book of male nudes photographed on location in Ibiza over the last 4 years."/>
    <n v="14500"/>
    <x v="1192"/>
    <x v="0"/>
    <x v="1"/>
    <s v="GBP"/>
    <n v="1450467539"/>
    <n v="1447875539"/>
    <b v="0"/>
    <n v="512"/>
    <b v="1"/>
    <x v="22"/>
    <n v="269.91000000000003"/>
    <x v="1233"/>
    <s v="photography"/>
    <x v="22"/>
  </r>
  <r>
    <n v="1197"/>
    <s v="Brewtography Project: Discovering Colorado Breweries"/>
    <s v="A coffee table book celebrating Colorado brewery culture; exploring the passion and personality of local breweries through photographs."/>
    <n v="15000"/>
    <x v="1193"/>
    <x v="0"/>
    <x v="0"/>
    <s v="USD"/>
    <n v="1465797540"/>
    <n v="1463155034"/>
    <b v="0"/>
    <n v="314"/>
    <b v="1"/>
    <x v="22"/>
    <n v="253.29"/>
    <x v="1234"/>
    <s v="photography"/>
    <x v="22"/>
  </r>
  <r>
    <n v="1198"/>
    <s v="The White Desert: Wildlife &amp; Antarctica photobook"/>
    <s v="The White Desert is a photo project, documenting the fragility and beauty of the planet, from the Arctic to Antarctic regions!"/>
    <n v="3500"/>
    <x v="1194"/>
    <x v="0"/>
    <x v="0"/>
    <s v="USD"/>
    <n v="1451530800"/>
    <n v="1448463086"/>
    <b v="0"/>
    <n v="167"/>
    <b v="1"/>
    <x v="22"/>
    <n v="260.60000000000002"/>
    <x v="1075"/>
    <s v="photography"/>
    <x v="22"/>
  </r>
  <r>
    <n v="1199"/>
    <s v="The portrait of the forgotten: Syrian refugees in Jordan"/>
    <s v="There are over 627.295 Syrian refugees in Jordan due to the war. Let me tell you some of their stories with the help of a photobook!"/>
    <n v="2658"/>
    <x v="1195"/>
    <x v="0"/>
    <x v="1"/>
    <s v="GBP"/>
    <n v="1436380200"/>
    <n v="1433615400"/>
    <b v="0"/>
    <n v="9"/>
    <b v="1"/>
    <x v="22"/>
    <n v="101.32"/>
    <x v="1235"/>
    <s v="photography"/>
    <x v="22"/>
  </r>
  <r>
    <n v="1200"/>
    <s v="Modern Nomads"/>
    <s v="Modern Nomads Journal is an 88 page magazine style publication containing photo stories about Somalis in the Horn of Africa."/>
    <n v="4800"/>
    <x v="1196"/>
    <x v="0"/>
    <x v="0"/>
    <s v="USD"/>
    <n v="1429183656"/>
    <n v="1427369256"/>
    <b v="0"/>
    <n v="103"/>
    <b v="1"/>
    <x v="22"/>
    <n v="125.6"/>
    <x v="1236"/>
    <s v="photography"/>
    <x v="22"/>
  </r>
  <r>
    <n v="1201"/>
    <s v="Invisible People of Belarus"/>
    <s v="Documentary book about the lives of disabled people and Chernobyl victims living in governmental institutions called Internats"/>
    <n v="6000"/>
    <x v="1197"/>
    <x v="0"/>
    <x v="1"/>
    <s v="GBP"/>
    <n v="1468593246"/>
    <n v="1466001246"/>
    <b v="0"/>
    <n v="111"/>
    <b v="1"/>
    <x v="22"/>
    <n v="102.44"/>
    <x v="1237"/>
    <s v="photography"/>
    <x v="2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1198"/>
    <x v="0"/>
    <x v="2"/>
    <s v="AUD"/>
    <n v="1435388154"/>
    <n v="1432796154"/>
    <b v="0"/>
    <n v="271"/>
    <b v="1"/>
    <x v="22"/>
    <n v="199.24"/>
    <x v="1238"/>
    <s v="photography"/>
    <x v="22"/>
  </r>
  <r>
    <n v="1203"/>
    <s v="reAPPEARANCES   a limited edition photography book"/>
    <s v="reAPPEARANCES is a series of photographs shot with a digital toy camera, a visual and cultural journey through appearances."/>
    <n v="16300"/>
    <x v="1199"/>
    <x v="0"/>
    <x v="0"/>
    <s v="USD"/>
    <n v="1433083527"/>
    <n v="1430491527"/>
    <b v="0"/>
    <n v="101"/>
    <b v="1"/>
    <x v="22"/>
    <n v="102.45"/>
    <x v="1239"/>
    <s v="photography"/>
    <x v="22"/>
  </r>
  <r>
    <n v="1204"/>
    <s v="Miles From Los Angeles - A Photo Book of the Western U.S."/>
    <s v="A fine art book capturing the beauty of nature in the Western United States by landscape photographer Cheyne Walls."/>
    <n v="13000"/>
    <x v="1200"/>
    <x v="0"/>
    <x v="0"/>
    <s v="USD"/>
    <n v="1449205200"/>
    <n v="1445363833"/>
    <b v="0"/>
    <n v="57"/>
    <b v="1"/>
    <x v="22"/>
    <n v="102.95"/>
    <x v="1240"/>
    <s v="photography"/>
    <x v="22"/>
  </r>
  <r>
    <n v="1205"/>
    <s v="Afro-Iran:Â The Unknown Minority"/>
    <s v="A photo book by photographer Mahdi Ehsaei depicting the little known minority of Afro-Iranians in South Iran in fascinating portraits."/>
    <n v="13000"/>
    <x v="1201"/>
    <x v="0"/>
    <x v="12"/>
    <s v="EUR"/>
    <n v="1434197351"/>
    <n v="1431605351"/>
    <b v="0"/>
    <n v="62"/>
    <b v="1"/>
    <x v="22"/>
    <n v="100.86"/>
    <x v="1241"/>
    <s v="photography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x v="1202"/>
    <x v="0"/>
    <x v="13"/>
    <s v="EUR"/>
    <n v="1489238940"/>
    <n v="1486406253"/>
    <b v="0"/>
    <n v="32"/>
    <b v="1"/>
    <x v="22"/>
    <n v="115"/>
    <x v="1242"/>
    <s v="photography"/>
    <x v="22"/>
  </r>
  <r>
    <n v="1207"/>
    <s v="ITALIANA"/>
    <s v="A humanistic photo book about ancestral &amp; post-modern Italy."/>
    <n v="16700"/>
    <x v="1203"/>
    <x v="0"/>
    <x v="18"/>
    <s v="EUR"/>
    <n v="1459418400"/>
    <n v="1456827573"/>
    <b v="0"/>
    <n v="141"/>
    <b v="1"/>
    <x v="22"/>
    <n v="104.17"/>
    <x v="1243"/>
    <s v="photography"/>
    <x v="22"/>
  </r>
  <r>
    <n v="1208"/>
    <s v="Into The Great White Sands"/>
    <s v="Help me complete the photography and publish a fine art book on White Sands National Monument, a uniquely significant place."/>
    <n v="10000"/>
    <x v="1204"/>
    <x v="0"/>
    <x v="0"/>
    <s v="USD"/>
    <n v="1458835264"/>
    <n v="1456246864"/>
    <b v="0"/>
    <n v="75"/>
    <b v="1"/>
    <x v="22"/>
    <n v="155.30000000000001"/>
    <x v="1244"/>
    <s v="photography"/>
    <x v="22"/>
  </r>
  <r>
    <n v="1209"/>
    <s v="Israel: An Inspiring Photographic Journey (Photobook)"/>
    <s v="This 80 page book displays 75 beautiful images of the Holy Land, site descriptions, scripture and thought provoking comments."/>
    <n v="6000"/>
    <x v="1205"/>
    <x v="0"/>
    <x v="0"/>
    <s v="USD"/>
    <n v="1488053905"/>
    <n v="1485461905"/>
    <b v="0"/>
    <n v="46"/>
    <b v="1"/>
    <x v="22"/>
    <n v="106"/>
    <x v="1245"/>
    <s v="photography"/>
    <x v="22"/>
  </r>
  <r>
    <n v="1210"/>
    <s v="Det Andra GÃ¶teborg"/>
    <s v="En fotobok om livet i det enda andra GÃ¶teborg i vÃ¤rlden"/>
    <n v="20000"/>
    <x v="1206"/>
    <x v="0"/>
    <x v="11"/>
    <s v="SEK"/>
    <n v="1433106000"/>
    <n v="1431124572"/>
    <b v="0"/>
    <n v="103"/>
    <b v="1"/>
    <x v="22"/>
    <n v="254.32"/>
    <x v="1246"/>
    <s v="photography"/>
    <x v="22"/>
  </r>
  <r>
    <n v="1211"/>
    <s v="500 Views of Japan"/>
    <s v="From 2010 to 2015, I took over 15 000 photos in Japan. Here's 500 of them. Landscape, city view, people and so much more!"/>
    <n v="1000"/>
    <x v="1207"/>
    <x v="0"/>
    <x v="5"/>
    <s v="CAD"/>
    <n v="1465505261"/>
    <n v="1464209261"/>
    <b v="0"/>
    <n v="6"/>
    <b v="1"/>
    <x v="22"/>
    <n v="101.1"/>
    <x v="1247"/>
    <s v="photography"/>
    <x v="22"/>
  </r>
  <r>
    <n v="1212"/>
    <s v="Faces of Yoga: A Coffee Table Photo Book"/>
    <s v="Faces of Yoga is a series of uncomfortable photos of people in strange positions. The photo book will be ready for the holiday season!"/>
    <n v="2500"/>
    <x v="661"/>
    <x v="0"/>
    <x v="0"/>
    <s v="USD"/>
    <n v="1448586000"/>
    <n v="1447195695"/>
    <b v="0"/>
    <n v="83"/>
    <b v="1"/>
    <x v="22"/>
    <n v="129.04"/>
    <x v="1248"/>
    <s v="photography"/>
    <x v="22"/>
  </r>
  <r>
    <n v="1213"/>
    <s v="Iceland Impressions: photographs by Iwona and Adam Balcy"/>
    <s v="A collection of 97 colour photographs showcasing Iceland's spectacular scenery, beautifully presented in 128 page hardcover book."/>
    <n v="6500"/>
    <x v="1208"/>
    <x v="0"/>
    <x v="1"/>
    <s v="GBP"/>
    <n v="1485886100"/>
    <n v="1482862100"/>
    <b v="0"/>
    <n v="108"/>
    <b v="1"/>
    <x v="22"/>
    <n v="102.23"/>
    <x v="1249"/>
    <s v="photography"/>
    <x v="22"/>
  </r>
  <r>
    <n v="1214"/>
    <s v="Framed Himalaya: Lachen Valley (Campaign Part - 2)"/>
    <s v="A coffee table book with photographs of nature's splendor from the mystical valley of Lachen in the Eastern recesses of the Himalaya."/>
    <n v="2000"/>
    <x v="1209"/>
    <x v="0"/>
    <x v="0"/>
    <s v="USD"/>
    <n v="1433880605"/>
    <n v="1428696605"/>
    <b v="0"/>
    <n v="25"/>
    <b v="1"/>
    <x v="22"/>
    <n v="131.80000000000001"/>
    <x v="1250"/>
    <s v="photography"/>
    <x v="22"/>
  </r>
  <r>
    <n v="1215"/>
    <s v="ShootTokyo: The Book"/>
    <s v="A photography book that brings you on a journey through Tokyo and beyond.   This is a collection of my best images from ShootTokyo."/>
    <n v="5000"/>
    <x v="1210"/>
    <x v="0"/>
    <x v="0"/>
    <s v="USD"/>
    <n v="1401487756"/>
    <n v="1398895756"/>
    <b v="0"/>
    <n v="549"/>
    <b v="1"/>
    <x v="22"/>
    <n v="786.08"/>
    <x v="559"/>
    <s v="photography"/>
    <x v="22"/>
  </r>
  <r>
    <n v="1216"/>
    <s v="In Training: a book of Bonsai photographs"/>
    <s v="A fine art photography book taking a new look at the art of bonsai."/>
    <n v="14000"/>
    <x v="1211"/>
    <x v="0"/>
    <x v="0"/>
    <s v="USD"/>
    <n v="1443826980"/>
    <n v="1441032457"/>
    <b v="0"/>
    <n v="222"/>
    <b v="1"/>
    <x v="22"/>
    <n v="145.69999999999999"/>
    <x v="1251"/>
    <s v="photography"/>
    <x v="2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212"/>
    <x v="0"/>
    <x v="0"/>
    <s v="USD"/>
    <n v="1468524340"/>
    <n v="1465932340"/>
    <b v="0"/>
    <n v="183"/>
    <b v="1"/>
    <x v="22"/>
    <n v="102.6"/>
    <x v="1252"/>
    <s v="photography"/>
    <x v="22"/>
  </r>
  <r>
    <n v="1218"/>
    <s v="The Alaska Range"/>
    <s v="The Mountaineers Books and I, Carl Battreall, have teamed up to create the first photography book of the legendary Alaska Range."/>
    <n v="9000"/>
    <x v="1213"/>
    <x v="0"/>
    <x v="0"/>
    <s v="USD"/>
    <n v="1446346800"/>
    <n v="1443714800"/>
    <b v="0"/>
    <n v="89"/>
    <b v="1"/>
    <x v="22"/>
    <n v="172.28"/>
    <x v="1253"/>
    <s v="photography"/>
    <x v="22"/>
  </r>
  <r>
    <n v="1219"/>
    <s v="The Box"/>
    <s v="The Box is a fine art book of Ron Amato's innovative and seductive photography project."/>
    <n v="16350"/>
    <x v="1214"/>
    <x v="0"/>
    <x v="0"/>
    <s v="USD"/>
    <n v="1476961513"/>
    <n v="1474369513"/>
    <b v="0"/>
    <n v="253"/>
    <b v="1"/>
    <x v="22"/>
    <n v="159.16999999999999"/>
    <x v="1254"/>
    <s v="photography"/>
    <x v="22"/>
  </r>
  <r>
    <n v="1220"/>
    <s v="All The People"/>
    <s v="A beautiful photo art book of portraits and conversations with people that may expand your idea of gender."/>
    <n v="15000"/>
    <x v="1215"/>
    <x v="0"/>
    <x v="12"/>
    <s v="EUR"/>
    <n v="1440515112"/>
    <n v="1437923112"/>
    <b v="0"/>
    <n v="140"/>
    <b v="1"/>
    <x v="22"/>
    <n v="103.77"/>
    <x v="1255"/>
    <s v="photography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x v="1216"/>
    <x v="0"/>
    <x v="1"/>
    <s v="GBP"/>
    <n v="1480809600"/>
    <n v="1478431488"/>
    <b v="0"/>
    <n v="103"/>
    <b v="1"/>
    <x v="22"/>
    <n v="111.41"/>
    <x v="1256"/>
    <s v="photography"/>
    <x v="22"/>
  </r>
  <r>
    <n v="1222"/>
    <s v="Project Pilgrim"/>
    <s v="Project Pilgrim is my effort to work towards normalizing mental health."/>
    <n v="4000"/>
    <x v="1217"/>
    <x v="0"/>
    <x v="5"/>
    <s v="CAD"/>
    <n v="1459483200"/>
    <n v="1456852647"/>
    <b v="0"/>
    <n v="138"/>
    <b v="1"/>
    <x v="22"/>
    <n v="280.38"/>
    <x v="1257"/>
    <s v="photography"/>
    <x v="22"/>
  </r>
  <r>
    <n v="1223"/>
    <s v="YOSEMITE PEOPLE"/>
    <s v="A photography book focusing on the people rather than the nature at Yosemite National Park."/>
    <n v="19800"/>
    <x v="1218"/>
    <x v="0"/>
    <x v="0"/>
    <s v="USD"/>
    <n v="1478754909"/>
    <n v="1476159309"/>
    <b v="0"/>
    <n v="191"/>
    <b v="1"/>
    <x v="22"/>
    <n v="112.11"/>
    <x v="1258"/>
    <s v="photography"/>
    <x v="22"/>
  </r>
  <r>
    <n v="1501"/>
    <s v="This is Nowhere"/>
    <s v="A hardcover book of surf, outdoor and nature photos from the British Columbia coast."/>
    <n v="52000"/>
    <x v="1219"/>
    <x v="0"/>
    <x v="5"/>
    <s v="CAD"/>
    <n v="1436364023"/>
    <n v="1433772023"/>
    <b v="1"/>
    <n v="885"/>
    <b v="1"/>
    <x v="22"/>
    <n v="166.33"/>
    <x v="1259"/>
    <s v="photography"/>
    <x v="22"/>
  </r>
  <r>
    <n v="1502"/>
    <s v="Cosmic Surgery"/>
    <s v="Cosmic Surgery is a photo book, set in the not too distant future where the world of cosmetic surgery is about to be transformed"/>
    <n v="22000"/>
    <x v="1220"/>
    <x v="0"/>
    <x v="1"/>
    <s v="GBP"/>
    <n v="1458943200"/>
    <n v="1456491680"/>
    <b v="1"/>
    <n v="329"/>
    <b v="1"/>
    <x v="22"/>
    <n v="101.45"/>
    <x v="1260"/>
    <s v="photography"/>
    <x v="22"/>
  </r>
  <r>
    <n v="1503"/>
    <s v="&quot;Iconic Sea Birds&quot; a photobook project"/>
    <s v="A self-published photobook starring the Puffin and the Gannet and the islands they live on; Skokholm Island (Wales) and Helgoland."/>
    <n v="3750"/>
    <x v="1221"/>
    <x v="0"/>
    <x v="14"/>
    <s v="EUR"/>
    <n v="1477210801"/>
    <n v="1472026801"/>
    <b v="1"/>
    <n v="71"/>
    <b v="1"/>
    <x v="22"/>
    <n v="107.89"/>
    <x v="1261"/>
    <s v="photography"/>
    <x v="22"/>
  </r>
  <r>
    <n v="1504"/>
    <s v="RYU X RIO"/>
    <s v="A football photography book like no other about the 2014 World Cup in Brazil, by Ryu Voelkel."/>
    <n v="6500"/>
    <x v="1222"/>
    <x v="0"/>
    <x v="1"/>
    <s v="GBP"/>
    <n v="1402389180"/>
    <n v="1399996024"/>
    <b v="1"/>
    <n v="269"/>
    <b v="1"/>
    <x v="22"/>
    <n v="277.94"/>
    <x v="1262"/>
    <s v="photography"/>
    <x v="2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23"/>
    <x v="0"/>
    <x v="12"/>
    <s v="EUR"/>
    <n v="1458676860"/>
    <n v="1455446303"/>
    <b v="1"/>
    <n v="345"/>
    <b v="1"/>
    <x v="22"/>
    <n v="103.58"/>
    <x v="1263"/>
    <s v="photography"/>
    <x v="22"/>
  </r>
  <r>
    <n v="1506"/>
    <s v="Holden Lane High School photobook"/>
    <s v="A photographic book consisting of 36 colour photographs that explore Holden Lane High School in its final state."/>
    <n v="1500"/>
    <x v="1224"/>
    <x v="0"/>
    <x v="1"/>
    <s v="GBP"/>
    <n v="1406227904"/>
    <n v="1403635904"/>
    <b v="1"/>
    <n v="43"/>
    <b v="1"/>
    <x v="22"/>
    <n v="111.4"/>
    <x v="1264"/>
    <s v="photography"/>
    <x v="2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225"/>
    <x v="0"/>
    <x v="0"/>
    <s v="USD"/>
    <n v="1273911000"/>
    <n v="1268822909"/>
    <b v="1"/>
    <n v="33"/>
    <b v="1"/>
    <x v="22"/>
    <n v="215"/>
    <x v="1265"/>
    <s v="photography"/>
    <x v="22"/>
  </r>
  <r>
    <n v="1508"/>
    <s v="Destino by Michelle Frankfurter: A Photo Book About Destiny"/>
    <s v="Destino tells the story of Central American migrants on the arduous trek across Mexico in pursuit of the American Dream."/>
    <n v="18500"/>
    <x v="1226"/>
    <x v="0"/>
    <x v="0"/>
    <s v="USD"/>
    <n v="1403880281"/>
    <n v="1401201881"/>
    <b v="1"/>
    <n v="211"/>
    <b v="1"/>
    <x v="22"/>
    <n v="110.76"/>
    <x v="1266"/>
    <s v="photography"/>
    <x v="22"/>
  </r>
  <r>
    <n v="1509"/>
    <s v="Claudius Schulze: STATE OF NATURE"/>
    <s v="A photobook about climate change, natural catastrophes, and to what extent disaster management became part of our landscape."/>
    <n v="17500"/>
    <x v="1227"/>
    <x v="0"/>
    <x v="12"/>
    <s v="EUR"/>
    <n v="1487113140"/>
    <n v="1484570885"/>
    <b v="1"/>
    <n v="196"/>
    <b v="1"/>
    <x v="22"/>
    <n v="123.64"/>
    <x v="1267"/>
    <s v="photography"/>
    <x v="22"/>
  </r>
  <r>
    <n v="1510"/>
    <s v="OUT OF ORDER - NEW REVISED EDITION"/>
    <s v="A unique insider 10-year photo-diary of rave culture-people-places. 1st edition sold out; new edition available in the USA &amp; Europe."/>
    <n v="16000"/>
    <x v="1228"/>
    <x v="0"/>
    <x v="1"/>
    <s v="GBP"/>
    <n v="1405761278"/>
    <n v="1403169278"/>
    <b v="1"/>
    <n v="405"/>
    <b v="1"/>
    <x v="22"/>
    <n v="101.04"/>
    <x v="1268"/>
    <s v="photography"/>
    <x v="22"/>
  </r>
  <r>
    <n v="1511"/>
    <s v="Hidden Mother"/>
    <s v="A book that presents an account of my daughterâ€™s adoption through an examination of 19th-century &quot;hidden mother&quot; photographs"/>
    <n v="14000"/>
    <x v="1229"/>
    <x v="0"/>
    <x v="0"/>
    <s v="USD"/>
    <n v="1447858804"/>
    <n v="1445263204"/>
    <b v="1"/>
    <n v="206"/>
    <b v="1"/>
    <x v="22"/>
    <n v="111.79"/>
    <x v="1269"/>
    <s v="photography"/>
    <x v="22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230"/>
    <x v="0"/>
    <x v="0"/>
    <s v="USD"/>
    <n v="1486311939"/>
    <n v="1483719939"/>
    <b v="1"/>
    <n v="335"/>
    <b v="1"/>
    <x v="22"/>
    <n v="558.77"/>
    <x v="1270"/>
    <s v="photography"/>
    <x v="22"/>
  </r>
  <r>
    <n v="1513"/>
    <s v="Russian Interiors"/>
    <s v="An intimate portrait of Russian women in their private spaces by late photographer Andy Rocchelli published by Cesura."/>
    <n v="8000"/>
    <x v="1231"/>
    <x v="0"/>
    <x v="1"/>
    <s v="GBP"/>
    <n v="1405523866"/>
    <n v="1402931866"/>
    <b v="1"/>
    <n v="215"/>
    <b v="1"/>
    <x v="22"/>
    <n v="150.02000000000001"/>
    <x v="1271"/>
    <s v="photography"/>
    <x v="22"/>
  </r>
  <r>
    <n v="1514"/>
    <s v="Racing Age"/>
    <s v="Racing Age is a documentary photography book about masters track &amp; field athletes of retirement age and older."/>
    <n v="25000"/>
    <x v="1232"/>
    <x v="0"/>
    <x v="0"/>
    <s v="USD"/>
    <n v="1443363640"/>
    <n v="1439907640"/>
    <b v="1"/>
    <n v="176"/>
    <b v="1"/>
    <x v="22"/>
    <n v="106.48"/>
    <x v="1272"/>
    <s v="photography"/>
    <x v="22"/>
  </r>
  <r>
    <n v="1515"/>
    <s v="Eyes as Big as Plates"/>
    <s v="Eyes as Big as Plates - The book! Featuring over 50 portraits, field notes and behind the scenes stories from seniors around the world."/>
    <n v="300000"/>
    <x v="1233"/>
    <x v="0"/>
    <x v="10"/>
    <s v="NOK"/>
    <n v="1458104697"/>
    <n v="1455516297"/>
    <b v="1"/>
    <n v="555"/>
    <b v="1"/>
    <x v="22"/>
    <n v="157.19"/>
    <x v="1273"/>
    <s v="photography"/>
    <x v="2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234"/>
    <x v="0"/>
    <x v="0"/>
    <s v="USD"/>
    <n v="1475762400"/>
    <n v="1473160292"/>
    <b v="1"/>
    <n v="116"/>
    <b v="1"/>
    <x v="22"/>
    <n v="108.66"/>
    <x v="1274"/>
    <s v="photography"/>
    <x v="22"/>
  </r>
  <r>
    <n v="1517"/>
    <s v="THE WATCHERS:  a book of the Wait Watchers photographs"/>
    <s v="THE WATCHERS is the first book of photos by Haley Morris-Cafiero.  It will contain the images from Wait Watchers and new photos."/>
    <n v="15000"/>
    <x v="1235"/>
    <x v="0"/>
    <x v="0"/>
    <s v="USD"/>
    <n v="1417845600"/>
    <n v="1415194553"/>
    <b v="1"/>
    <n v="615"/>
    <b v="1"/>
    <x v="22"/>
    <n v="161.97999999999999"/>
    <x v="1275"/>
    <s v="photography"/>
    <x v="22"/>
  </r>
  <r>
    <n v="1518"/>
    <s v="Amelia and the Animals: Photographs by Robin Schwartz"/>
    <s v="A photobook of Robin Schwartz's ongoing series with her daughter Amelia."/>
    <n v="15000"/>
    <x v="1236"/>
    <x v="0"/>
    <x v="0"/>
    <s v="USD"/>
    <n v="1401565252"/>
    <n v="1398973252"/>
    <b v="1"/>
    <n v="236"/>
    <b v="1"/>
    <x v="22"/>
    <n v="205.37"/>
    <x v="1276"/>
    <s v="photography"/>
    <x v="22"/>
  </r>
  <r>
    <n v="1519"/>
    <s v="Jesus Days, 1978-1983"/>
    <s v="A documentary photobook that captures the late 70s in evangelical America seen thru the eyes of a closeted and religious young man."/>
    <n v="9000"/>
    <x v="1237"/>
    <x v="0"/>
    <x v="0"/>
    <s v="USD"/>
    <n v="1403301540"/>
    <n v="1400867283"/>
    <b v="1"/>
    <n v="145"/>
    <b v="1"/>
    <x v="22"/>
    <n v="103.36"/>
    <x v="1277"/>
    <s v="photography"/>
    <x v="22"/>
  </r>
  <r>
    <n v="1520"/>
    <s v="TULIPS"/>
    <s v="A self-published photography book by Andrew Miksys from his new series about Belarus"/>
    <n v="18000"/>
    <x v="1238"/>
    <x v="0"/>
    <x v="0"/>
    <s v="USD"/>
    <n v="1418961600"/>
    <n v="1415824513"/>
    <b v="1"/>
    <n v="167"/>
    <b v="1"/>
    <x v="22"/>
    <n v="103.47"/>
    <x v="1278"/>
    <s v="photography"/>
    <x v="22"/>
  </r>
  <r>
    <n v="1521"/>
    <s v="STREET, New York City, The 70's, 80's, 90's"/>
    <s v="STREET, a hard-bound book 9 1/2&quot;x 11&quot; 106 black and white photographs shot in New York City from 1975 through 1998."/>
    <n v="37500"/>
    <x v="1239"/>
    <x v="0"/>
    <x v="0"/>
    <s v="USD"/>
    <n v="1465272091"/>
    <n v="1462248091"/>
    <b v="1"/>
    <n v="235"/>
    <b v="1"/>
    <x v="22"/>
    <n v="106.81"/>
    <x v="1279"/>
    <s v="photography"/>
    <x v="22"/>
  </r>
  <r>
    <n v="1522"/>
    <s v="INSIDE TRACKS: Alone Across the Outback"/>
    <s v="A stunning Smartphone enabled coffee table book based on Robyn Davidsonâ€™s legendary 1,700 mile camel trek across the Australian Outback"/>
    <n v="43500"/>
    <x v="1240"/>
    <x v="0"/>
    <x v="0"/>
    <s v="USD"/>
    <n v="1413575739"/>
    <n v="1410983739"/>
    <b v="1"/>
    <n v="452"/>
    <b v="1"/>
    <x v="22"/>
    <n v="138.97"/>
    <x v="1280"/>
    <s v="photography"/>
    <x v="22"/>
  </r>
  <r>
    <n v="1523"/>
    <s v="Contact by Jake Shivery"/>
    <s v="Monograph featuring PDX photographer Jake Shivery's 8x10 contact portraits; 1/2 plates and 1/2 extensive essay.  Approx. 9x12, 108 pgs."/>
    <n v="18500"/>
    <x v="1241"/>
    <x v="0"/>
    <x v="0"/>
    <s v="USD"/>
    <n v="1419292800"/>
    <n v="1416592916"/>
    <b v="1"/>
    <n v="241"/>
    <b v="1"/>
    <x v="22"/>
    <n v="124.84"/>
    <x v="1281"/>
    <s v="photography"/>
    <x v="22"/>
  </r>
  <r>
    <n v="1524"/>
    <s v="Heath - Limited Edition Split Zine - Make 100"/>
    <s v="Limited edition split zine by photographers AdeY and Kersti K. 100 signed and hand numbered copies!"/>
    <n v="3000"/>
    <x v="1242"/>
    <x v="0"/>
    <x v="11"/>
    <s v="SEK"/>
    <n v="1487592090"/>
    <n v="1485000090"/>
    <b v="1"/>
    <n v="28"/>
    <b v="1"/>
    <x v="22"/>
    <n v="207"/>
    <x v="1282"/>
    <s v="photography"/>
    <x v="22"/>
  </r>
  <r>
    <n v="1525"/>
    <s v="Silver Hour: a photo book by Alex Westfall"/>
    <s v="With content created in Iceland, Silver Hour is a book of photographs, journal entries, and drawings about light and the landscape."/>
    <n v="2600"/>
    <x v="1243"/>
    <x v="0"/>
    <x v="0"/>
    <s v="USD"/>
    <n v="1471539138"/>
    <n v="1468947138"/>
    <b v="1"/>
    <n v="140"/>
    <b v="1"/>
    <x v="22"/>
    <n v="174.01"/>
    <x v="1116"/>
    <s v="photography"/>
    <x v="22"/>
  </r>
  <r>
    <n v="1526"/>
    <s v="BODYSCAPES II: Theater of Life"/>
    <s v="Landscapes &amp; human bodies; striking images from Jean-Paul Bourdier. What you see is real; no digital altering; all analog photography."/>
    <n v="23000"/>
    <x v="1244"/>
    <x v="0"/>
    <x v="0"/>
    <s v="USD"/>
    <n v="1453185447"/>
    <n v="1448951847"/>
    <b v="1"/>
    <n v="280"/>
    <b v="1"/>
    <x v="22"/>
    <n v="120.33"/>
    <x v="1283"/>
    <s v="photography"/>
    <x v="22"/>
  </r>
  <r>
    <n v="1527"/>
    <s v="Island - Japan, from the view point of many"/>
    <s v="Eight creatives visited Japan. This is a unique photo-book of their separate but collected experiences."/>
    <n v="3500"/>
    <x v="1245"/>
    <x v="0"/>
    <x v="0"/>
    <s v="USD"/>
    <n v="1489497886"/>
    <n v="1487082286"/>
    <b v="1"/>
    <n v="70"/>
    <b v="1"/>
    <x v="22"/>
    <n v="110.44"/>
    <x v="216"/>
    <s v="photography"/>
    <x v="22"/>
  </r>
  <r>
    <n v="1528"/>
    <s v="Don't Go Outside: Tokyo Street Photos"/>
    <s v="A book of street photos from around Shibuya that I've made between 2011-2016."/>
    <n v="3000"/>
    <x v="1246"/>
    <x v="0"/>
    <x v="0"/>
    <s v="USD"/>
    <n v="1485907200"/>
    <n v="1483292122"/>
    <b v="1"/>
    <n v="160"/>
    <b v="1"/>
    <x v="22"/>
    <n v="281.57"/>
    <x v="1284"/>
    <s v="photography"/>
    <x v="22"/>
  </r>
  <r>
    <n v="1529"/>
    <s v="&quot;(more than) dust.&quot; - a feminist photo book"/>
    <s v="An empowering photo book that transforms hurtful experiences into strength and solidarity."/>
    <n v="19000"/>
    <x v="1247"/>
    <x v="0"/>
    <x v="0"/>
    <s v="USD"/>
    <n v="1426773920"/>
    <n v="1424185520"/>
    <b v="1"/>
    <n v="141"/>
    <b v="1"/>
    <x v="22"/>
    <n v="100.68"/>
    <x v="1285"/>
    <s v="photography"/>
    <x v="22"/>
  </r>
  <r>
    <n v="1530"/>
    <s v="A 4-year-old's Portrait of the American West"/>
    <s v="A photobook made by 4-year-old Hawkeye Huey: National Geographic's youngest photographer and Rolling Stone's top 100 on Instagram"/>
    <n v="35000"/>
    <x v="1248"/>
    <x v="0"/>
    <x v="0"/>
    <s v="USD"/>
    <n v="1445624695"/>
    <n v="1443464695"/>
    <b v="1"/>
    <n v="874"/>
    <b v="1"/>
    <x v="22"/>
    <n v="134.83000000000001"/>
    <x v="1286"/>
    <s v="photography"/>
    <x v="22"/>
  </r>
  <r>
    <n v="1531"/>
    <s v="Smell the [City of] Roses"/>
    <s v="A street level, film, photographic representation of the character of the City of Roses, from a native Portlander's honest perspective."/>
    <n v="2350"/>
    <x v="1249"/>
    <x v="0"/>
    <x v="0"/>
    <s v="USD"/>
    <n v="1417402800"/>
    <n v="1414610126"/>
    <b v="1"/>
    <n v="73"/>
    <b v="1"/>
    <x v="22"/>
    <n v="175.96"/>
    <x v="1287"/>
    <s v="photography"/>
    <x v="22"/>
  </r>
  <r>
    <n v="1532"/>
    <s v="Geiko and Maiko of Kyoto"/>
    <s v="Award winning photography celebrating the artistry of geiko and maiko and the exquisite traditions of their Kyoto communities."/>
    <n v="5000"/>
    <x v="1250"/>
    <x v="0"/>
    <x v="2"/>
    <s v="AUD"/>
    <n v="1455548400"/>
    <n v="1453461865"/>
    <b v="1"/>
    <n v="294"/>
    <b v="1"/>
    <x v="22"/>
    <n v="484.02"/>
    <x v="1288"/>
    <s v="photography"/>
    <x v="22"/>
  </r>
  <r>
    <n v="1533"/>
    <s v="The Cancer Family Book Project"/>
    <s v="This is an intimate story about a family, focusing on their love and strength in the face of mortality."/>
    <n v="45000"/>
    <x v="1251"/>
    <x v="0"/>
    <x v="0"/>
    <s v="USD"/>
    <n v="1462161540"/>
    <n v="1457913777"/>
    <b v="1"/>
    <n v="740"/>
    <b v="1"/>
    <x v="22"/>
    <n v="145.13999999999999"/>
    <x v="1289"/>
    <s v="photography"/>
    <x v="22"/>
  </r>
  <r>
    <n v="1534"/>
    <s v="The Art of Abandonment - Photo Book by Walter Arnold"/>
    <s v="The Art of Abandonment is an award winning photographic series that explores the beauty and history of our modern ruins."/>
    <n v="7500"/>
    <x v="1252"/>
    <x v="0"/>
    <x v="0"/>
    <s v="USD"/>
    <n v="1441383062"/>
    <n v="1438791062"/>
    <b v="1"/>
    <n v="369"/>
    <b v="1"/>
    <x v="22"/>
    <n v="417.73"/>
    <x v="1290"/>
    <s v="photography"/>
    <x v="22"/>
  </r>
  <r>
    <n v="1535"/>
    <s v="Small Steps Are Giant Leaps"/>
    <s v="&quot;Small Steps are Giant Leaps&quot; is about reminding parents that to our kids this is a new and exciting world just waiting to be explored."/>
    <n v="4000"/>
    <x v="1253"/>
    <x v="0"/>
    <x v="0"/>
    <s v="USD"/>
    <n v="1464040800"/>
    <n v="1461527631"/>
    <b v="1"/>
    <n v="110"/>
    <b v="1"/>
    <x v="22"/>
    <n v="132.43"/>
    <x v="1291"/>
    <s v="photography"/>
    <x v="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254"/>
    <x v="0"/>
    <x v="0"/>
    <s v="USD"/>
    <n v="1440702910"/>
    <n v="1438110910"/>
    <b v="1"/>
    <n v="455"/>
    <b v="1"/>
    <x v="22"/>
    <n v="250.31"/>
    <x v="1292"/>
    <s v="photography"/>
    <x v="22"/>
  </r>
  <r>
    <n v="1537"/>
    <s v="FACE TO FAITH | MOUNT KAILASH | TIBET photobook"/>
    <s v="A Photobook about one of the most fascinating places on earth -     the sacred Mount Kailash in Tibet."/>
    <n v="12000"/>
    <x v="1255"/>
    <x v="0"/>
    <x v="12"/>
    <s v="EUR"/>
    <n v="1470506400"/>
    <n v="1467358427"/>
    <b v="1"/>
    <n v="224"/>
    <b v="1"/>
    <x v="22"/>
    <n v="179.9"/>
    <x v="1293"/>
    <s v="photography"/>
    <x v="22"/>
  </r>
  <r>
    <n v="1538"/>
    <s v="US National Parks: Picturing the Little Things"/>
    <s v="I want to travel through the National Parks to take pictures of the little things, the &quot;missed&quot; things, that people overlook."/>
    <n v="7000"/>
    <x v="1256"/>
    <x v="0"/>
    <x v="0"/>
    <s v="USD"/>
    <n v="1421952370"/>
    <n v="1418064370"/>
    <b v="1"/>
    <n v="46"/>
    <b v="1"/>
    <x v="22"/>
    <n v="102.63"/>
    <x v="1294"/>
    <s v="photography"/>
    <x v="22"/>
  </r>
  <r>
    <n v="1539"/>
    <s v="The Music Never Stopped:Epic Live Music Photos by Bob Minkin"/>
    <s v="Stunning hardcover coffee table book spanning over 25 years of music photography and stories in Marin County, CA by Bob Minkin"/>
    <n v="20000"/>
    <x v="1257"/>
    <x v="0"/>
    <x v="0"/>
    <s v="USD"/>
    <n v="1483481019"/>
    <n v="1480629819"/>
    <b v="0"/>
    <n v="284"/>
    <b v="1"/>
    <x v="22"/>
    <n v="135.99"/>
    <x v="1295"/>
    <s v="photography"/>
    <x v="2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258"/>
    <x v="0"/>
    <x v="0"/>
    <s v="USD"/>
    <n v="1416964500"/>
    <n v="1414368616"/>
    <b v="1"/>
    <n v="98"/>
    <b v="1"/>
    <x v="22"/>
    <n v="117.87"/>
    <x v="1296"/>
    <s v="photography"/>
    <x v="22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3"/>
    <n v="0.03"/>
    <x v="362"/>
    <s v="photography"/>
    <x v="23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3"/>
    <n v="4"/>
    <x v="135"/>
    <s v="photography"/>
    <x v="23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3"/>
    <n v="0.44"/>
    <x v="119"/>
    <s v="photography"/>
    <x v="2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3"/>
    <n v="0"/>
    <x v="121"/>
    <s v="photography"/>
    <x v="23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3"/>
    <n v="0.03"/>
    <x v="120"/>
    <s v="photography"/>
    <x v="23"/>
  </r>
  <r>
    <n v="1546"/>
    <s v="Hen Harrier Wildlife Sanctuary"/>
    <s v="Buy and maintain 6 acres of land in West Ireland as a Wildlife Refuge for an endangered species of native Raptor called the Hen Harrier"/>
    <n v="1000"/>
    <x v="1259"/>
    <x v="2"/>
    <x v="1"/>
    <s v="GBP"/>
    <n v="1410930399"/>
    <n v="1405746399"/>
    <b v="0"/>
    <n v="11"/>
    <b v="0"/>
    <x v="23"/>
    <n v="28.9"/>
    <x v="1020"/>
    <s v="photography"/>
    <x v="23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3"/>
    <n v="0"/>
    <x v="121"/>
    <s v="photography"/>
    <x v="23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3"/>
    <n v="8.57"/>
    <x v="88"/>
    <s v="photography"/>
    <x v="23"/>
  </r>
  <r>
    <n v="1549"/>
    <s v="2016 Calendar:  Wonders of Nature"/>
    <s v="A 2016 calendar collection of landscape and wildlife photographs from award winning photographer, Steve Marler."/>
    <n v="500"/>
    <x v="717"/>
    <x v="2"/>
    <x v="0"/>
    <s v="USD"/>
    <n v="1446524159"/>
    <n v="1443928559"/>
    <b v="0"/>
    <n v="6"/>
    <b v="0"/>
    <x v="23"/>
    <n v="34"/>
    <x v="1297"/>
    <s v="photography"/>
    <x v="23"/>
  </r>
  <r>
    <n v="1550"/>
    <s v="It's not easy being green: Costa Rican froglife"/>
    <s v="A photographic journal of a Costa Rican frog survey: recording the effects of habitat fragmentation on these charismatic amphibians."/>
    <n v="750"/>
    <x v="716"/>
    <x v="2"/>
    <x v="1"/>
    <s v="GBP"/>
    <n v="1463050034"/>
    <n v="1460458034"/>
    <b v="0"/>
    <n v="7"/>
    <b v="0"/>
    <x v="23"/>
    <n v="13.47"/>
    <x v="1298"/>
    <s v="photography"/>
    <x v="23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3"/>
    <n v="0"/>
    <x v="121"/>
    <s v="photography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260"/>
    <x v="2"/>
    <x v="0"/>
    <s v="USD"/>
    <n v="1412135940"/>
    <n v="1410366708"/>
    <b v="0"/>
    <n v="16"/>
    <b v="0"/>
    <x v="23"/>
    <n v="49.19"/>
    <x v="1299"/>
    <s v="photography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3"/>
    <n v="0"/>
    <x v="121"/>
    <s v="photography"/>
    <x v="23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3"/>
    <n v="0"/>
    <x v="121"/>
    <s v="photography"/>
    <x v="23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3"/>
    <n v="0"/>
    <x v="121"/>
    <s v="photography"/>
    <x v="23"/>
  </r>
  <r>
    <n v="1556"/>
    <s v="West Canada - A Coffee Table Book"/>
    <s v="To gather a collection of photographs for a coffee table book that displays the beauty of Canada's west."/>
    <n v="1500"/>
    <x v="1261"/>
    <x v="2"/>
    <x v="5"/>
    <s v="CAD"/>
    <n v="1467603624"/>
    <n v="1465011624"/>
    <b v="0"/>
    <n v="12"/>
    <b v="0"/>
    <x v="23"/>
    <n v="45.13"/>
    <x v="1300"/>
    <s v="photography"/>
    <x v="23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3"/>
    <n v="4"/>
    <x v="101"/>
    <s v="photography"/>
    <x v="23"/>
  </r>
  <r>
    <n v="1558"/>
    <s v="Lucy Wood's Calendar - English Countryside 2016"/>
    <s v="A large 2016 wall-calendar (A3 when open) featuring 12 stunning photographs by Lucy Wood."/>
    <n v="750"/>
    <x v="413"/>
    <x v="2"/>
    <x v="1"/>
    <s v="GBP"/>
    <n v="1440763920"/>
    <n v="1435656759"/>
    <b v="0"/>
    <n v="3"/>
    <b v="0"/>
    <x v="23"/>
    <n v="4.67"/>
    <x v="123"/>
    <s v="photography"/>
    <x v="23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3"/>
    <n v="0.33"/>
    <x v="73"/>
    <s v="photography"/>
    <x v="23"/>
  </r>
  <r>
    <n v="1560"/>
    <s v="Fine Art Landscape 2015 Calendar"/>
    <s v="I would like to share my landscape photographic travels of 2014 with more than just family an friends. 12 months of images."/>
    <n v="2500"/>
    <x v="1262"/>
    <x v="2"/>
    <x v="0"/>
    <s v="USD"/>
    <n v="1415842193"/>
    <n v="1414110593"/>
    <b v="0"/>
    <n v="4"/>
    <b v="0"/>
    <x v="23"/>
    <n v="3.76"/>
    <x v="416"/>
    <s v="photography"/>
    <x v="23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4"/>
    <n v="0.5"/>
    <x v="144"/>
    <s v="photography"/>
    <x v="24"/>
  </r>
  <r>
    <n v="1582"/>
    <s v="Scenes from New Orleans"/>
    <s v="I create canvas prints of images from in and around New Orleans"/>
    <n v="1000"/>
    <x v="1263"/>
    <x v="2"/>
    <x v="0"/>
    <s v="USD"/>
    <n v="1445894400"/>
    <n v="1440961053"/>
    <b v="0"/>
    <n v="3"/>
    <b v="0"/>
    <x v="24"/>
    <n v="9.3000000000000007"/>
    <x v="1154"/>
    <s v="photography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x v="510"/>
    <x v="2"/>
    <x v="1"/>
    <s v="GBP"/>
    <n v="1411681391"/>
    <n v="1409089391"/>
    <b v="0"/>
    <n v="1"/>
    <b v="0"/>
    <x v="24"/>
    <n v="0.08"/>
    <x v="2"/>
    <s v="photography"/>
    <x v="24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4"/>
    <n v="0"/>
    <x v="121"/>
    <s v="photography"/>
    <x v="24"/>
  </r>
  <r>
    <n v="1585"/>
    <s v="Live 4 The Rush: Palooza Pics"/>
    <s v="We've explored some of the most amazing places in New Zealand and can't think of a better way to share our experiences than a photo :)"/>
    <n v="2000"/>
    <x v="1264"/>
    <x v="2"/>
    <x v="5"/>
    <s v="CAD"/>
    <n v="1482663600"/>
    <n v="1480800568"/>
    <b v="0"/>
    <n v="12"/>
    <b v="0"/>
    <x v="24"/>
    <n v="79"/>
    <x v="1301"/>
    <s v="photography"/>
    <x v="24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x v="24"/>
    <n v="0"/>
    <x v="121"/>
    <s v="photography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4"/>
    <n v="0.01"/>
    <x v="120"/>
    <s v="photography"/>
    <x v="24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x v="24"/>
    <n v="0"/>
    <x v="121"/>
    <s v="photography"/>
    <x v="24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4"/>
    <n v="0"/>
    <x v="121"/>
    <s v="photography"/>
    <x v="24"/>
  </r>
  <r>
    <n v="1590"/>
    <s v="An Italian Adventure"/>
    <s v="Discover Italy through photography."/>
    <n v="60000"/>
    <x v="418"/>
    <x v="2"/>
    <x v="18"/>
    <s v="EUR"/>
    <n v="1443040464"/>
    <n v="1440448464"/>
    <b v="0"/>
    <n v="2"/>
    <b v="0"/>
    <x v="24"/>
    <n v="1.7"/>
    <x v="1302"/>
    <s v="photography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265"/>
    <x v="2"/>
    <x v="1"/>
    <s v="GBP"/>
    <n v="1459700741"/>
    <n v="1457112341"/>
    <b v="0"/>
    <n v="92"/>
    <b v="0"/>
    <x v="24"/>
    <n v="29.23"/>
    <x v="1303"/>
    <s v="photography"/>
    <x v="24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4"/>
    <n v="0"/>
    <x v="121"/>
    <s v="photography"/>
    <x v="24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4"/>
    <n v="0.01"/>
    <x v="120"/>
    <s v="photography"/>
    <x v="24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4"/>
    <n v="20.5"/>
    <x v="372"/>
    <s v="photography"/>
    <x v="24"/>
  </r>
  <r>
    <n v="1595"/>
    <s v="Civil war battlefields and forts"/>
    <s v="To make a coffee table book,  displaying civil war battlefields and forts,  taken at the same time of year the battles were fought."/>
    <n v="100000"/>
    <x v="733"/>
    <x v="2"/>
    <x v="0"/>
    <s v="USD"/>
    <n v="1403122380"/>
    <n v="1400634728"/>
    <b v="0"/>
    <n v="7"/>
    <b v="0"/>
    <x v="24"/>
    <n v="0.28000000000000003"/>
    <x v="375"/>
    <s v="photography"/>
    <x v="24"/>
  </r>
  <r>
    <n v="1596"/>
    <s v="The Town We Live In"/>
    <s v="London is beautiful. I want to create a book of stunning images from in and around our great city"/>
    <n v="3250"/>
    <x v="409"/>
    <x v="2"/>
    <x v="1"/>
    <s v="GBP"/>
    <n v="1418469569"/>
    <n v="1414577969"/>
    <b v="0"/>
    <n v="3"/>
    <b v="0"/>
    <x v="24"/>
    <n v="2.31"/>
    <x v="380"/>
    <s v="photography"/>
    <x v="24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4"/>
    <n v="0"/>
    <x v="121"/>
    <s v="photography"/>
    <x v="24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4"/>
    <n v="0.13"/>
    <x v="120"/>
    <s v="photography"/>
    <x v="24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4"/>
    <n v="0"/>
    <x v="121"/>
    <s v="photography"/>
    <x v="24"/>
  </r>
  <r>
    <n v="1600"/>
    <s v="Organic in India"/>
    <s v="I plan to document volunteer work on an organic farm in rural India, and photograph the people and places I encounter during the trip."/>
    <n v="5000"/>
    <x v="1266"/>
    <x v="2"/>
    <x v="0"/>
    <s v="USD"/>
    <n v="1405401060"/>
    <n v="1401585752"/>
    <b v="0"/>
    <n v="9"/>
    <b v="0"/>
    <x v="24"/>
    <n v="7.34"/>
    <x v="99"/>
    <s v="photography"/>
    <x v="24"/>
  </r>
  <r>
    <n v="1741"/>
    <s v="Caught off Guard"/>
    <s v="A photo journal documenting my experiences and travels across New Zealand"/>
    <n v="1200"/>
    <x v="1267"/>
    <x v="0"/>
    <x v="1"/>
    <s v="GBP"/>
    <n v="1433948671"/>
    <n v="1430060671"/>
    <b v="0"/>
    <n v="52"/>
    <b v="1"/>
    <x v="22"/>
    <n v="110.83"/>
    <x v="1304"/>
    <s v="photography"/>
    <x v="2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268"/>
    <x v="0"/>
    <x v="0"/>
    <s v="USD"/>
    <n v="1483822800"/>
    <n v="1481058170"/>
    <b v="0"/>
    <n v="34"/>
    <b v="1"/>
    <x v="22"/>
    <n v="108.75"/>
    <x v="1305"/>
    <s v="photography"/>
    <x v="22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2"/>
    <n v="100.42"/>
    <x v="1306"/>
    <s v="photography"/>
    <x v="22"/>
  </r>
  <r>
    <n v="1744"/>
    <s v="Water World"/>
    <s v="This book is the embodiment of my passion for water &amp; photography, which I hope will inspire you to pick up your camera and explore."/>
    <n v="5500"/>
    <x v="1269"/>
    <x v="0"/>
    <x v="1"/>
    <s v="GBP"/>
    <n v="1425821477"/>
    <n v="1421937077"/>
    <b v="0"/>
    <n v="70"/>
    <b v="1"/>
    <x v="22"/>
    <n v="118.45"/>
    <x v="1307"/>
    <s v="photography"/>
    <x v="22"/>
  </r>
  <r>
    <n v="1745"/>
    <s v="Things I do in Detroit - A Guidebook by The Nain Rouge"/>
    <s v="A Guidebook to the Coolest Places and Things About Detroit by The Nain Rouge, or Red Gnome, Detroit's oldest and coolest resident."/>
    <n v="7000"/>
    <x v="1270"/>
    <x v="0"/>
    <x v="0"/>
    <s v="USD"/>
    <n v="1482372000"/>
    <n v="1479276838"/>
    <b v="0"/>
    <n v="89"/>
    <b v="1"/>
    <x v="22"/>
    <n v="114.01"/>
    <x v="1308"/>
    <s v="photography"/>
    <x v="22"/>
  </r>
  <r>
    <n v="1746"/>
    <s v="Edge â€¢ France | Witnessing Those Unseen"/>
    <s v="Photo-documenting the refugees of France. Witnessing their humanity. Exploring the common threads of what it means to live at the Edge."/>
    <n v="15000"/>
    <x v="1271"/>
    <x v="0"/>
    <x v="0"/>
    <s v="USD"/>
    <n v="1479952800"/>
    <n v="1477368867"/>
    <b v="0"/>
    <n v="107"/>
    <b v="1"/>
    <x v="22"/>
    <n v="148.1"/>
    <x v="1309"/>
    <s v="photography"/>
    <x v="22"/>
  </r>
  <r>
    <n v="1747"/>
    <s v="'Tulip, my mother's favourite flower' - A Photo Book."/>
    <s v="A beautiful, limited edition, photobook about the story of the last year of my mother's life, to be published by Dewi Lewis."/>
    <n v="9000"/>
    <x v="1272"/>
    <x v="0"/>
    <x v="1"/>
    <s v="GBP"/>
    <n v="1447426800"/>
    <n v="1444904830"/>
    <b v="0"/>
    <n v="159"/>
    <b v="1"/>
    <x v="22"/>
    <n v="104.96"/>
    <x v="1310"/>
    <s v="photography"/>
    <x v="22"/>
  </r>
  <r>
    <n v="1748"/>
    <s v="So It Is: Vancouver"/>
    <s v="Telling the story of the city through remarkable people who live in Vancouver today."/>
    <n v="50000"/>
    <x v="1273"/>
    <x v="0"/>
    <x v="5"/>
    <s v="CAD"/>
    <n v="1441234143"/>
    <n v="1438642143"/>
    <b v="0"/>
    <n v="181"/>
    <b v="1"/>
    <x v="22"/>
    <n v="129.94999999999999"/>
    <x v="1311"/>
    <s v="photography"/>
    <x v="22"/>
  </r>
  <r>
    <n v="1749"/>
    <s v="E FOTOGRAFESCHE RECKBLECK - 367 DEEG AM AUSLAND ASAZ"/>
    <s v="Help me fund the production run of my first book by local Photographer Sandro Ortolani."/>
    <n v="10050"/>
    <x v="1274"/>
    <x v="0"/>
    <x v="19"/>
    <s v="EUR"/>
    <n v="1488394800"/>
    <n v="1485213921"/>
    <b v="0"/>
    <n v="131"/>
    <b v="1"/>
    <x v="22"/>
    <n v="123.49"/>
    <x v="909"/>
    <s v="photography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x v="1275"/>
    <x v="0"/>
    <x v="0"/>
    <s v="USD"/>
    <n v="1461096304"/>
    <n v="1458936304"/>
    <b v="0"/>
    <n v="125"/>
    <b v="1"/>
    <x v="22"/>
    <n v="201.62"/>
    <x v="1312"/>
    <s v="photography"/>
    <x v="22"/>
  </r>
  <r>
    <n v="1751"/>
    <s v="Daily Bread: Stories from Rural Greece"/>
    <s v="Photographs and stories culled from 10 years of road trips through rural Greece"/>
    <n v="10000"/>
    <x v="1276"/>
    <x v="0"/>
    <x v="0"/>
    <s v="USD"/>
    <n v="1426787123"/>
    <n v="1424198723"/>
    <b v="0"/>
    <n v="61"/>
    <b v="1"/>
    <x v="22"/>
    <n v="102.9"/>
    <x v="1313"/>
    <s v="photography"/>
    <x v="22"/>
  </r>
  <r>
    <n v="1752"/>
    <s v="Adfectus Book"/>
    <s v="A little book of calm, in picture form, that will soothe the soul and un-furrow the brow."/>
    <n v="1200"/>
    <x v="1277"/>
    <x v="0"/>
    <x v="1"/>
    <s v="GBP"/>
    <n v="1476425082"/>
    <n v="1473833082"/>
    <b v="0"/>
    <n v="90"/>
    <b v="1"/>
    <x v="22"/>
    <n v="260.17"/>
    <x v="1314"/>
    <s v="photography"/>
    <x v="2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278"/>
    <x v="0"/>
    <x v="8"/>
    <s v="DKK"/>
    <n v="1458579568"/>
    <n v="1455991168"/>
    <b v="0"/>
    <n v="35"/>
    <b v="1"/>
    <x v="22"/>
    <n v="108"/>
    <x v="1315"/>
    <s v="photography"/>
    <x v="22"/>
  </r>
  <r>
    <n v="1754"/>
    <s v="OFFICIAL OTTAWA (an unofficial portrait)"/>
    <s v="A photography publication that looks behind the myths, clichÃ©s and fairytales that surround Ottawa, the capital of Canada."/>
    <n v="8500"/>
    <x v="1279"/>
    <x v="0"/>
    <x v="5"/>
    <s v="CAD"/>
    <n v="1428091353"/>
    <n v="1425502953"/>
    <b v="0"/>
    <n v="90"/>
    <b v="1"/>
    <x v="22"/>
    <n v="110.53"/>
    <x v="1316"/>
    <s v="photography"/>
    <x v="22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2"/>
    <n v="120"/>
    <x v="525"/>
    <s v="photography"/>
    <x v="22"/>
  </r>
  <r>
    <n v="1756"/>
    <s v="214: A Photobook of Dallas Hip Hop"/>
    <s v="214 is a photobook about the local hip hop culture in Dallas, Texas between 2012 and 2014 by photographer, Mariah Tyler."/>
    <n v="5500"/>
    <x v="1280"/>
    <x v="0"/>
    <x v="0"/>
    <s v="USD"/>
    <n v="1472443269"/>
    <n v="1468987269"/>
    <b v="0"/>
    <n v="120"/>
    <b v="1"/>
    <x v="22"/>
    <n v="102.83"/>
    <x v="1317"/>
    <s v="photography"/>
    <x v="22"/>
  </r>
  <r>
    <n v="1757"/>
    <s v="The Resurgence of Femininity Photo Thesis"/>
    <s v="I want to create a self published photo art book on the topic of the resurgence of femininity."/>
    <n v="5000"/>
    <x v="1281"/>
    <x v="0"/>
    <x v="0"/>
    <s v="USD"/>
    <n v="1485631740"/>
    <n v="1483041083"/>
    <b v="0"/>
    <n v="14"/>
    <b v="1"/>
    <x v="22"/>
    <n v="116"/>
    <x v="1318"/>
    <s v="photography"/>
    <x v="22"/>
  </r>
  <r>
    <n v="1758"/>
    <s v="Yashica TLR Cameras History -Playing Cards"/>
    <s v="Yashica TLRs (Twin Lens Reflex) history cards are a cool way to present Yashica TLR collections in a fun way: by playing cards. Enjoy!"/>
    <n v="1000"/>
    <x v="1282"/>
    <x v="0"/>
    <x v="0"/>
    <s v="USD"/>
    <n v="1468536992"/>
    <n v="1463352992"/>
    <b v="0"/>
    <n v="27"/>
    <b v="1"/>
    <x v="22"/>
    <n v="114.7"/>
    <x v="1319"/>
    <s v="photography"/>
    <x v="22"/>
  </r>
  <r>
    <n v="1759"/>
    <s v="Death Valley"/>
    <s v="Death Valley will be the first photo book of Andi State"/>
    <n v="5000"/>
    <x v="1283"/>
    <x v="0"/>
    <x v="0"/>
    <s v="USD"/>
    <n v="1427309629"/>
    <n v="1425585229"/>
    <b v="0"/>
    <n v="49"/>
    <b v="1"/>
    <x v="22"/>
    <n v="106.6"/>
    <x v="480"/>
    <s v="photography"/>
    <x v="22"/>
  </r>
  <r>
    <n v="1760"/>
    <s v="Portraits by Aris Jerome"/>
    <s v="Thank you all so much for your pledges! We reached the goal! To continue supporting or for any questions email arisjerome@gmail.com"/>
    <n v="5000"/>
    <x v="1284"/>
    <x v="0"/>
    <x v="0"/>
    <s v="USD"/>
    <n v="1456416513"/>
    <n v="1454688513"/>
    <b v="0"/>
    <n v="102"/>
    <b v="1"/>
    <x v="22"/>
    <n v="165.44"/>
    <x v="1320"/>
    <s v="photography"/>
    <x v="22"/>
  </r>
  <r>
    <n v="1761"/>
    <s v="I Wanted To See Boobs"/>
    <s v="A hardcover photobook telling the naked truth of a young photographers journey."/>
    <n v="100"/>
    <x v="1285"/>
    <x v="0"/>
    <x v="1"/>
    <s v="GBP"/>
    <n v="1442065060"/>
    <n v="1437745060"/>
    <b v="0"/>
    <n v="3"/>
    <b v="1"/>
    <x v="22"/>
    <n v="155"/>
    <x v="1155"/>
    <s v="photography"/>
    <x v="22"/>
  </r>
  <r>
    <n v="1762"/>
    <s v="&quot;The Naked Pixel&quot; Ali Pakele"/>
    <s v="Project rewards $25 gets you 190+ digital images"/>
    <n v="100"/>
    <x v="1286"/>
    <x v="0"/>
    <x v="0"/>
    <s v="USD"/>
    <n v="1457739245"/>
    <n v="1455147245"/>
    <b v="0"/>
    <n v="25"/>
    <b v="1"/>
    <x v="22"/>
    <n v="885"/>
    <x v="1321"/>
    <s v="photography"/>
    <x v="22"/>
  </r>
  <r>
    <n v="1763"/>
    <s v="Coffee Table Girls Exclusive Art Photography Book"/>
    <s v="Hardcover photo book featuring bold, beautiful, confident models and coffee tables in outrageous juxtaposition with the backgrounds."/>
    <n v="12000"/>
    <x v="1287"/>
    <x v="0"/>
    <x v="0"/>
    <s v="USD"/>
    <n v="1477255840"/>
    <n v="1474663840"/>
    <b v="0"/>
    <n v="118"/>
    <b v="1"/>
    <x v="22"/>
    <n v="101.91"/>
    <x v="1322"/>
    <s v="photography"/>
    <x v="22"/>
  </r>
  <r>
    <n v="1764"/>
    <s v="Blood, Sweat &amp; Tears - Photobook"/>
    <s v="Individual sportspeople are masters of their own destiny. This book is a gritty behind the scenes look at boxers striving for success"/>
    <n v="11000"/>
    <x v="1288"/>
    <x v="2"/>
    <x v="1"/>
    <s v="GBP"/>
    <n v="1407065979"/>
    <n v="1404560379"/>
    <b v="1"/>
    <n v="39"/>
    <b v="0"/>
    <x v="22"/>
    <n v="19.600000000000001"/>
    <x v="1323"/>
    <s v="photography"/>
    <x v="22"/>
  </r>
  <r>
    <n v="1765"/>
    <s v="Oklahoma, The Way I See It; The Book"/>
    <s v="Everyday I meet new people and everyday I learn a new story. These are the most popular of those stories from the first year of OTWISI."/>
    <n v="12500"/>
    <x v="1289"/>
    <x v="2"/>
    <x v="0"/>
    <s v="USD"/>
    <n v="1407972712"/>
    <n v="1405380712"/>
    <b v="1"/>
    <n v="103"/>
    <b v="0"/>
    <x v="22"/>
    <n v="59.47"/>
    <x v="1324"/>
    <s v="photography"/>
    <x v="22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2"/>
    <n v="0"/>
    <x v="121"/>
    <s v="photography"/>
    <x v="22"/>
  </r>
  <r>
    <n v="1767"/>
    <s v="OR-GÃ“L-HO -A search for meaning during the World Cup"/>
    <s v="A photographic search for the true meaning of pride for ones country during the World Cup"/>
    <n v="5000"/>
    <x v="1290"/>
    <x v="2"/>
    <x v="0"/>
    <s v="USD"/>
    <n v="1407080884"/>
    <n v="1404488884"/>
    <b v="1"/>
    <n v="39"/>
    <b v="0"/>
    <x v="22"/>
    <n v="45.72"/>
    <x v="1325"/>
    <s v="photography"/>
    <x v="22"/>
  </r>
  <r>
    <n v="1768"/>
    <s v="SWFTTR: Southwest Farm-to-Table Recipes"/>
    <s v="My goal is to create a catalog of farm-to-table recipes with stunning images from restaurants and farms in the southwest."/>
    <n v="5000"/>
    <x v="1291"/>
    <x v="2"/>
    <x v="0"/>
    <s v="USD"/>
    <n v="1411824444"/>
    <n v="1406640444"/>
    <b v="1"/>
    <n v="15"/>
    <b v="0"/>
    <x v="22"/>
    <n v="3.74"/>
    <x v="1326"/>
    <s v="photography"/>
    <x v="22"/>
  </r>
  <r>
    <n v="1769"/>
    <s v="Navajo Textile Project"/>
    <s v="To create a publication, and exhibition documenting the collection of Jamie Ross, longtime collector of Navajo Textiles"/>
    <n v="40000"/>
    <x v="1292"/>
    <x v="2"/>
    <x v="0"/>
    <s v="USD"/>
    <n v="1421177959"/>
    <n v="1418585959"/>
    <b v="1"/>
    <n v="22"/>
    <b v="0"/>
    <x v="22"/>
    <n v="2.7"/>
    <x v="1327"/>
    <s v="photography"/>
    <x v="2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93"/>
    <x v="2"/>
    <x v="0"/>
    <s v="USD"/>
    <n v="1413312194"/>
    <n v="1410288194"/>
    <b v="1"/>
    <n v="92"/>
    <b v="0"/>
    <x v="22"/>
    <n v="56.51"/>
    <x v="1328"/>
    <s v="photography"/>
    <x v="22"/>
  </r>
  <r>
    <n v="1771"/>
    <s v="&quot;Drakes Folly&quot;"/>
    <s v="Photographic book on the historic oil region of Pennsylvania where Edwin Drake drilled the well that started the modern oil industry."/>
    <n v="4200"/>
    <x v="1294"/>
    <x v="2"/>
    <x v="1"/>
    <s v="GBP"/>
    <n v="1414107040"/>
    <n v="1411515040"/>
    <b v="1"/>
    <n v="25"/>
    <b v="0"/>
    <x v="22"/>
    <n v="21.31"/>
    <x v="1329"/>
    <s v="photography"/>
    <x v="22"/>
  </r>
  <r>
    <n v="1772"/>
    <s v="White Mountain"/>
    <s v="A photobook and a short documentary film telling the story of Holocaust in Northwestern Lithuania"/>
    <n v="5500"/>
    <x v="1295"/>
    <x v="2"/>
    <x v="1"/>
    <s v="GBP"/>
    <n v="1404666836"/>
    <n v="1399482836"/>
    <b v="1"/>
    <n v="19"/>
    <b v="0"/>
    <x v="22"/>
    <n v="15.6"/>
    <x v="1330"/>
    <s v="photography"/>
    <x v="22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296"/>
    <x v="2"/>
    <x v="0"/>
    <s v="USD"/>
    <n v="1421691298"/>
    <n v="1417803298"/>
    <b v="1"/>
    <n v="19"/>
    <b v="0"/>
    <x v="22"/>
    <n v="6.26"/>
    <x v="1331"/>
    <s v="photography"/>
    <x v="22"/>
  </r>
  <r>
    <n v="1774"/>
    <s v="The World Upside Down: Portraits"/>
    <s v="A photo book of the artist's present and future portraits from 2013 to 2015, including actor and human rights activist George Takei."/>
    <n v="2500"/>
    <x v="1297"/>
    <x v="2"/>
    <x v="0"/>
    <s v="USD"/>
    <n v="1417273140"/>
    <n v="1413609292"/>
    <b v="1"/>
    <n v="13"/>
    <b v="0"/>
    <x v="22"/>
    <n v="45.92"/>
    <x v="1332"/>
    <s v="photography"/>
    <x v="22"/>
  </r>
  <r>
    <n v="1775"/>
    <s v="Muhammad Ali - The Comeback"/>
    <s v="Rarely seen images of Muhammad Ali in his prime as he trained in Miami Beach at the famous 5th Street Gym in the early 70s"/>
    <n v="32500"/>
    <x v="1298"/>
    <x v="2"/>
    <x v="0"/>
    <s v="USD"/>
    <n v="1414193160"/>
    <n v="1410305160"/>
    <b v="1"/>
    <n v="124"/>
    <b v="0"/>
    <x v="22"/>
    <n v="65.099999999999994"/>
    <x v="1333"/>
    <s v="photography"/>
    <x v="22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2"/>
    <n v="6.7"/>
    <x v="33"/>
    <s v="photography"/>
    <x v="22"/>
  </r>
  <r>
    <n v="1777"/>
    <s v="All along the Control Tower"/>
    <s v="Photobook â€˜All along the Control Towerâ€™ by Theo and Frans Barten. Photos of more than 50 disused WW2 Control Towers in the UK."/>
    <n v="4800"/>
    <x v="1299"/>
    <x v="2"/>
    <x v="9"/>
    <s v="EUR"/>
    <n v="1424421253"/>
    <n v="1421829253"/>
    <b v="1"/>
    <n v="10"/>
    <b v="0"/>
    <x v="22"/>
    <n v="13.56"/>
    <x v="1334"/>
    <s v="photography"/>
    <x v="22"/>
  </r>
  <r>
    <n v="1778"/>
    <s v="Portrait of Cuban Resilience: Faces and Voices of a Blockade"/>
    <s v="This book combines portraits of Cuban life and and society with quotes from a diverse group of Cubans that live in Cuba now."/>
    <n v="50000"/>
    <x v="1300"/>
    <x v="2"/>
    <x v="0"/>
    <s v="USD"/>
    <n v="1427485395"/>
    <n v="1423600995"/>
    <b v="1"/>
    <n v="15"/>
    <b v="0"/>
    <x v="22"/>
    <n v="1.99"/>
    <x v="1335"/>
    <s v="photography"/>
    <x v="22"/>
  </r>
  <r>
    <n v="1779"/>
    <s v="Ozymandias : a photo book"/>
    <s v="Publication of an award-winning photographic series that explores the endless and beautiful dance between creation and destruction."/>
    <n v="11000"/>
    <x v="1301"/>
    <x v="2"/>
    <x v="0"/>
    <s v="USD"/>
    <n v="1472834180"/>
    <n v="1470242180"/>
    <b v="1"/>
    <n v="38"/>
    <b v="0"/>
    <x v="22"/>
    <n v="36.24"/>
    <x v="1336"/>
    <s v="photography"/>
    <x v="22"/>
  </r>
  <r>
    <n v="1780"/>
    <s v="Native Nation"/>
    <s v="It is time to recognize and give to the indigenus groups the credit they deserve. It is time to understand where we come from."/>
    <n v="30000"/>
    <x v="1302"/>
    <x v="2"/>
    <x v="0"/>
    <s v="USD"/>
    <n v="1467469510"/>
    <n v="1462285510"/>
    <b v="1"/>
    <n v="152"/>
    <b v="0"/>
    <x v="22"/>
    <n v="39.74"/>
    <x v="1337"/>
    <s v="photography"/>
    <x v="2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303"/>
    <x v="2"/>
    <x v="0"/>
    <s v="USD"/>
    <n v="1473950945"/>
    <n v="1471272545"/>
    <b v="1"/>
    <n v="24"/>
    <b v="0"/>
    <x v="22"/>
    <n v="25.76"/>
    <x v="1338"/>
    <s v="photography"/>
    <x v="2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304"/>
    <x v="2"/>
    <x v="0"/>
    <s v="USD"/>
    <n v="1456062489"/>
    <n v="1453211289"/>
    <b v="1"/>
    <n v="76"/>
    <b v="0"/>
    <x v="22"/>
    <n v="15.49"/>
    <x v="1339"/>
    <s v="photography"/>
    <x v="22"/>
  </r>
  <r>
    <n v="1783"/>
    <s v="Hues of my Vision"/>
    <s v="My Buddy Spirit and I, Ara, camping full time camera on hand for a bit over nine years. &quot;Hue of my Vision&quot; is our Photo Book."/>
    <n v="40000"/>
    <x v="1305"/>
    <x v="2"/>
    <x v="0"/>
    <s v="USD"/>
    <n v="1432248478"/>
    <n v="1429656478"/>
    <b v="1"/>
    <n v="185"/>
    <b v="0"/>
    <x v="22"/>
    <n v="23.69"/>
    <x v="1340"/>
    <s v="photography"/>
    <x v="22"/>
  </r>
  <r>
    <n v="1784"/>
    <s v="Vantage Point: Photographs of Milwaukee from on high"/>
    <s v="I want to publish my first photo book and make prints based on a series of rooftop cityscapes I took in 2014 of the city that I love."/>
    <n v="5000"/>
    <x v="1306"/>
    <x v="2"/>
    <x v="0"/>
    <s v="USD"/>
    <n v="1422674700"/>
    <n v="1419954240"/>
    <b v="1"/>
    <n v="33"/>
    <b v="0"/>
    <x v="22"/>
    <n v="39.76"/>
    <x v="1341"/>
    <s v="photography"/>
    <x v="22"/>
  </r>
  <r>
    <n v="1785"/>
    <s v="Hank Bought A Bus - A photobook of our bus and adventure."/>
    <s v="A book about a school bus converted into a living space, and the adventure shared by friends on its maiden voyage."/>
    <n v="24000"/>
    <x v="1307"/>
    <x v="2"/>
    <x v="0"/>
    <s v="USD"/>
    <n v="1413417600"/>
    <n v="1410750855"/>
    <b v="1"/>
    <n v="108"/>
    <b v="0"/>
    <x v="22"/>
    <n v="20.22"/>
    <x v="1342"/>
    <s v="photography"/>
    <x v="22"/>
  </r>
  <r>
    <n v="1786"/>
    <s v="Observations in 6x6"/>
    <s v="A photo book that shows a timeless trip from Portugal to Sri Lanka in a subjective point of view through an old Hasselblad objective."/>
    <n v="1900"/>
    <x v="1308"/>
    <x v="2"/>
    <x v="9"/>
    <s v="EUR"/>
    <n v="1418649177"/>
    <n v="1416057177"/>
    <b v="1"/>
    <n v="29"/>
    <b v="0"/>
    <x v="22"/>
    <n v="47.63"/>
    <x v="1343"/>
    <s v="photography"/>
    <x v="22"/>
  </r>
  <r>
    <n v="1787"/>
    <s v="Alpamayo to Yerupaja"/>
    <s v="Raising awareness to the effects of global warming through photographs of the high mountains of Peru."/>
    <n v="10000"/>
    <x v="1309"/>
    <x v="2"/>
    <x v="0"/>
    <s v="USD"/>
    <n v="1428158637"/>
    <n v="1425570237"/>
    <b v="1"/>
    <n v="24"/>
    <b v="0"/>
    <x v="22"/>
    <n v="15.33"/>
    <x v="1344"/>
    <s v="photography"/>
    <x v="22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2"/>
    <n v="1.38"/>
    <x v="1345"/>
    <s v="photography"/>
    <x v="22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2"/>
    <n v="0.5"/>
    <x v="119"/>
    <s v="photography"/>
    <x v="22"/>
  </r>
  <r>
    <n v="1790"/>
    <s v="Return to Relevance: The Scott Hyde Archive"/>
    <s v="70 years of incredible photography sits patiently in old film sheet boxes, waiting for a return to relevance."/>
    <n v="33000"/>
    <x v="1310"/>
    <x v="2"/>
    <x v="0"/>
    <s v="USD"/>
    <n v="1423152678"/>
    <n v="1420560678"/>
    <b v="1"/>
    <n v="15"/>
    <b v="0"/>
    <x v="22"/>
    <n v="4.96"/>
    <x v="1346"/>
    <s v="photography"/>
    <x v="22"/>
  </r>
  <r>
    <n v="1791"/>
    <s v="disCover: Napoli"/>
    <s v="For the love of street photography and the beauty of traditional cultures in southern Italy."/>
    <n v="3000"/>
    <x v="1311"/>
    <x v="2"/>
    <x v="1"/>
    <s v="GBP"/>
    <n v="1422553565"/>
    <n v="1417369565"/>
    <b v="1"/>
    <n v="4"/>
    <b v="0"/>
    <x v="22"/>
    <n v="3.57"/>
    <x v="1347"/>
    <s v="photography"/>
    <x v="22"/>
  </r>
  <r>
    <n v="1792"/>
    <s v="Bensinger's: Photographs by Helaine Garren"/>
    <s v="In 1970 Helaine Garren shot a series of images at Bensingerâ€™s Pool Hall in Chicago, Illinois."/>
    <n v="25000"/>
    <x v="1312"/>
    <x v="2"/>
    <x v="0"/>
    <s v="USD"/>
    <n v="1439189940"/>
    <n v="1435970682"/>
    <b v="1"/>
    <n v="139"/>
    <b v="0"/>
    <x v="22"/>
    <n v="61.12"/>
    <x v="1348"/>
    <s v="photography"/>
    <x v="22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2"/>
    <n v="1.33"/>
    <x v="135"/>
    <s v="photography"/>
    <x v="22"/>
  </r>
  <r>
    <n v="1794"/>
    <s v="Venus as Men"/>
    <s v="&quot;Venus as Menâ€ is a book about beauty of masculine nude. Is a reflection about men as a sensitive and sensual being and gender equity."/>
    <n v="9000"/>
    <x v="1313"/>
    <x v="2"/>
    <x v="0"/>
    <s v="USD"/>
    <n v="1423660422"/>
    <n v="1420636422"/>
    <b v="1"/>
    <n v="18"/>
    <b v="0"/>
    <x v="22"/>
    <n v="11.08"/>
    <x v="1349"/>
    <s v="photography"/>
    <x v="22"/>
  </r>
  <r>
    <n v="1795"/>
    <s v="THE AFGHANS - A Photo Book"/>
    <s v="A photography book documenting the impact of the ISAF mission on the Afghan people of Mazar-e Sharif."/>
    <n v="28000"/>
    <x v="1314"/>
    <x v="2"/>
    <x v="12"/>
    <s v="EUR"/>
    <n v="1476460800"/>
    <n v="1473922541"/>
    <b v="1"/>
    <n v="81"/>
    <b v="0"/>
    <x v="22"/>
    <n v="38.74"/>
    <x v="1350"/>
    <s v="photography"/>
    <x v="22"/>
  </r>
  <r>
    <n v="1796"/>
    <s v="Kenema"/>
    <s v="Kenema is a stunning portrait photography book by British Photographer, Peter Dibdin, capturing community life in Kenema, Sierra Leone."/>
    <n v="19000"/>
    <x v="1315"/>
    <x v="2"/>
    <x v="1"/>
    <s v="GBP"/>
    <n v="1469356366"/>
    <n v="1464172366"/>
    <b v="1"/>
    <n v="86"/>
    <b v="0"/>
    <x v="22"/>
    <n v="22.05"/>
    <x v="1351"/>
    <s v="photography"/>
    <x v="22"/>
  </r>
  <r>
    <n v="1797"/>
    <s v="Remnants, A Photography Book to Send to Congress"/>
    <s v="A photography book that serves as a call to action for Congress to stand up for survivors of domestic and sexual assault."/>
    <n v="10000"/>
    <x v="1316"/>
    <x v="2"/>
    <x v="0"/>
    <s v="USD"/>
    <n v="1481809189"/>
    <n v="1479217189"/>
    <b v="1"/>
    <n v="140"/>
    <b v="0"/>
    <x v="22"/>
    <n v="67.55"/>
    <x v="1352"/>
    <s v="photography"/>
    <x v="22"/>
  </r>
  <r>
    <n v="1798"/>
    <s v="Amoung Charros and Poetry/Entre Charros y Poesias"/>
    <s v="A photographic series on Mexican cowboys that I want to have published as a fine art book that will also include cowboy poetry."/>
    <n v="16000"/>
    <x v="1317"/>
    <x v="2"/>
    <x v="0"/>
    <s v="USD"/>
    <n v="1454572233"/>
    <n v="1449388233"/>
    <b v="1"/>
    <n v="37"/>
    <b v="0"/>
    <x v="22"/>
    <n v="13.64"/>
    <x v="1353"/>
    <s v="photography"/>
    <x v="22"/>
  </r>
  <r>
    <n v="1799"/>
    <s v="The UnDiscovered Image"/>
    <s v="The UnDiscovered Image, a monthly publication dedicated to photographers."/>
    <n v="4000"/>
    <x v="1318"/>
    <x v="2"/>
    <x v="1"/>
    <s v="GBP"/>
    <n v="1415740408"/>
    <n v="1414008808"/>
    <b v="1"/>
    <n v="6"/>
    <b v="0"/>
    <x v="22"/>
    <n v="1.75"/>
    <x v="1354"/>
    <s v="photography"/>
    <x v="22"/>
  </r>
  <r>
    <n v="1800"/>
    <s v="The Sikh Project Book"/>
    <s v="Shot over 3 years in the U.K &amp; U.S, and featured in press worldwide, we need your help to back the highly anticipated Sikh Project book"/>
    <n v="46260"/>
    <x v="1319"/>
    <x v="2"/>
    <x v="1"/>
    <s v="GBP"/>
    <n v="1476109970"/>
    <n v="1473517970"/>
    <b v="1"/>
    <n v="113"/>
    <b v="0"/>
    <x v="22"/>
    <n v="20.45"/>
    <x v="1355"/>
    <s v="photography"/>
    <x v="22"/>
  </r>
  <r>
    <n v="1801"/>
    <s v="Come, Bring, Punish"/>
    <s v="Get involved in Come, Bring, Punish, a new photo book by Ewen Spencer, documenting the European Ballroom scene and the life around it"/>
    <n v="17000"/>
    <x v="1034"/>
    <x v="2"/>
    <x v="1"/>
    <s v="GBP"/>
    <n v="1450181400"/>
    <n v="1447429868"/>
    <b v="1"/>
    <n v="37"/>
    <b v="0"/>
    <x v="22"/>
    <n v="13.85"/>
    <x v="1356"/>
    <s v="photography"/>
    <x v="22"/>
  </r>
  <r>
    <n v="1802"/>
    <s v="Out Of The Dark"/>
    <s v="Inner Darkness turned into a photobook. Personal work i shot during my recovery...in Berlin."/>
    <n v="3500"/>
    <x v="1320"/>
    <x v="2"/>
    <x v="12"/>
    <s v="EUR"/>
    <n v="1435442340"/>
    <n v="1433416830"/>
    <b v="1"/>
    <n v="18"/>
    <b v="0"/>
    <x v="22"/>
    <n v="48.49"/>
    <x v="1357"/>
    <s v="photography"/>
    <x v="22"/>
  </r>
  <r>
    <n v="1803"/>
    <s v="On the Verge, the book."/>
    <s v="Photographs capture fleeting experiences, where childhood is our past and adulthood is our future. In between. On the verge."/>
    <n v="17500"/>
    <x v="1321"/>
    <x v="2"/>
    <x v="0"/>
    <s v="USD"/>
    <n v="1423878182"/>
    <n v="1421199782"/>
    <b v="1"/>
    <n v="75"/>
    <b v="0"/>
    <x v="22"/>
    <n v="30.8"/>
    <x v="1358"/>
    <s v="photography"/>
    <x v="22"/>
  </r>
  <r>
    <n v="1804"/>
    <s v="No Dar Papaya:  Photographs from Colombia 2003-2013"/>
    <s v="A beautiful book of Polaroid photographs which celebrates the beauty, diversity, and distinctive character of Colombia"/>
    <n v="15500"/>
    <x v="1322"/>
    <x v="2"/>
    <x v="0"/>
    <s v="USD"/>
    <n v="1447521404"/>
    <n v="1444061804"/>
    <b v="1"/>
    <n v="52"/>
    <b v="0"/>
    <x v="22"/>
    <n v="35.17"/>
    <x v="1359"/>
    <s v="photography"/>
    <x v="22"/>
  </r>
  <r>
    <n v="1805"/>
    <s v="Book &quot;The Travellers&quot;"/>
    <s v="The production of the book about my long term project &quot;The Travellers&quot;, Ireland`s biggest minority group with a nomadic origin."/>
    <n v="22500"/>
    <x v="1323"/>
    <x v="2"/>
    <x v="12"/>
    <s v="EUR"/>
    <n v="1443808800"/>
    <n v="1441048658"/>
    <b v="1"/>
    <n v="122"/>
    <b v="0"/>
    <x v="22"/>
    <n v="36.4"/>
    <x v="1360"/>
    <s v="photography"/>
    <x v="22"/>
  </r>
  <r>
    <n v="1806"/>
    <s v="American Presidents Naked"/>
    <s v="Join me in publishing an amazing and unprecedented book with full frontal photopraphs of 8 American Presidents Naked"/>
    <n v="20000"/>
    <x v="1324"/>
    <x v="2"/>
    <x v="1"/>
    <s v="GBP"/>
    <n v="1412090349"/>
    <n v="1409066349"/>
    <b v="1"/>
    <n v="8"/>
    <b v="0"/>
    <x v="22"/>
    <n v="2.96"/>
    <x v="1361"/>
    <s v="photography"/>
    <x v="22"/>
  </r>
  <r>
    <n v="1807"/>
    <s v="Anywhere but Here"/>
    <s v="I want to explore alternative cultures and lifestyles in America."/>
    <n v="5000"/>
    <x v="1325"/>
    <x v="2"/>
    <x v="0"/>
    <s v="USD"/>
    <n v="1411868313"/>
    <n v="1409276313"/>
    <b v="1"/>
    <n v="8"/>
    <b v="0"/>
    <x v="22"/>
    <n v="11.06"/>
    <x v="1362"/>
    <s v="photography"/>
    <x v="22"/>
  </r>
  <r>
    <n v="1808"/>
    <s v="An Iranian Journey"/>
    <s v="An Iranian Journey exposes the duality of life in modern Iran where youth navigate a thicket of Islamic laws and customs to live freely"/>
    <n v="28000"/>
    <x v="1326"/>
    <x v="2"/>
    <x v="0"/>
    <s v="USD"/>
    <n v="1486830030"/>
    <n v="1483806030"/>
    <b v="1"/>
    <n v="96"/>
    <b v="0"/>
    <x v="22"/>
    <n v="41.41"/>
    <x v="1363"/>
    <s v="photography"/>
    <x v="22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2"/>
    <n v="10.86"/>
    <x v="1105"/>
    <s v="photography"/>
    <x v="22"/>
  </r>
  <r>
    <n v="1810"/>
    <s v="Film Speed"/>
    <s v="Film Speed is a series of Zines focusing on architecture shot completely on 35 and 120mm film."/>
    <n v="450"/>
    <x v="510"/>
    <x v="2"/>
    <x v="0"/>
    <s v="USD"/>
    <n v="1408657826"/>
    <n v="1407621026"/>
    <b v="0"/>
    <n v="2"/>
    <b v="0"/>
    <x v="22"/>
    <n v="3.33"/>
    <x v="525"/>
    <s v="photography"/>
    <x v="22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2"/>
    <n v="7.0000000000000007E-2"/>
    <x v="1364"/>
    <s v="photography"/>
    <x v="22"/>
  </r>
  <r>
    <n v="1812"/>
    <s v="Run Rwanda: A Photo Book showcasing contemporary Rwanda"/>
    <s v="Run Rwanda - 211 miles, 100 photos:  An intimate visual documentation  of the inspiring and innovative reality of modern day Rwanda"/>
    <n v="6500"/>
    <x v="1327"/>
    <x v="2"/>
    <x v="1"/>
    <s v="GBP"/>
    <n v="1467531536"/>
    <n v="1464939536"/>
    <b v="0"/>
    <n v="23"/>
    <b v="0"/>
    <x v="22"/>
    <n v="13.31"/>
    <x v="1365"/>
    <s v="photography"/>
    <x v="22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2"/>
    <n v="0"/>
    <x v="121"/>
    <s v="photography"/>
    <x v="22"/>
  </r>
  <r>
    <n v="1814"/>
    <s v="My Favourite Colour Was Yellow"/>
    <s v="A self published photo book documenting the overwhelming presence of the colour pink, in young girls lives here in the UK."/>
    <n v="12000"/>
    <x v="1328"/>
    <x v="2"/>
    <x v="1"/>
    <s v="GBP"/>
    <n v="1425108736"/>
    <n v="1422516736"/>
    <b v="0"/>
    <n v="140"/>
    <b v="0"/>
    <x v="22"/>
    <n v="49.18"/>
    <x v="1366"/>
    <s v="photography"/>
    <x v="22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2"/>
    <n v="0"/>
    <x v="121"/>
    <s v="photography"/>
    <x v="22"/>
  </r>
  <r>
    <n v="1816"/>
    <s v="Moments of Passion"/>
    <s v="A unique Photographic Book Project about the Passionate Moments and Strong Emotions that lie within Karate"/>
    <n v="25000"/>
    <x v="1329"/>
    <x v="2"/>
    <x v="15"/>
    <s v="CHF"/>
    <n v="1469473200"/>
    <n v="1467061303"/>
    <b v="0"/>
    <n v="6"/>
    <b v="0"/>
    <x v="22"/>
    <n v="2.04"/>
    <x v="1367"/>
    <s v="photography"/>
    <x v="22"/>
  </r>
  <r>
    <n v="1817"/>
    <s v="Through the Lens of Jerry Gustafson"/>
    <s v="Hundreds of breathtaking rodeo photographs collected in a beautiful coffee table book."/>
    <n v="18000"/>
    <x v="1330"/>
    <x v="2"/>
    <x v="0"/>
    <s v="USD"/>
    <n v="1485759540"/>
    <n v="1480607607"/>
    <b v="0"/>
    <n v="100"/>
    <b v="0"/>
    <x v="22"/>
    <n v="52.33"/>
    <x v="1368"/>
    <s v="photography"/>
    <x v="22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2"/>
    <n v="0"/>
    <x v="121"/>
    <s v="photography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2"/>
    <n v="2.08"/>
    <x v="1369"/>
    <s v="photography"/>
    <x v="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331"/>
    <x v="2"/>
    <x v="0"/>
    <s v="USD"/>
    <n v="1427850090"/>
    <n v="1425261690"/>
    <b v="0"/>
    <n v="8"/>
    <b v="0"/>
    <x v="22"/>
    <n v="6.57"/>
    <x v="1370"/>
    <s v="photography"/>
    <x v="22"/>
  </r>
  <r>
    <n v="1981"/>
    <s v="Aspiring storyteller: connecting the dots"/>
    <s v="I would like to tell the story of a young man from Queens, New York and compare his life to a young Afghan man...to connect the dots."/>
    <n v="7500"/>
    <x v="1332"/>
    <x v="2"/>
    <x v="5"/>
    <s v="CAD"/>
    <n v="1404926665"/>
    <n v="1402334665"/>
    <b v="0"/>
    <n v="12"/>
    <b v="0"/>
    <x v="25"/>
    <n v="5.08"/>
    <x v="1371"/>
    <s v="photography"/>
    <x v="25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25"/>
    <n v="0"/>
    <x v="121"/>
    <s v="photography"/>
    <x v="25"/>
  </r>
  <r>
    <n v="1983"/>
    <s v="Vegans of Hawai'i - 140'000 Strong?"/>
    <s v="A vegan photographer bringing Hawaii to the tipping point of plant pure wisdom, featuring the most influential early adopters."/>
    <n v="33000"/>
    <x v="1333"/>
    <x v="2"/>
    <x v="0"/>
    <s v="USD"/>
    <n v="1472799600"/>
    <n v="1470874618"/>
    <b v="0"/>
    <n v="16"/>
    <b v="0"/>
    <x v="25"/>
    <n v="4.3"/>
    <x v="1372"/>
    <s v="photography"/>
    <x v="25"/>
  </r>
  <r>
    <n v="1984"/>
    <s v="Love Locks - a photographic journey"/>
    <s v="Does love lasts longer than &quot;Love Locks&quot; ?_x000a__x000a_A photographic journey into the lives of these 'love-locked' couples."/>
    <n v="15000"/>
    <x v="1334"/>
    <x v="2"/>
    <x v="0"/>
    <s v="USD"/>
    <n v="1417377481"/>
    <n v="1412189881"/>
    <b v="0"/>
    <n v="7"/>
    <b v="0"/>
    <x v="25"/>
    <n v="21.15"/>
    <x v="1373"/>
    <s v="photography"/>
    <x v="25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25"/>
    <n v="3.19"/>
    <x v="516"/>
    <s v="photography"/>
    <x v="25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25"/>
    <n v="0.05"/>
    <x v="120"/>
    <s v="photography"/>
    <x v="25"/>
  </r>
  <r>
    <n v="1987"/>
    <s v="Ethiopia: Beheld"/>
    <s v="A collection of images that depicts the beauty and diversity within Ethiopia"/>
    <n v="5500"/>
    <x v="1335"/>
    <x v="2"/>
    <x v="1"/>
    <s v="GBP"/>
    <n v="1425223276"/>
    <n v="1422631276"/>
    <b v="0"/>
    <n v="28"/>
    <b v="0"/>
    <x v="25"/>
    <n v="42.47"/>
    <x v="1374"/>
    <s v="photography"/>
    <x v="25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x v="25"/>
    <n v="0.42"/>
    <x v="380"/>
    <s v="photography"/>
    <x v="25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25"/>
    <n v="1"/>
    <x v="73"/>
    <s v="photography"/>
    <x v="25"/>
  </r>
  <r>
    <n v="1990"/>
    <s v="The Virgin of the Path"/>
    <s v="An art nude photography book that includes traditional black and white sepia nudes as well as experimiental color nudes."/>
    <n v="3000"/>
    <x v="1329"/>
    <x v="2"/>
    <x v="0"/>
    <s v="USD"/>
    <n v="1455338532"/>
    <n v="1454042532"/>
    <b v="0"/>
    <n v="5"/>
    <b v="0"/>
    <x v="25"/>
    <n v="16.97"/>
    <x v="1375"/>
    <s v="photography"/>
    <x v="25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25"/>
    <n v="7"/>
    <x v="727"/>
    <s v="photography"/>
    <x v="25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x v="25"/>
    <n v="0.13"/>
    <x v="120"/>
    <s v="photography"/>
    <x v="25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25"/>
    <n v="0"/>
    <x v="121"/>
    <s v="photography"/>
    <x v="25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25"/>
    <n v="0"/>
    <x v="121"/>
    <s v="photography"/>
    <x v="25"/>
  </r>
  <r>
    <n v="1995"/>
    <s v="The Girl With(out) The Camera"/>
    <s v="I'm looking to pursue my dream of becoming a full time photographer, using my current creative experience as a graphic designer."/>
    <n v="1000"/>
    <x v="1336"/>
    <x v="2"/>
    <x v="5"/>
    <s v="CAD"/>
    <n v="1437082736"/>
    <n v="1435354736"/>
    <b v="0"/>
    <n v="3"/>
    <b v="0"/>
    <x v="25"/>
    <n v="7.8"/>
    <x v="1376"/>
    <s v="photography"/>
    <x v="25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25"/>
    <n v="0"/>
    <x v="121"/>
    <s v="photography"/>
    <x v="25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25"/>
    <n v="0"/>
    <x v="121"/>
    <s v="photography"/>
    <x v="25"/>
  </r>
  <r>
    <n v="1998"/>
    <s v="Photography from Below"/>
    <s v="I am moving to Guatemala to document and report on the growing community resistance movements across Central America and Mexico"/>
    <n v="2500"/>
    <x v="1337"/>
    <x v="2"/>
    <x v="0"/>
    <s v="USD"/>
    <n v="1406861438"/>
    <n v="1402973438"/>
    <b v="0"/>
    <n v="3"/>
    <b v="0"/>
    <x v="25"/>
    <n v="26.2"/>
    <x v="1377"/>
    <s v="photography"/>
    <x v="25"/>
  </r>
  <r>
    <n v="1999"/>
    <s v="Planet Venus"/>
    <s v="This is a portrait photo project aiming to inspire women to explore themselves and live their passion"/>
    <n v="31000"/>
    <x v="544"/>
    <x v="2"/>
    <x v="1"/>
    <s v="GBP"/>
    <n v="1415882108"/>
    <n v="1413286508"/>
    <b v="0"/>
    <n v="7"/>
    <b v="0"/>
    <x v="25"/>
    <n v="0.76"/>
    <x v="1378"/>
    <s v="photography"/>
    <x v="25"/>
  </r>
  <r>
    <n v="2000"/>
    <s v="Jacs+Cam 2016 calendar"/>
    <s v="What do you get when you combine 2 of the hottest alt-models in North America with one Canadian photographer? Make a CALENDAR!!!"/>
    <n v="5000"/>
    <x v="1338"/>
    <x v="2"/>
    <x v="5"/>
    <s v="CAD"/>
    <n v="1452120613"/>
    <n v="1449528613"/>
    <b v="0"/>
    <n v="25"/>
    <b v="0"/>
    <x v="25"/>
    <n v="12.5"/>
    <x v="380"/>
    <s v="photography"/>
    <x v="25"/>
  </r>
  <r>
    <n v="720"/>
    <s v="Without Utterance: Tales from the Other Side of Language"/>
    <s v="Without Utterance, a crushingly intimate literary memoir told from the inside of losing language, self, and world."/>
    <n v="1900"/>
    <x v="1339"/>
    <x v="0"/>
    <x v="0"/>
    <s v="USD"/>
    <n v="1327851291"/>
    <n v="1325432091"/>
    <b v="0"/>
    <n v="41"/>
    <b v="1"/>
    <x v="26"/>
    <n v="143.94999999999999"/>
    <x v="1379"/>
    <s v="publishing"/>
    <x v="2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340"/>
    <x v="0"/>
    <x v="0"/>
    <s v="USD"/>
    <n v="1406900607"/>
    <n v="1403012607"/>
    <b v="0"/>
    <n v="119"/>
    <b v="1"/>
    <x v="26"/>
    <n v="122.11"/>
    <x v="1380"/>
    <s v="publishing"/>
    <x v="26"/>
  </r>
  <r>
    <n v="722"/>
    <s v="The BANGGAI Rescue Project"/>
    <s v="BANGGAI RESCUE is a beautiful, must-read book and a project setting out to answer some critical questions about the species' future."/>
    <n v="25000"/>
    <x v="1341"/>
    <x v="0"/>
    <x v="0"/>
    <s v="USD"/>
    <n v="1333909178"/>
    <n v="1331320778"/>
    <b v="0"/>
    <n v="153"/>
    <b v="1"/>
    <x v="26"/>
    <n v="132.02000000000001"/>
    <x v="1381"/>
    <s v="publishing"/>
    <x v="26"/>
  </r>
  <r>
    <n v="723"/>
    <s v="The 2015 Pro Football Beast Book"/>
    <s v="The Definitive (and Slightly Ridiculous) Guide to Enjoying the 2015 Pro Football Season"/>
    <n v="5000"/>
    <x v="1342"/>
    <x v="0"/>
    <x v="0"/>
    <s v="USD"/>
    <n v="1438228740"/>
    <n v="1435606549"/>
    <b v="0"/>
    <n v="100"/>
    <b v="1"/>
    <x v="26"/>
    <n v="109.38"/>
    <x v="1382"/>
    <s v="publishing"/>
    <x v="26"/>
  </r>
  <r>
    <n v="724"/>
    <s v="The Adventure Access Guide: How to Walk Across America"/>
    <s v="We are creating the Adventure Access Trail, a new walking trail from Boston to San Francisco.  _x000a_http://adventureaccess.org"/>
    <n v="7000"/>
    <x v="1343"/>
    <x v="0"/>
    <x v="0"/>
    <s v="USD"/>
    <n v="1309447163"/>
    <n v="1306855163"/>
    <b v="0"/>
    <n v="143"/>
    <b v="1"/>
    <x v="26"/>
    <n v="105.47"/>
    <x v="1383"/>
    <s v="publishing"/>
    <x v="26"/>
  </r>
  <r>
    <n v="725"/>
    <s v="The Year It All Made Sense"/>
    <s v="A true story about inspiration and survival - David Alfred George turns his powerful experience into a compelling vBook."/>
    <n v="20000"/>
    <x v="1344"/>
    <x v="0"/>
    <x v="0"/>
    <s v="USD"/>
    <n v="1450018912"/>
    <n v="1447426912"/>
    <b v="0"/>
    <n v="140"/>
    <b v="1"/>
    <x v="26"/>
    <n v="100.35"/>
    <x v="1384"/>
    <s v="publishing"/>
    <x v="26"/>
  </r>
  <r>
    <n v="726"/>
    <s v="60 Days to a Radiating Faith"/>
    <s v="&quot;60 Days to a Radiating Faith&quot; is a collection of carefully selected Bible verses to encourage those undergoing cancer treatments."/>
    <n v="2500"/>
    <x v="888"/>
    <x v="0"/>
    <x v="0"/>
    <s v="USD"/>
    <n v="1365728487"/>
    <n v="1363136487"/>
    <b v="0"/>
    <n v="35"/>
    <b v="1"/>
    <x v="26"/>
    <n v="101.4"/>
    <x v="1385"/>
    <s v="publishing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x v="1345"/>
    <x v="0"/>
    <x v="0"/>
    <s v="USD"/>
    <n v="1358198400"/>
    <n v="1354580949"/>
    <b v="0"/>
    <n v="149"/>
    <b v="1"/>
    <x v="26"/>
    <n v="155.51"/>
    <x v="1386"/>
    <s v="publishing"/>
    <x v="26"/>
  </r>
  <r>
    <n v="728"/>
    <s v="The Age of the Platform: My Fourth Book"/>
    <s v="A big idea non-fiction book by an impatient three-time author and insomniac willing to bet on himself."/>
    <n v="7500"/>
    <x v="1346"/>
    <x v="0"/>
    <x v="0"/>
    <s v="USD"/>
    <n v="1313957157"/>
    <n v="1310069157"/>
    <b v="0"/>
    <n v="130"/>
    <b v="1"/>
    <x v="26"/>
    <n v="105.57"/>
    <x v="1387"/>
    <s v="publishing"/>
    <x v="26"/>
  </r>
  <r>
    <n v="729"/>
    <s v="The Malformation of Health Care"/>
    <s v="A true David vs.Goliath story about a young adult battling the U.S. health care system to survive and become an advocate for change."/>
    <n v="4000"/>
    <x v="1347"/>
    <x v="0"/>
    <x v="0"/>
    <s v="USD"/>
    <n v="1348028861"/>
    <n v="1342844861"/>
    <b v="0"/>
    <n v="120"/>
    <b v="1"/>
    <x v="26"/>
    <n v="130.65"/>
    <x v="1388"/>
    <s v="publishing"/>
    <x v="26"/>
  </r>
  <r>
    <n v="730"/>
    <s v="Encyclopedia of Surfing"/>
    <s v="A Massive but Cheerful Online Digital Archive of Surfing"/>
    <n v="20000"/>
    <x v="1348"/>
    <x v="0"/>
    <x v="0"/>
    <s v="USD"/>
    <n v="1323280391"/>
    <n v="1320688391"/>
    <b v="0"/>
    <n v="265"/>
    <b v="1"/>
    <x v="26"/>
    <n v="132.19"/>
    <x v="1389"/>
    <s v="publishing"/>
    <x v="26"/>
  </r>
  <r>
    <n v="731"/>
    <s v="Portland Boat Tours:  From Dream to Business"/>
    <s v="Be part of the excitement by supporting our first season offering unique perspectives of Portland from the water."/>
    <n v="5000"/>
    <x v="1349"/>
    <x v="0"/>
    <x v="0"/>
    <s v="USD"/>
    <n v="1327212000"/>
    <n v="1322852747"/>
    <b v="0"/>
    <n v="71"/>
    <b v="1"/>
    <x v="26"/>
    <n v="126"/>
    <x v="1390"/>
    <s v="publishing"/>
    <x v="26"/>
  </r>
  <r>
    <n v="732"/>
    <s v="Chess puzzles in your pocket: a new eBook"/>
    <s v="A great collection of puzzles to take and enjoy anywhere in the world - have fun, challenge yourself, and become a better chess player!"/>
    <n v="40"/>
    <x v="1350"/>
    <x v="0"/>
    <x v="1"/>
    <s v="GBP"/>
    <n v="1380449461"/>
    <n v="1375265461"/>
    <b v="0"/>
    <n v="13"/>
    <b v="1"/>
    <x v="26"/>
    <n v="160"/>
    <x v="1391"/>
    <s v="publishing"/>
    <x v="26"/>
  </r>
  <r>
    <n v="733"/>
    <s v="Sinatra Cookbook - Recipes for the Ruby framework"/>
    <s v="Sinatra Cookbook is an ebook featuring 12 fantastic example applications built on the Sinatra framework and many well known Ruby gems."/>
    <n v="2500"/>
    <x v="1351"/>
    <x v="0"/>
    <x v="1"/>
    <s v="GBP"/>
    <n v="1387533892"/>
    <n v="1384941892"/>
    <b v="0"/>
    <n v="169"/>
    <b v="1"/>
    <x v="26"/>
    <n v="120.48"/>
    <x v="1392"/>
    <s v="publishing"/>
    <x v="26"/>
  </r>
  <r>
    <n v="734"/>
    <s v="Sideswiped"/>
    <s v="Sideswiped is my story of growing in and trusting God through the mess and mysteries of life."/>
    <n v="8500"/>
    <x v="1352"/>
    <x v="0"/>
    <x v="5"/>
    <s v="CAD"/>
    <n v="1431147600"/>
    <n v="1428465420"/>
    <b v="0"/>
    <n v="57"/>
    <b v="1"/>
    <x v="26"/>
    <n v="125.53"/>
    <x v="1393"/>
    <s v="publishing"/>
    <x v="26"/>
  </r>
  <r>
    <n v="735"/>
    <s v="TOP FUEL FOR LIFE - Life Lessons from a Crew Chief"/>
    <s v="TOP FUEL FOR LIFE â€¦ a true story of victory, unimaginable loss_x000a_and the epiphany that changed everything."/>
    <n v="47000"/>
    <x v="1353"/>
    <x v="0"/>
    <x v="0"/>
    <s v="USD"/>
    <n v="1417653540"/>
    <n v="1414975346"/>
    <b v="0"/>
    <n v="229"/>
    <b v="1"/>
    <x v="26"/>
    <n v="114.41"/>
    <x v="1394"/>
    <s v="publishing"/>
    <x v="26"/>
  </r>
  <r>
    <n v="736"/>
    <s v="What Happens in Vegas Stays on YouTube"/>
    <s v="I'm writing a new book! Topic: Privacy is Dead. What does a world without privacy mean for humanity? Our reputations? Our kids?"/>
    <n v="3600"/>
    <x v="1354"/>
    <x v="0"/>
    <x v="0"/>
    <s v="USD"/>
    <n v="1385009940"/>
    <n v="1383327440"/>
    <b v="0"/>
    <n v="108"/>
    <b v="1"/>
    <x v="26"/>
    <n v="315.14"/>
    <x v="201"/>
    <s v="publishing"/>
    <x v="26"/>
  </r>
  <r>
    <n v="737"/>
    <s v="Eat Mendocino: Writing the Book"/>
    <s v="For one year, two women exclusively ate food produced within Mendocino County, CA. Now, they will write a book about their adventures."/>
    <n v="5000"/>
    <x v="1355"/>
    <x v="0"/>
    <x v="0"/>
    <s v="USD"/>
    <n v="1392408000"/>
    <n v="1390890987"/>
    <b v="0"/>
    <n v="108"/>
    <b v="1"/>
    <x v="26"/>
    <n v="122.4"/>
    <x v="98"/>
    <s v="publishing"/>
    <x v="26"/>
  </r>
  <r>
    <n v="738"/>
    <s v="Under the Sour Sun: Hunger through the Eyes of a Child"/>
    <s v="The true story of a child's struggle with hunger, poverty, and war in El Salvador."/>
    <n v="1500"/>
    <x v="1356"/>
    <x v="0"/>
    <x v="0"/>
    <s v="USD"/>
    <n v="1417409940"/>
    <n v="1414765794"/>
    <b v="0"/>
    <n v="41"/>
    <b v="1"/>
    <x v="26"/>
    <n v="106.73"/>
    <x v="1395"/>
    <s v="publishing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x v="1357"/>
    <x v="0"/>
    <x v="0"/>
    <s v="USD"/>
    <n v="1407758629"/>
    <n v="1404907429"/>
    <b v="0"/>
    <n v="139"/>
    <b v="1"/>
    <x v="26"/>
    <n v="158.33000000000001"/>
    <x v="1396"/>
    <s v="publishing"/>
    <x v="26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358"/>
    <x v="0"/>
    <x v="0"/>
    <s v="USD"/>
    <n v="1434857482"/>
    <n v="1433647882"/>
    <b v="0"/>
    <n v="19"/>
    <b v="1"/>
    <x v="26"/>
    <n v="107.4"/>
    <x v="1397"/>
    <s v="publishing"/>
    <x v="26"/>
  </r>
  <r>
    <n v="741"/>
    <s v="reVILNA: the vilna ghetto project"/>
    <s v="A revolutionary digital mapping project of the Vilna Ghetto"/>
    <n v="13000"/>
    <x v="1359"/>
    <x v="0"/>
    <x v="0"/>
    <s v="USD"/>
    <n v="1370964806"/>
    <n v="1367940806"/>
    <b v="0"/>
    <n v="94"/>
    <b v="1"/>
    <x v="26"/>
    <n v="102.26"/>
    <x v="1398"/>
    <s v="publishing"/>
    <x v="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1360"/>
    <x v="0"/>
    <x v="0"/>
    <s v="USD"/>
    <n v="1395435712"/>
    <n v="1392847312"/>
    <b v="0"/>
    <n v="23"/>
    <b v="1"/>
    <x v="26"/>
    <n v="110.71"/>
    <x v="981"/>
    <s v="publishing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x v="1361"/>
    <x v="0"/>
    <x v="0"/>
    <s v="USD"/>
    <n v="1334610000"/>
    <n v="1332435685"/>
    <b v="0"/>
    <n v="15"/>
    <b v="1"/>
    <x v="26"/>
    <n v="148"/>
    <x v="1399"/>
    <s v="publishing"/>
    <x v="26"/>
  </r>
  <r>
    <n v="744"/>
    <s v="A Revolutionary Leadership Resource Book"/>
    <s v="Join others to help create a world that is possible -- in your workplace, community and society!"/>
    <n v="5000"/>
    <x v="1362"/>
    <x v="0"/>
    <x v="0"/>
    <s v="USD"/>
    <n v="1355439503"/>
    <n v="1352847503"/>
    <b v="0"/>
    <n v="62"/>
    <b v="1"/>
    <x v="26"/>
    <n v="102.32"/>
    <x v="1400"/>
    <s v="publishing"/>
    <x v="26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1363"/>
    <x v="0"/>
    <x v="0"/>
    <s v="USD"/>
    <n v="1367588645"/>
    <n v="1364996645"/>
    <b v="0"/>
    <n v="74"/>
    <b v="1"/>
    <x v="26"/>
    <n v="179.1"/>
    <x v="1401"/>
    <s v="publishing"/>
    <x v="26"/>
  </r>
  <r>
    <n v="746"/>
    <s v="Attention: People With Body Parts"/>
    <s v="This is a book of letters. Letters to our body parts."/>
    <n v="2987"/>
    <x v="1364"/>
    <x v="0"/>
    <x v="0"/>
    <s v="USD"/>
    <n v="1348372740"/>
    <n v="1346806909"/>
    <b v="0"/>
    <n v="97"/>
    <b v="1"/>
    <x v="26"/>
    <n v="111.08"/>
    <x v="1402"/>
    <s v="publishing"/>
    <x v="26"/>
  </r>
  <r>
    <n v="747"/>
    <s v="Trash is Treasure"/>
    <s v="My creations are born in different cultural environment around the globe with Â« what is already there Â» and act as a social impulse"/>
    <n v="7000"/>
    <x v="1365"/>
    <x v="0"/>
    <x v="9"/>
    <s v="EUR"/>
    <n v="1421319240"/>
    <n v="1418649019"/>
    <b v="0"/>
    <n v="55"/>
    <b v="1"/>
    <x v="26"/>
    <n v="100.04"/>
    <x v="1403"/>
    <s v="publishing"/>
    <x v="26"/>
  </r>
  <r>
    <n v="748"/>
    <s v="Meditations for the Childbearing Year - a Book"/>
    <s v="Peace on Earth begins with birth. Educating pregnant women to create a more peaceful world is what this book is all about."/>
    <n v="2000"/>
    <x v="452"/>
    <x v="0"/>
    <x v="0"/>
    <s v="USD"/>
    <n v="1407701966"/>
    <n v="1405109966"/>
    <b v="0"/>
    <n v="44"/>
    <b v="1"/>
    <x v="26"/>
    <n v="100.25"/>
    <x v="1404"/>
    <s v="publishing"/>
    <x v="26"/>
  </r>
  <r>
    <n v="749"/>
    <s v="chartwellwest.com"/>
    <s v="A place for rational, fact and data based non-partisan political and societal commentary on things that matter to Americans."/>
    <n v="10000"/>
    <x v="1366"/>
    <x v="0"/>
    <x v="0"/>
    <s v="USD"/>
    <n v="1485642930"/>
    <n v="1483050930"/>
    <b v="0"/>
    <n v="110"/>
    <b v="1"/>
    <x v="26"/>
    <n v="105.56"/>
    <x v="1405"/>
    <s v="publishing"/>
    <x v="26"/>
  </r>
  <r>
    <n v="750"/>
    <s v="A book no one should have to write-but everyone should read."/>
    <s v="The epic adventure of a 33 year journey surviving 4 open heart surgeries- emotionally powerful. Graphic. Honest. Funny"/>
    <n v="4444"/>
    <x v="1367"/>
    <x v="0"/>
    <x v="0"/>
    <s v="USD"/>
    <n v="1361739872"/>
    <n v="1359147872"/>
    <b v="0"/>
    <n v="59"/>
    <b v="1"/>
    <x v="26"/>
    <n v="102.59"/>
    <x v="1406"/>
    <s v="publishing"/>
    <x v="26"/>
  </r>
  <r>
    <n v="751"/>
    <s v="Surviving the Journey: Letters from the Railroad"/>
    <s v="A young cancer survivor embarks on a cross country railroad adventure while writing her memoir through letters."/>
    <n v="3000"/>
    <x v="1368"/>
    <x v="0"/>
    <x v="0"/>
    <s v="USD"/>
    <n v="1312470475"/>
    <n v="1308496075"/>
    <b v="0"/>
    <n v="62"/>
    <b v="1"/>
    <x v="26"/>
    <n v="118.5"/>
    <x v="1407"/>
    <s v="publishing"/>
    <x v="2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369"/>
    <x v="0"/>
    <x v="2"/>
    <s v="AUD"/>
    <n v="1476615600"/>
    <n v="1474884417"/>
    <b v="0"/>
    <n v="105"/>
    <b v="1"/>
    <x v="26"/>
    <n v="111.7"/>
    <x v="1408"/>
    <s v="publishing"/>
    <x v="26"/>
  </r>
  <r>
    <n v="753"/>
    <s v="Dirshuni: Israeli Women Writing Midrash, volume 2"/>
    <s v="Finally, Jewish sacred texts by Israeli women, volume 2 of an  acclaimed, revolutionary series of powerful, witty, diverse Midrashim."/>
    <n v="10000"/>
    <x v="1370"/>
    <x v="0"/>
    <x v="0"/>
    <s v="USD"/>
    <n v="1423922991"/>
    <n v="1421330991"/>
    <b v="0"/>
    <n v="26"/>
    <b v="1"/>
    <x v="26"/>
    <n v="128"/>
    <x v="1409"/>
    <s v="publishing"/>
    <x v="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371"/>
    <x v="0"/>
    <x v="0"/>
    <s v="USD"/>
    <n v="1357408721"/>
    <n v="1354816721"/>
    <b v="0"/>
    <n v="49"/>
    <b v="1"/>
    <x v="26"/>
    <n v="103.75"/>
    <x v="1410"/>
    <s v="publishing"/>
    <x v="26"/>
  </r>
  <r>
    <n v="755"/>
    <s v="Rumble Yell: Discovering America's Biggest Bike Ride"/>
    <s v="The hilarious new book about RAGBRAI, America's greatest event that you've never heard of. Crotch lube is entirely optional."/>
    <n v="2500"/>
    <x v="1372"/>
    <x v="0"/>
    <x v="0"/>
    <s v="USD"/>
    <n v="1369010460"/>
    <n v="1366381877"/>
    <b v="0"/>
    <n v="68"/>
    <b v="1"/>
    <x v="26"/>
    <n v="101.91"/>
    <x v="1411"/>
    <s v="publishing"/>
    <x v="26"/>
  </r>
  <r>
    <n v="756"/>
    <s v="Shemdegi Sadguri: photopoetic commentary on Eastern Europe"/>
    <s v="A mixed media (poetry, photo, prose and sound) text focusing on/inspired by rural life in former Communist republics. "/>
    <n v="700"/>
    <x v="1373"/>
    <x v="0"/>
    <x v="0"/>
    <s v="USD"/>
    <n v="1303147459"/>
    <n v="1297880659"/>
    <b v="0"/>
    <n v="22"/>
    <b v="1"/>
    <x v="26"/>
    <n v="117.71"/>
    <x v="1412"/>
    <s v="publishing"/>
    <x v="26"/>
  </r>
  <r>
    <n v="757"/>
    <s v="Celebrating Orlando's Historic Haunts Release"/>
    <s v="This is for the book release event/photo gallery show. Funds will go to buy gallery prints &amp; copies of Orlando's Historic Haunts."/>
    <n v="250"/>
    <x v="1374"/>
    <x v="0"/>
    <x v="0"/>
    <s v="USD"/>
    <n v="1354756714"/>
    <n v="1353547114"/>
    <b v="0"/>
    <n v="18"/>
    <b v="1"/>
    <x v="26"/>
    <n v="238"/>
    <x v="1413"/>
    <s v="publishing"/>
    <x v="26"/>
  </r>
  <r>
    <n v="758"/>
    <s v="Publish Waiting On Humanity"/>
    <s v="I am publishing my book, Waiting on Humanity and need some finishing funds to do so."/>
    <n v="2500"/>
    <x v="1375"/>
    <x v="0"/>
    <x v="0"/>
    <s v="USD"/>
    <n v="1286568268"/>
    <n v="1283976268"/>
    <b v="0"/>
    <n v="19"/>
    <b v="1"/>
    <x v="26"/>
    <n v="102"/>
    <x v="997"/>
    <s v="publishing"/>
    <x v="26"/>
  </r>
  <r>
    <n v="759"/>
    <s v="Wild Ruins"/>
    <s v="Help me search for the lost ruins of the UK. A unique guide to  lesser known and somewhat known ruins of Britain."/>
    <n v="5000"/>
    <x v="1376"/>
    <x v="0"/>
    <x v="1"/>
    <s v="GBP"/>
    <n v="1404892539"/>
    <n v="1401436539"/>
    <b v="0"/>
    <n v="99"/>
    <b v="1"/>
    <x v="26"/>
    <n v="101.92"/>
    <x v="1414"/>
    <s v="publishing"/>
    <x v="26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27"/>
    <n v="0"/>
    <x v="121"/>
    <s v="publishing"/>
    <x v="27"/>
  </r>
  <r>
    <n v="761"/>
    <s v="DONE WITH DEATH"/>
    <s v="The day Chuck died was the day everything changed. Now he has to save the afterlife from extinction or die again trying."/>
    <n v="5000"/>
    <x v="1377"/>
    <x v="2"/>
    <x v="0"/>
    <s v="USD"/>
    <n v="1391364126"/>
    <n v="1388772126"/>
    <b v="0"/>
    <n v="6"/>
    <b v="0"/>
    <x v="27"/>
    <n v="4.7"/>
    <x v="1415"/>
    <s v="publishing"/>
    <x v="27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6"/>
    <s v="MXN"/>
    <n v="1480831200"/>
    <n v="1479328570"/>
    <b v="0"/>
    <n v="0"/>
    <b v="0"/>
    <x v="27"/>
    <n v="0"/>
    <x v="121"/>
    <s v="publishing"/>
    <x v="27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27"/>
    <n v="0.12"/>
    <x v="144"/>
    <s v="publishing"/>
    <x v="27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27"/>
    <n v="0"/>
    <x v="121"/>
    <s v="publishing"/>
    <x v="27"/>
  </r>
  <r>
    <n v="765"/>
    <s v="Dirty Quiet Money"/>
    <s v="To survive, an American socialite must fight with a Mafia boss in the French Resistance, but will his underworld ruin her in the end?"/>
    <n v="7000"/>
    <x v="1378"/>
    <x v="2"/>
    <x v="0"/>
    <s v="USD"/>
    <n v="1413723684"/>
    <n v="1411131684"/>
    <b v="0"/>
    <n v="44"/>
    <b v="0"/>
    <x v="27"/>
    <n v="36.01"/>
    <x v="1416"/>
    <s v="publishing"/>
    <x v="27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27"/>
    <n v="0"/>
    <x v="121"/>
    <s v="publishing"/>
    <x v="27"/>
  </r>
  <r>
    <n v="767"/>
    <s v="Jury of Peers: A Novel of Online Justice"/>
    <s v="Jury of Peers is a complete novel, and it's good._x000a_All it needs now?  _x000a_More readers.  About ten million more._x000a_Let's get 'em."/>
    <n v="5000"/>
    <x v="1379"/>
    <x v="2"/>
    <x v="0"/>
    <s v="USD"/>
    <n v="1432178810"/>
    <n v="1429586810"/>
    <b v="0"/>
    <n v="3"/>
    <b v="0"/>
    <x v="27"/>
    <n v="3.54"/>
    <x v="1417"/>
    <s v="publishing"/>
    <x v="27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27"/>
    <n v="0"/>
    <x v="121"/>
    <s v="publishing"/>
    <x v="27"/>
  </r>
  <r>
    <n v="769"/>
    <s v="Sorry I Tripped in Your Yard"/>
    <s v="Over a year of dedication has produced amazing photos and stirring words. The last step is to help those words appear in a printed book"/>
    <n v="4000"/>
    <x v="1380"/>
    <x v="2"/>
    <x v="0"/>
    <s v="USD"/>
    <n v="1388102094"/>
    <n v="1385510094"/>
    <b v="0"/>
    <n v="52"/>
    <b v="0"/>
    <x v="27"/>
    <n v="41.4"/>
    <x v="1418"/>
    <s v="publishing"/>
    <x v="27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27"/>
    <n v="0"/>
    <x v="121"/>
    <s v="publishing"/>
    <x v="27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27"/>
    <n v="0.03"/>
    <x v="119"/>
    <s v="publishing"/>
    <x v="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27"/>
    <n v="3.33"/>
    <x v="73"/>
    <s v="publishing"/>
    <x v="27"/>
  </r>
  <r>
    <n v="773"/>
    <s v="Expansion of The Mortis Chronicles"/>
    <s v="The Mortis Chronicles is a hard hitting, thought provoking and action packed indie published series. You know you want to read!"/>
    <n v="3759"/>
    <x v="1381"/>
    <x v="2"/>
    <x v="1"/>
    <s v="GBP"/>
    <n v="1431298860"/>
    <n v="1428341985"/>
    <b v="0"/>
    <n v="2"/>
    <b v="0"/>
    <x v="27"/>
    <n v="0.85"/>
    <x v="1419"/>
    <s v="publishing"/>
    <x v="27"/>
  </r>
  <r>
    <n v="774"/>
    <s v="Arabella makes her novel Pants On FIre! an audio book!"/>
    <s v="Arabella seeks studio time to professionally read her novel, making it available to listeners as an audio book on audible.com"/>
    <n v="500"/>
    <x v="1382"/>
    <x v="2"/>
    <x v="0"/>
    <s v="USD"/>
    <n v="1393181018"/>
    <n v="1390589018"/>
    <b v="0"/>
    <n v="9"/>
    <b v="0"/>
    <x v="27"/>
    <n v="70.2"/>
    <x v="1420"/>
    <s v="publishing"/>
    <x v="27"/>
  </r>
  <r>
    <n v="775"/>
    <s v="Scorned: A LeKrista Scott, Vampire Hunted Novel"/>
    <s v="Scorned is the first in a series that I have been working on for two years and it's time to get it published."/>
    <n v="10000"/>
    <x v="717"/>
    <x v="2"/>
    <x v="0"/>
    <s v="USD"/>
    <n v="1323998795"/>
    <n v="1321406795"/>
    <b v="0"/>
    <n v="5"/>
    <b v="0"/>
    <x v="27"/>
    <n v="1.7"/>
    <x v="962"/>
    <s v="publishing"/>
    <x v="27"/>
  </r>
  <r>
    <n v="776"/>
    <s v="Run Ragged"/>
    <s v="Would anything change if women were in charge? Book Clubs, readers, and critics herald the latest by award-winning author, Aguila."/>
    <n v="7000"/>
    <x v="1383"/>
    <x v="2"/>
    <x v="0"/>
    <s v="USD"/>
    <n v="1444539600"/>
    <n v="1441297645"/>
    <b v="0"/>
    <n v="57"/>
    <b v="0"/>
    <x v="27"/>
    <n v="51.4"/>
    <x v="1421"/>
    <s v="publishing"/>
    <x v="27"/>
  </r>
  <r>
    <n v="777"/>
    <s v="One Minute Gone: Manhattan Noir: a novel and backstory book"/>
    <s v="One Minute Gone is a murder mystery drawn from real people and events. Read Chapter One at http://davidhansardblog.wordpress.com."/>
    <n v="3000"/>
    <x v="453"/>
    <x v="2"/>
    <x v="0"/>
    <s v="USD"/>
    <n v="1375313577"/>
    <n v="1372721577"/>
    <b v="0"/>
    <n v="3"/>
    <b v="0"/>
    <x v="27"/>
    <n v="0.7"/>
    <x v="1422"/>
    <s v="publishing"/>
    <x v="27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27"/>
    <n v="0.4"/>
    <x v="558"/>
    <s v="publishing"/>
    <x v="27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27"/>
    <n v="2.67"/>
    <x v="1423"/>
    <s v="publishing"/>
    <x v="27"/>
  </r>
  <r>
    <n v="1344"/>
    <s v="A Masters Guide to The Way of the Warrior"/>
    <s v="The is the ultimate guide to applied Eastern philosophy, martial arts, and the path of the warrior from a scientific perspective."/>
    <n v="1500"/>
    <x v="1384"/>
    <x v="0"/>
    <x v="5"/>
    <s v="CAD"/>
    <n v="1467313039"/>
    <n v="1464807439"/>
    <b v="0"/>
    <n v="139"/>
    <b v="1"/>
    <x v="26"/>
    <n v="377.73"/>
    <x v="291"/>
    <s v="publishing"/>
    <x v="26"/>
  </r>
  <r>
    <n v="1345"/>
    <s v="Tell the World - My journey from Islam to Christianity"/>
    <s v="Peacefully taking you through my journey of being raised as a Muslim then becoming Christian, and sharing the truths I unveiled."/>
    <n v="300"/>
    <x v="738"/>
    <x v="0"/>
    <x v="0"/>
    <s v="USD"/>
    <n v="1405366359"/>
    <n v="1402342359"/>
    <b v="0"/>
    <n v="7"/>
    <b v="1"/>
    <x v="26"/>
    <n v="125"/>
    <x v="1424"/>
    <s v="publishing"/>
    <x v="26"/>
  </r>
  <r>
    <n v="1346"/>
    <s v="Anthology of Stories from LGBT Nepal"/>
    <s v="An anthology of nonfiction stories written by Nepal's Lesbian, Gay, Bisexual, and Transgender (LGBT) community."/>
    <n v="4900"/>
    <x v="1385"/>
    <x v="0"/>
    <x v="0"/>
    <s v="USD"/>
    <n v="1372297751"/>
    <n v="1369705751"/>
    <b v="0"/>
    <n v="149"/>
    <b v="1"/>
    <x v="26"/>
    <n v="147.33000000000001"/>
    <x v="1017"/>
    <s v="publishing"/>
    <x v="2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386"/>
    <x v="0"/>
    <x v="0"/>
    <s v="USD"/>
    <n v="1425741525"/>
    <n v="1423149525"/>
    <b v="0"/>
    <n v="31"/>
    <b v="1"/>
    <x v="26"/>
    <n v="102.2"/>
    <x v="1425"/>
    <s v="publishing"/>
    <x v="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387"/>
    <x v="0"/>
    <x v="0"/>
    <s v="USD"/>
    <n v="1418904533"/>
    <n v="1416485333"/>
    <b v="0"/>
    <n v="26"/>
    <b v="1"/>
    <x v="26"/>
    <n v="101.87"/>
    <x v="1426"/>
    <s v="publishing"/>
    <x v="26"/>
  </r>
  <r>
    <n v="1349"/>
    <s v="Northern Exposure A Jasper Rock Climbing Guidebook"/>
    <s v="The first modern Jasper guidebook including over five hundred rock routes from alpine to bouldering, sport to trad multipitch and more."/>
    <n v="5000"/>
    <x v="866"/>
    <x v="0"/>
    <x v="5"/>
    <s v="CAD"/>
    <n v="1450249140"/>
    <n v="1447055935"/>
    <b v="0"/>
    <n v="172"/>
    <b v="1"/>
    <x v="26"/>
    <n v="204.2"/>
    <x v="1427"/>
    <s v="publishing"/>
    <x v="26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388"/>
    <x v="0"/>
    <x v="0"/>
    <s v="USD"/>
    <n v="1451089134"/>
    <n v="1448497134"/>
    <b v="0"/>
    <n v="78"/>
    <b v="1"/>
    <x v="26"/>
    <n v="104.05"/>
    <x v="199"/>
    <s v="publishing"/>
    <x v="26"/>
  </r>
  <r>
    <n v="1351"/>
    <s v="Purpose: Your Journey To Find Meaning"/>
    <s v="Discover your purpose, live a more fulfilling life, leave a positive footprint on society."/>
    <n v="20000"/>
    <x v="1389"/>
    <x v="0"/>
    <x v="0"/>
    <s v="USD"/>
    <n v="1455299144"/>
    <n v="1452707144"/>
    <b v="0"/>
    <n v="120"/>
    <b v="1"/>
    <x v="26"/>
    <n v="101.27"/>
    <x v="1428"/>
    <s v="publishing"/>
    <x v="26"/>
  </r>
  <r>
    <n v="1352"/>
    <s v="Will's SmileBook Project"/>
    <s v="An important book, based on research, to make you and your learners smile again. Better smile sheets, better feedback, better learning!"/>
    <n v="10000"/>
    <x v="1390"/>
    <x v="0"/>
    <x v="0"/>
    <s v="USD"/>
    <n v="1441425540"/>
    <n v="1436968366"/>
    <b v="0"/>
    <n v="227"/>
    <b v="1"/>
    <x v="26"/>
    <n v="136.13999999999999"/>
    <x v="1429"/>
    <s v="publishing"/>
    <x v="26"/>
  </r>
  <r>
    <n v="1353"/>
    <s v="Finish The Script! - A College Writing Course in Book Form"/>
    <s v="A book that teaches aspiring writers how to get from a basic idea to a fully rewritten screenplay."/>
    <n v="1000"/>
    <x v="1391"/>
    <x v="0"/>
    <x v="0"/>
    <s v="USD"/>
    <n v="1362960000"/>
    <n v="1359946188"/>
    <b v="0"/>
    <n v="42"/>
    <b v="1"/>
    <x v="26"/>
    <n v="133.6"/>
    <x v="1430"/>
    <s v="publishing"/>
    <x v="26"/>
  </r>
  <r>
    <n v="1354"/>
    <s v="We Beat Leukaemia: my family's journey with childhood cancer"/>
    <s v="Raising awareness of childhood cancer by publishing my diary of Andrew's diagnosis and his journey to remission 1235 days later."/>
    <n v="1200"/>
    <x v="1392"/>
    <x v="0"/>
    <x v="1"/>
    <s v="GBP"/>
    <n v="1465672979"/>
    <n v="1463080979"/>
    <b v="0"/>
    <n v="64"/>
    <b v="1"/>
    <x v="26"/>
    <n v="130.25"/>
    <x v="1431"/>
    <s v="publishing"/>
    <x v="26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393"/>
    <x v="0"/>
    <x v="1"/>
    <s v="GBP"/>
    <n v="1354269600"/>
    <n v="1351663605"/>
    <b v="0"/>
    <n v="121"/>
    <b v="1"/>
    <x v="26"/>
    <n v="122.68"/>
    <x v="1432"/>
    <s v="publishing"/>
    <x v="26"/>
  </r>
  <r>
    <n v="1356"/>
    <s v="Kick-in-the-A** Starter: Between the Lines, the Book"/>
    <s v="At age 30, my husband Dan died from cancer. Left to recreate my life, I drew a line in my heart; became a nomad. This is a love story."/>
    <n v="3400"/>
    <x v="1394"/>
    <x v="0"/>
    <x v="0"/>
    <s v="USD"/>
    <n v="1372985760"/>
    <n v="1370393760"/>
    <b v="0"/>
    <n v="87"/>
    <b v="1"/>
    <x v="26"/>
    <n v="182.81"/>
    <x v="1433"/>
    <s v="publishing"/>
    <x v="26"/>
  </r>
  <r>
    <n v="1357"/>
    <s v="Becoming Alicia"/>
    <s v="The search for identity leads one young woman to Mexico, where she follows her grandfather's journey back to America."/>
    <n v="2000"/>
    <x v="882"/>
    <x v="0"/>
    <x v="0"/>
    <s v="USD"/>
    <n v="1362117540"/>
    <n v="1359587137"/>
    <b v="0"/>
    <n v="65"/>
    <b v="1"/>
    <x v="26"/>
    <n v="125.3"/>
    <x v="1434"/>
    <s v="publishing"/>
    <x v="26"/>
  </r>
  <r>
    <n v="1358"/>
    <s v="The Masada Story Project"/>
    <s v="I am working on a book about what people do when they visit Masada, an ancient fortress in the Judean desert."/>
    <n v="3000"/>
    <x v="1395"/>
    <x v="0"/>
    <x v="0"/>
    <s v="USD"/>
    <n v="1309009323"/>
    <n v="1306417323"/>
    <b v="0"/>
    <n v="49"/>
    <b v="1"/>
    <x v="26"/>
    <n v="111.67"/>
    <x v="1435"/>
    <s v="publishing"/>
    <x v="26"/>
  </r>
  <r>
    <n v="1359"/>
    <s v="UnConventional - Worldcon 2011 Research"/>
    <s v="Funding for a 2011 trip to Worldcon for research for &quot;UnConventional,&quot; a book on the history of the American fan convention."/>
    <n v="660"/>
    <x v="1396"/>
    <x v="0"/>
    <x v="0"/>
    <s v="USD"/>
    <n v="1309980790"/>
    <n v="1304623990"/>
    <b v="0"/>
    <n v="19"/>
    <b v="1"/>
    <x v="26"/>
    <n v="115.76"/>
    <x v="1436"/>
    <s v="publishing"/>
    <x v="26"/>
  </r>
  <r>
    <n v="1360"/>
    <s v="So Bad, It's Good! - A Book of Bad Movies"/>
    <s v="So Bad, It's Good! is a guide to finding the best films for your bad movie night."/>
    <n v="1500"/>
    <x v="1397"/>
    <x v="0"/>
    <x v="0"/>
    <s v="USD"/>
    <n v="1343943420"/>
    <n v="1341524220"/>
    <b v="0"/>
    <n v="81"/>
    <b v="1"/>
    <x v="26"/>
    <n v="173.2"/>
    <x v="1437"/>
    <s v="publishing"/>
    <x v="26"/>
  </r>
  <r>
    <n v="1361"/>
    <s v="Me, Myself &amp; I - the dark art of big wall soloing"/>
    <s v="The forbidden dark art of roped soloing, for climbers who need to know in order to make the ultimate climb come true!"/>
    <n v="6000"/>
    <x v="1398"/>
    <x v="0"/>
    <x v="1"/>
    <s v="GBP"/>
    <n v="1403370772"/>
    <n v="1400778772"/>
    <b v="0"/>
    <n v="264"/>
    <b v="1"/>
    <x v="26"/>
    <n v="125.98"/>
    <x v="1438"/>
    <s v="publishing"/>
    <x v="26"/>
  </r>
  <r>
    <n v="1362"/>
    <s v="A Fantastic Affair: Karl Barth in America 1962â€“Research"/>
    <s v="The never-before-told story of Karl Barth's (first and only) journey to the United States in 1962."/>
    <n v="1000"/>
    <x v="1399"/>
    <x v="0"/>
    <x v="0"/>
    <s v="USD"/>
    <n v="1378592731"/>
    <n v="1373408731"/>
    <b v="0"/>
    <n v="25"/>
    <b v="1"/>
    <x v="26"/>
    <n v="109.1"/>
    <x v="1439"/>
    <s v="publishing"/>
    <x v="26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26"/>
    <n v="100"/>
    <x v="375"/>
    <s v="publishing"/>
    <x v="26"/>
  </r>
  <r>
    <n v="1404"/>
    <s v="3 Men and a Book"/>
    <s v="Translation &amp; publication of possibly the most famous piece of English literature - Act II Scene II of Romeo and Juliet into txt-speak."/>
    <n v="14500"/>
    <x v="771"/>
    <x v="2"/>
    <x v="1"/>
    <s v="GBP"/>
    <n v="1424607285"/>
    <n v="1422447285"/>
    <b v="1"/>
    <n v="5"/>
    <b v="0"/>
    <x v="28"/>
    <n v="1.66"/>
    <x v="1440"/>
    <s v="publishing"/>
    <x v="28"/>
  </r>
  <r>
    <n v="1405"/>
    <s v="The Bible translated into Emoticons"/>
    <s v="Will more people read the Bible if it were translated into Emoticons?"/>
    <n v="25000"/>
    <x v="1400"/>
    <x v="2"/>
    <x v="0"/>
    <s v="USD"/>
    <n v="1417195201"/>
    <n v="1414599601"/>
    <b v="1"/>
    <n v="17"/>
    <b v="0"/>
    <x v="28"/>
    <n v="0.42"/>
    <x v="1441"/>
    <s v="publishing"/>
    <x v="28"/>
  </r>
  <r>
    <n v="1406"/>
    <s v="Man Down! Translation project"/>
    <s v="The White coat and the battle dress uniform"/>
    <n v="12000"/>
    <x v="510"/>
    <x v="2"/>
    <x v="18"/>
    <s v="EUR"/>
    <n v="1449914400"/>
    <n v="1445336607"/>
    <b v="0"/>
    <n v="3"/>
    <b v="0"/>
    <x v="28"/>
    <n v="0.13"/>
    <x v="144"/>
    <s v="publishing"/>
    <x v="28"/>
  </r>
  <r>
    <n v="1407"/>
    <s v="My life, My travel, My past - time to share"/>
    <s v="I traveled, I took pictures, I met people, I ate. Then I wrote a travel journal that needs editing, translation, and publishing."/>
    <n v="3000"/>
    <x v="510"/>
    <x v="2"/>
    <x v="0"/>
    <s v="USD"/>
    <n v="1407847978"/>
    <n v="1405687978"/>
    <b v="0"/>
    <n v="2"/>
    <b v="0"/>
    <x v="28"/>
    <n v="0.5"/>
    <x v="525"/>
    <s v="publishing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728"/>
    <x v="2"/>
    <x v="1"/>
    <s v="GBP"/>
    <n v="1447451756"/>
    <n v="1444856156"/>
    <b v="0"/>
    <n v="6"/>
    <b v="0"/>
    <x v="28"/>
    <n v="7.2"/>
    <x v="503"/>
    <s v="publishing"/>
    <x v="2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8"/>
    <n v="0"/>
    <x v="121"/>
    <s v="publishing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8"/>
    <s v="EUR"/>
    <n v="1464939520"/>
    <n v="1461051520"/>
    <b v="0"/>
    <n v="1"/>
    <b v="0"/>
    <x v="28"/>
    <n v="0.02"/>
    <x v="120"/>
    <s v="publishing"/>
    <x v="28"/>
  </r>
  <r>
    <n v="1411"/>
    <s v="The Divine Comedy- A New English Translation"/>
    <s v="There have been an exorbident number of translations of this most beautiful poem though none have ever been done by a nineteen year old"/>
    <n v="3000"/>
    <x v="1401"/>
    <x v="2"/>
    <x v="1"/>
    <s v="GBP"/>
    <n v="1423185900"/>
    <n v="1420766700"/>
    <b v="0"/>
    <n v="3"/>
    <b v="0"/>
    <x v="28"/>
    <n v="0.23"/>
    <x v="1442"/>
    <s v="publishing"/>
    <x v="28"/>
  </r>
  <r>
    <n v="1412"/>
    <s v="For overseas shogi fans! Shogi novel translation project"/>
    <s v="â€œClimbing Silver!â€- An English translation of the Young Adult Shogi novella"/>
    <n v="7000"/>
    <x v="1402"/>
    <x v="2"/>
    <x v="0"/>
    <s v="USD"/>
    <n v="1417656699"/>
    <n v="1415064699"/>
    <b v="0"/>
    <n v="13"/>
    <b v="0"/>
    <x v="28"/>
    <n v="4.57"/>
    <x v="1443"/>
    <s v="publishing"/>
    <x v="28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8"/>
    <s v="EUR"/>
    <n v="1455964170"/>
    <n v="1450780170"/>
    <b v="0"/>
    <n v="1"/>
    <b v="0"/>
    <x v="28"/>
    <n v="5"/>
    <x v="101"/>
    <s v="publishing"/>
    <x v="28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8"/>
    <n v="0.2"/>
    <x v="120"/>
    <s v="publishing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8"/>
    <n v="18.18"/>
    <x v="1444"/>
    <s v="publishing"/>
    <x v="28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8"/>
    <n v="0"/>
    <x v="121"/>
    <s v="publishing"/>
    <x v="28"/>
  </r>
  <r>
    <n v="1417"/>
    <s v="Digitizing 8 Rare Siddha Yoga Books"/>
    <s v="Digitization of 8 rare Siddha Yoga books written by a Yogi - coming in the lineage of Sri Sri Sri Sadhasiva Brahmendra himself!"/>
    <n v="4500"/>
    <x v="490"/>
    <x v="2"/>
    <x v="0"/>
    <s v="USD"/>
    <n v="1442315460"/>
    <n v="1439696174"/>
    <b v="0"/>
    <n v="2"/>
    <b v="0"/>
    <x v="28"/>
    <n v="1.22"/>
    <x v="501"/>
    <s v="publishing"/>
    <x v="28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8"/>
    <n v="0.2"/>
    <x v="1445"/>
    <s v="publishing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403"/>
    <x v="2"/>
    <x v="0"/>
    <s v="USD"/>
    <n v="1476010619"/>
    <n v="1473418619"/>
    <b v="0"/>
    <n v="10"/>
    <b v="0"/>
    <x v="28"/>
    <n v="7.06"/>
    <x v="797"/>
    <s v="publishing"/>
    <x v="28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x v="28"/>
    <n v="2.73"/>
    <x v="120"/>
    <s v="publishing"/>
    <x v="2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8"/>
    <n v="0.1"/>
    <x v="101"/>
    <s v="publishing"/>
    <x v="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8"/>
    <n v="0.1"/>
    <x v="31"/>
    <s v="publishing"/>
    <x v="28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8"/>
    <n v="0.33"/>
    <x v="101"/>
    <s v="publishing"/>
    <x v="28"/>
  </r>
  <r>
    <n v="1424"/>
    <s v="Subway Mantras"/>
    <s v="A short book of practical mantras that can be used every day of the week. Mantras are cogwheels of universal engines."/>
    <n v="7500"/>
    <x v="1404"/>
    <x v="2"/>
    <x v="0"/>
    <s v="USD"/>
    <n v="1479233602"/>
    <n v="1478106802"/>
    <b v="0"/>
    <n v="14"/>
    <b v="0"/>
    <x v="28"/>
    <n v="20.36"/>
    <x v="1346"/>
    <s v="publishing"/>
    <x v="28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8"/>
    <n v="0"/>
    <x v="121"/>
    <s v="publishing"/>
    <x v="28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8"/>
    <n v="0"/>
    <x v="121"/>
    <s v="publishing"/>
    <x v="28"/>
  </r>
  <r>
    <n v="1427"/>
    <s v="WHAT CAN I DO?..."/>
    <s v="The book with advices that can save many lives._x000a_You will find here many case studies, extreme situations and solutions."/>
    <n v="5000"/>
    <x v="1405"/>
    <x v="2"/>
    <x v="12"/>
    <s v="EUR"/>
    <n v="1474230385"/>
    <n v="1471638385"/>
    <b v="0"/>
    <n v="4"/>
    <b v="0"/>
    <x v="28"/>
    <n v="8.3800000000000008"/>
    <x v="1446"/>
    <s v="publishing"/>
    <x v="28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8"/>
    <n v="4.5"/>
    <x v="2"/>
    <s v="publishing"/>
    <x v="28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8"/>
    <n v="0"/>
    <x v="121"/>
    <s v="publishing"/>
    <x v="28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8"/>
    <n v="8.06"/>
    <x v="128"/>
    <s v="publishing"/>
    <x v="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406"/>
    <x v="2"/>
    <x v="0"/>
    <s v="USD"/>
    <n v="1448517816"/>
    <n v="1445922216"/>
    <b v="0"/>
    <n v="47"/>
    <b v="0"/>
    <x v="28"/>
    <n v="31.95"/>
    <x v="1447"/>
    <s v="publishing"/>
    <x v="28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8"/>
    <n v="0"/>
    <x v="121"/>
    <s v="publishing"/>
    <x v="28"/>
  </r>
  <r>
    <n v="1433"/>
    <s v="The Gayatri Mantra for Jhansi, India"/>
    <s v="Publish my book on the Gayatri Mantra in English for the benefit of the readers and the children at the orphanage in Jhansi, India"/>
    <n v="12000"/>
    <x v="1407"/>
    <x v="2"/>
    <x v="18"/>
    <s v="EUR"/>
    <n v="1481367600"/>
    <n v="1477839675"/>
    <b v="0"/>
    <n v="10"/>
    <b v="0"/>
    <x v="28"/>
    <n v="6.71"/>
    <x v="1448"/>
    <s v="publishing"/>
    <x v="28"/>
  </r>
  <r>
    <n v="1434"/>
    <s v="Translation of 'SOCIALCAPITALISM' (2014)"/>
    <s v="Interest from abroad to publish my book SOCIALCAPITALISM. Need translation to English master. Help appreciated."/>
    <n v="82000"/>
    <x v="1408"/>
    <x v="2"/>
    <x v="8"/>
    <s v="DKK"/>
    <n v="1433775600"/>
    <n v="1431973478"/>
    <b v="0"/>
    <n v="11"/>
    <b v="0"/>
    <x v="28"/>
    <n v="9.99"/>
    <x v="1449"/>
    <s v="publishing"/>
    <x v="28"/>
  </r>
  <r>
    <n v="1435"/>
    <s v="Trilogy of Crystals, book 1, translation"/>
    <s v="English translation of the first book from a sword and sorcery Fantasy trilogy, by Paolo Parente"/>
    <n v="15000"/>
    <x v="510"/>
    <x v="2"/>
    <x v="18"/>
    <s v="EUR"/>
    <n v="1444589020"/>
    <n v="1441997020"/>
    <b v="0"/>
    <n v="2"/>
    <b v="0"/>
    <x v="28"/>
    <n v="0.1"/>
    <x v="525"/>
    <s v="publishing"/>
    <x v="28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09"/>
    <x v="2"/>
    <x v="12"/>
    <s v="EUR"/>
    <n v="1456043057"/>
    <n v="1453451057"/>
    <b v="0"/>
    <n v="2"/>
    <b v="0"/>
    <x v="28"/>
    <n v="0.77"/>
    <x v="1450"/>
    <s v="publishing"/>
    <x v="28"/>
  </r>
  <r>
    <n v="1437"/>
    <s v="THE BACHELOR KNOWS NO BORDERS"/>
    <s v="Introducing A True Story That Bridges Borders: Join Us As We Translate THE BACHELOR CHAPTERS: A THINKING WOMAN'S ROMANCE Into Spanish!"/>
    <n v="3000"/>
    <x v="1410"/>
    <x v="2"/>
    <x v="0"/>
    <s v="USD"/>
    <n v="1405227540"/>
    <n v="1402058739"/>
    <b v="0"/>
    <n v="22"/>
    <b v="0"/>
    <x v="28"/>
    <n v="26.9"/>
    <x v="1451"/>
    <s v="publishing"/>
    <x v="28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8"/>
    <n v="3"/>
    <x v="1452"/>
    <s v="publishing"/>
    <x v="2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8"/>
    <n v="6.61"/>
    <x v="179"/>
    <s v="publishing"/>
    <x v="28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8"/>
    <s v="EUR"/>
    <n v="1464285463"/>
    <n v="1461693463"/>
    <b v="0"/>
    <n v="1"/>
    <b v="0"/>
    <x v="28"/>
    <n v="0.01"/>
    <x v="120"/>
    <s v="publishing"/>
    <x v="28"/>
  </r>
  <r>
    <n v="1441"/>
    <s v="Sikh Police: Guru Granth Sahib Project"/>
    <s v="Guru Granth Sahib; User Friendly. A book which captures the essence of the Guru Granth Sahib in modern English and also made digital."/>
    <n v="180000"/>
    <x v="950"/>
    <x v="2"/>
    <x v="1"/>
    <s v="GBP"/>
    <n v="1441995769"/>
    <n v="1436811769"/>
    <b v="0"/>
    <n v="3"/>
    <b v="0"/>
    <x v="28"/>
    <n v="1.1200000000000001"/>
    <x v="1453"/>
    <s v="publishing"/>
    <x v="28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8"/>
    <n v="0"/>
    <x v="121"/>
    <s v="publishing"/>
    <x v="2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8"/>
    <n v="0"/>
    <x v="121"/>
    <s v="publishing"/>
    <x v="28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8"/>
    <n v="0"/>
    <x v="121"/>
    <s v="publishing"/>
    <x v="28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8"/>
    <n v="0"/>
    <x v="121"/>
    <s v="publishing"/>
    <x v="2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8"/>
    <s v="EUR"/>
    <n v="1461235478"/>
    <n v="1459507478"/>
    <b v="0"/>
    <n v="0"/>
    <b v="0"/>
    <x v="28"/>
    <n v="0"/>
    <x v="121"/>
    <s v="publishing"/>
    <x v="28"/>
  </r>
  <r>
    <n v="1447"/>
    <s v="Indian Language Dictionary"/>
    <s v="I'm creating a dictionary of multiple Indian languages."/>
    <n v="500000"/>
    <x v="409"/>
    <x v="2"/>
    <x v="0"/>
    <s v="USD"/>
    <n v="1467999134"/>
    <n v="1465407134"/>
    <b v="0"/>
    <n v="3"/>
    <b v="0"/>
    <x v="28"/>
    <n v="0.02"/>
    <x v="380"/>
    <s v="publishing"/>
    <x v="28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8"/>
    <n v="0"/>
    <x v="121"/>
    <s v="publishing"/>
    <x v="28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8"/>
    <n v="0"/>
    <x v="121"/>
    <s v="publishing"/>
    <x v="28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8"/>
    <n v="0"/>
    <x v="120"/>
    <s v="publishing"/>
    <x v="28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8"/>
    <n v="0.01"/>
    <x v="120"/>
    <s v="publishing"/>
    <x v="28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8"/>
    <n v="0"/>
    <x v="121"/>
    <s v="publishing"/>
    <x v="2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8"/>
    <n v="0"/>
    <x v="121"/>
    <s v="publishing"/>
    <x v="2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510"/>
    <x v="1"/>
    <x v="3"/>
    <s v="EUR"/>
    <n v="1461535140"/>
    <n v="1459716480"/>
    <b v="0"/>
    <n v="1"/>
    <b v="0"/>
    <x v="28"/>
    <n v="0.86"/>
    <x v="2"/>
    <s v="publishing"/>
    <x v="28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74"/>
    <x v="1"/>
    <x v="0"/>
    <s v="USD"/>
    <n v="1409924340"/>
    <n v="1405181320"/>
    <b v="0"/>
    <n v="7"/>
    <b v="0"/>
    <x v="28"/>
    <n v="10.5"/>
    <x v="1454"/>
    <s v="publishing"/>
    <x v="28"/>
  </r>
  <r>
    <n v="1456"/>
    <s v="Sometimes you don't need love (Canceled)"/>
    <s v="English Version of my auto-published novel"/>
    <n v="5000"/>
    <x v="480"/>
    <x v="1"/>
    <x v="18"/>
    <s v="EUR"/>
    <n v="1483459365"/>
    <n v="1480867365"/>
    <b v="0"/>
    <n v="3"/>
    <b v="0"/>
    <x v="28"/>
    <n v="2.9"/>
    <x v="873"/>
    <s v="publishing"/>
    <x v="28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x v="28"/>
    <n v="0"/>
    <x v="121"/>
    <s v="publishing"/>
    <x v="2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8"/>
    <n v="0"/>
    <x v="121"/>
    <s v="publishing"/>
    <x v="28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8"/>
    <n v="0"/>
    <x v="121"/>
    <s v="publishing"/>
    <x v="28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8"/>
    <n v="0"/>
    <x v="121"/>
    <s v="publishing"/>
    <x v="28"/>
  </r>
  <r>
    <n v="1461"/>
    <s v="Relatively Prime Series 2"/>
    <s v="Series 2 of Relatively Prime, a podcast of stories from the Mathematical Domain"/>
    <n v="15000"/>
    <x v="1411"/>
    <x v="0"/>
    <x v="0"/>
    <s v="USD"/>
    <n v="1413849600"/>
    <n v="1410967754"/>
    <b v="1"/>
    <n v="340"/>
    <b v="1"/>
    <x v="29"/>
    <n v="101.24"/>
    <x v="1455"/>
    <s v="publishing"/>
    <x v="29"/>
  </r>
  <r>
    <n v="1462"/>
    <s v="Unbound: Fiction on the Radio"/>
    <s v="A new radio show focused on short fiction produced by Louisville Public Media"/>
    <n v="4000"/>
    <x v="1412"/>
    <x v="0"/>
    <x v="0"/>
    <s v="USD"/>
    <n v="1365609271"/>
    <n v="1363017271"/>
    <b v="1"/>
    <n v="150"/>
    <b v="1"/>
    <x v="29"/>
    <n v="108.52"/>
    <x v="1456"/>
    <s v="publishing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x v="419"/>
    <x v="0"/>
    <x v="0"/>
    <s v="USD"/>
    <n v="1365367938"/>
    <n v="1361483538"/>
    <b v="1"/>
    <n v="25"/>
    <b v="1"/>
    <x v="29"/>
    <n v="147.66999999999999"/>
    <x v="1457"/>
    <s v="publishing"/>
    <x v="29"/>
  </r>
  <r>
    <n v="1464"/>
    <s v="Science Studio"/>
    <s v="The Best Science Media on the Web"/>
    <n v="5000"/>
    <x v="1413"/>
    <x v="0"/>
    <x v="0"/>
    <s v="USD"/>
    <n v="1361029958"/>
    <n v="1358437958"/>
    <b v="1"/>
    <n v="234"/>
    <b v="1"/>
    <x v="29"/>
    <n v="163.19999999999999"/>
    <x v="1458"/>
    <s v="publishing"/>
    <x v="29"/>
  </r>
  <r>
    <n v="1465"/>
    <s v="Idle Thumbs Video Game Podcast"/>
    <s v="Idle Thumbs was a podcast that ran for two years. People liked it, and we liked doing it. We want to bring it back, better than before."/>
    <n v="30000"/>
    <x v="1414"/>
    <x v="0"/>
    <x v="0"/>
    <s v="USD"/>
    <n v="1332385200"/>
    <n v="1329759452"/>
    <b v="1"/>
    <n v="2602"/>
    <b v="1"/>
    <x v="29"/>
    <n v="456.41"/>
    <x v="1459"/>
    <s v="publishing"/>
    <x v="29"/>
  </r>
  <r>
    <n v="1466"/>
    <s v="WAYO 104.3 FM ROCHESTER, NY"/>
    <s v="WAYO needs your financial support to operate in 2016. Help keep the creativity and ideas of the Rochester community on the radio!"/>
    <n v="16000"/>
    <x v="1415"/>
    <x v="0"/>
    <x v="0"/>
    <s v="USD"/>
    <n v="1452574800"/>
    <n v="1449029266"/>
    <b v="1"/>
    <n v="248"/>
    <b v="1"/>
    <x v="29"/>
    <n v="107.88"/>
    <x v="1460"/>
    <s v="publishing"/>
    <x v="29"/>
  </r>
  <r>
    <n v="1467"/>
    <s v="Radio Ambulante"/>
    <s v="We are a new Spanish language podcast telling uniquely Latin American stories."/>
    <n v="40000"/>
    <x v="1416"/>
    <x v="0"/>
    <x v="0"/>
    <s v="USD"/>
    <n v="1332699285"/>
    <n v="1327518885"/>
    <b v="1"/>
    <n v="600"/>
    <b v="1"/>
    <x v="29"/>
    <n v="115.08"/>
    <x v="1461"/>
    <s v="publishing"/>
    <x v="29"/>
  </r>
  <r>
    <n v="1468"/>
    <s v="A New Season of Destination DIY"/>
    <s v="Destination DIY is a radio show &amp; podcast showcasing all kinds of creativity. Please help us make a new season of shows for your ears!"/>
    <n v="9500"/>
    <x v="1417"/>
    <x v="0"/>
    <x v="0"/>
    <s v="USD"/>
    <n v="1307838049"/>
    <n v="1302654049"/>
    <b v="1"/>
    <n v="293"/>
    <b v="1"/>
    <x v="29"/>
    <n v="102.37"/>
    <x v="1462"/>
    <s v="publishing"/>
    <x v="29"/>
  </r>
  <r>
    <n v="1469"/>
    <s v="The Local Global Mashup Show"/>
    <s v="Get the inside edge on the stories that connect Americans to the world -- in your ear every week."/>
    <n v="44250"/>
    <x v="1418"/>
    <x v="0"/>
    <x v="0"/>
    <s v="USD"/>
    <n v="1360938109"/>
    <n v="1358346109"/>
    <b v="1"/>
    <n v="321"/>
    <b v="1"/>
    <x v="29"/>
    <n v="108.42"/>
    <x v="1463"/>
    <s v="publishing"/>
    <x v="29"/>
  </r>
  <r>
    <n v="1470"/>
    <s v="The CASAMENA Radio Hour Volume 1 CDx2"/>
    <s v="Carlos Mena presents the CASAMENA Radio Hour Vol 1, a  2-CD Mix and Compilation featuring new and unreleased Deep and Afro house."/>
    <n v="1500"/>
    <x v="1296"/>
    <x v="0"/>
    <x v="0"/>
    <s v="USD"/>
    <n v="1356724263"/>
    <n v="1354909863"/>
    <b v="1"/>
    <n v="81"/>
    <b v="1"/>
    <x v="29"/>
    <n v="125.13"/>
    <x v="1464"/>
    <s v="publishing"/>
    <x v="29"/>
  </r>
  <r>
    <n v="1471"/>
    <s v="93.5 KNCE: True Taos Radio"/>
    <s v="Help improve the equipment, signal, and reach of 93.5 KNCE True Taos Radio, a new experiment in grassroots community media."/>
    <n v="32000"/>
    <x v="1419"/>
    <x v="0"/>
    <x v="0"/>
    <s v="USD"/>
    <n v="1428620334"/>
    <n v="1426028334"/>
    <b v="1"/>
    <n v="343"/>
    <b v="1"/>
    <x v="29"/>
    <n v="103.84"/>
    <x v="1465"/>
    <s v="publishing"/>
    <x v="29"/>
  </r>
  <r>
    <n v="1472"/>
    <s v="The Longest Shortest Time: Season 2"/>
    <s v="A podcast about surprising struggles in early parenthood, created and hosted by award-winning author and radio producer Hillary Frank."/>
    <n v="25000"/>
    <x v="1420"/>
    <x v="0"/>
    <x v="0"/>
    <s v="USD"/>
    <n v="1381928503"/>
    <n v="1379336503"/>
    <b v="1"/>
    <n v="336"/>
    <b v="1"/>
    <x v="29"/>
    <n v="138.69999999999999"/>
    <x v="1466"/>
    <s v="publishing"/>
    <x v="29"/>
  </r>
  <r>
    <n v="1473"/>
    <s v="ONE LOVES ONLY FORM"/>
    <s v="Public Radio Project"/>
    <n v="1500"/>
    <x v="1421"/>
    <x v="0"/>
    <x v="0"/>
    <s v="USD"/>
    <n v="1330644639"/>
    <n v="1328052639"/>
    <b v="1"/>
    <n v="47"/>
    <b v="1"/>
    <x v="29"/>
    <n v="120.52"/>
    <x v="1467"/>
    <s v="publishing"/>
    <x v="29"/>
  </r>
  <r>
    <n v="1474"/>
    <s v="Bring the Seattle Geekly podcast back!"/>
    <s v="We ended the Seattle Geekly podcast back in mid 2011, We've been thinking of bringing it back but we need help monetarily."/>
    <n v="3000"/>
    <x v="1422"/>
    <x v="0"/>
    <x v="0"/>
    <s v="USD"/>
    <n v="1379093292"/>
    <n v="1376501292"/>
    <b v="1"/>
    <n v="76"/>
    <b v="1"/>
    <x v="29"/>
    <n v="112.27"/>
    <x v="1468"/>
    <s v="publishing"/>
    <x v="29"/>
  </r>
  <r>
    <n v="1475"/>
    <s v="30-Hour Comedy Podcast Marathon and Tour"/>
    <s v="We're raising money to create a 30-hour comedy marathon and an upcoming tour to celebrate our 10-year podcast anniversary."/>
    <n v="15000"/>
    <x v="1423"/>
    <x v="0"/>
    <x v="0"/>
    <s v="USD"/>
    <n v="1419051540"/>
    <n v="1416244863"/>
    <b v="1"/>
    <n v="441"/>
    <b v="1"/>
    <x v="29"/>
    <n v="188.67"/>
    <x v="1469"/>
    <s v="publishing"/>
    <x v="29"/>
  </r>
  <r>
    <n v="1476"/>
    <s v="The Comedy Button Podcast"/>
    <s v="The Comedy Button is a brand new nerd pop culture podcast with weekly video sketches."/>
    <n v="6000"/>
    <x v="1424"/>
    <x v="0"/>
    <x v="0"/>
    <s v="USD"/>
    <n v="1315616422"/>
    <n v="1313024422"/>
    <b v="1"/>
    <n v="916"/>
    <b v="1"/>
    <x v="29"/>
    <n v="661.55"/>
    <x v="1470"/>
    <s v="publishing"/>
    <x v="29"/>
  </r>
  <r>
    <n v="1477"/>
    <s v="Keep Live Music on WMSE"/>
    <s v="WMSE, a community-funded radio station in Milwaukee, WI needs to replace its in-house digital studio to keep live music on the air."/>
    <n v="30000"/>
    <x v="1425"/>
    <x v="0"/>
    <x v="0"/>
    <s v="USD"/>
    <n v="1324609200"/>
    <n v="1319467604"/>
    <b v="1"/>
    <n v="369"/>
    <b v="1"/>
    <x v="29"/>
    <n v="111.31"/>
    <x v="1471"/>
    <s v="publishing"/>
    <x v="29"/>
  </r>
  <r>
    <n v="1478"/>
    <s v="Planet Money T-shirt"/>
    <s v="We are a team of multimedia reporters covering the global economy. We are going to make a t-shirt and tell the story of its creation."/>
    <n v="50000"/>
    <x v="1426"/>
    <x v="0"/>
    <x v="0"/>
    <s v="USD"/>
    <n v="1368564913"/>
    <n v="1367355313"/>
    <b v="1"/>
    <n v="20242"/>
    <b v="1"/>
    <x v="29"/>
    <n v="1181.6099999999999"/>
    <x v="1472"/>
    <s v="publishing"/>
    <x v="29"/>
  </r>
  <r>
    <n v="1479"/>
    <s v="Let's Talk Calmly About Security and Privacy"/>
    <s v="A former intelligence analyst/government transparency advocate talks to his colleagues about the past year's NSA revelations."/>
    <n v="1600"/>
    <x v="1427"/>
    <x v="0"/>
    <x v="0"/>
    <s v="USD"/>
    <n v="1399694340"/>
    <n v="1398448389"/>
    <b v="1"/>
    <n v="71"/>
    <b v="1"/>
    <x v="29"/>
    <n v="137.38"/>
    <x v="1473"/>
    <s v="publishing"/>
    <x v="29"/>
  </r>
  <r>
    <n v="1480"/>
    <s v="The Stage at KDHX"/>
    <s v="The Stage at KDHX will be a beacon for artistic independence in the heart of the country, showcasing new artists and old favorites."/>
    <n v="50000"/>
    <x v="1428"/>
    <x v="0"/>
    <x v="0"/>
    <s v="USD"/>
    <n v="1374858000"/>
    <n v="1373408699"/>
    <b v="1"/>
    <n v="635"/>
    <b v="1"/>
    <x v="29"/>
    <n v="117.04"/>
    <x v="1474"/>
    <s v="publishing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x v="1400"/>
    <x v="2"/>
    <x v="5"/>
    <s v="CAD"/>
    <n v="1383430145"/>
    <n v="1380838145"/>
    <b v="0"/>
    <n v="6"/>
    <b v="0"/>
    <x v="27"/>
    <n v="2.1"/>
    <x v="419"/>
    <s v="publishing"/>
    <x v="27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27"/>
    <n v="0.1"/>
    <x v="144"/>
    <s v="publishing"/>
    <x v="27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27"/>
    <n v="0.71"/>
    <x v="380"/>
    <s v="publishing"/>
    <x v="27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x v="27"/>
    <n v="0"/>
    <x v="121"/>
    <s v="publishing"/>
    <x v="27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27"/>
    <n v="2.2400000000000002"/>
    <x v="73"/>
    <s v="publishing"/>
    <x v="27"/>
  </r>
  <r>
    <n v="1486"/>
    <s v="I Died. Yesterday by Pamela Norton Docken"/>
    <s v="Follow the intimate and intense journey of a young woman's last moments of her unexpected death and journey to the continuance of life."/>
    <n v="20000"/>
    <x v="1429"/>
    <x v="2"/>
    <x v="0"/>
    <s v="USD"/>
    <n v="1425009761"/>
    <n v="1422417761"/>
    <b v="0"/>
    <n v="3"/>
    <b v="0"/>
    <x v="27"/>
    <n v="0.24"/>
    <x v="1419"/>
    <s v="publishing"/>
    <x v="27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27"/>
    <n v="0"/>
    <x v="121"/>
    <s v="publishing"/>
    <x v="27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27"/>
    <n v="2.4"/>
    <x v="88"/>
    <s v="publishing"/>
    <x v="27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27"/>
    <n v="0"/>
    <x v="121"/>
    <s v="publishing"/>
    <x v="27"/>
  </r>
  <r>
    <n v="1490"/>
    <s v="Publishing Book ll of The Merlin Chronicles Trilogy"/>
    <s v="Book ll of The Merlin Chronicles is ready to publish- just need that great cover art like Book l has: Kickstarter Book Cover Project"/>
    <n v="2900"/>
    <x v="1294"/>
    <x v="2"/>
    <x v="0"/>
    <s v="USD"/>
    <n v="1380720474"/>
    <n v="1378214874"/>
    <b v="0"/>
    <n v="19"/>
    <b v="0"/>
    <x v="27"/>
    <n v="30.86"/>
    <x v="1475"/>
    <s v="publishing"/>
    <x v="27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27"/>
    <n v="8.33"/>
    <x v="101"/>
    <s v="publishing"/>
    <x v="27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27"/>
    <n v="0.75"/>
    <x v="2"/>
    <s v="publishing"/>
    <x v="27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27"/>
    <n v="0"/>
    <x v="121"/>
    <s v="publishing"/>
    <x v="27"/>
  </r>
  <r>
    <n v="1494"/>
    <s v="Six Days in September: A Civil War Novel"/>
    <s v="Help this story of the 1862 Confederate invasion of Maryland be published! It is to Sharpsburg as The Killer Angels is to Gettysburg."/>
    <n v="5000"/>
    <x v="1403"/>
    <x v="2"/>
    <x v="0"/>
    <s v="USD"/>
    <n v="1428075480"/>
    <n v="1425489613"/>
    <b v="0"/>
    <n v="11"/>
    <b v="0"/>
    <x v="27"/>
    <n v="8.9"/>
    <x v="1476"/>
    <s v="publishing"/>
    <x v="27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x v="27"/>
    <n v="0"/>
    <x v="121"/>
    <s v="publishing"/>
    <x v="27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27"/>
    <n v="0"/>
    <x v="121"/>
    <s v="publishing"/>
    <x v="27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27"/>
    <n v="0.01"/>
    <x v="120"/>
    <s v="publishing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430"/>
    <x v="2"/>
    <x v="0"/>
    <s v="USD"/>
    <n v="1409787378"/>
    <n v="1405899378"/>
    <b v="0"/>
    <n v="3"/>
    <b v="0"/>
    <x v="27"/>
    <n v="1.9"/>
    <x v="1345"/>
    <s v="publishing"/>
    <x v="27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27"/>
    <n v="0.25"/>
    <x v="144"/>
    <s v="publishing"/>
    <x v="27"/>
  </r>
  <r>
    <n v="1500"/>
    <s v="Tarnish: A Fantasy Novel by J. D. Brink"/>
    <s v="A young hero, sword play, epic tales, swamp monsters, a gang of thieves, and romance and betrayal. Forging your own destiny ain't easy."/>
    <n v="2800"/>
    <x v="1431"/>
    <x v="2"/>
    <x v="0"/>
    <s v="USD"/>
    <n v="1367444557"/>
    <n v="1364852557"/>
    <b v="0"/>
    <n v="15"/>
    <b v="0"/>
    <x v="27"/>
    <n v="25.04"/>
    <x v="1477"/>
    <s v="publishing"/>
    <x v="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432"/>
    <x v="1"/>
    <x v="0"/>
    <s v="USD"/>
    <n v="1383789603"/>
    <n v="1381194003"/>
    <b v="0"/>
    <n v="1"/>
    <b v="0"/>
    <x v="30"/>
    <n v="0.67"/>
    <x v="402"/>
    <s v="publishing"/>
    <x v="3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30"/>
    <n v="0"/>
    <x v="121"/>
    <s v="publishing"/>
    <x v="30"/>
  </r>
  <r>
    <n v="1563"/>
    <s v="Expedition into the Empty Quarter - The Book (Canceled)"/>
    <s v="Unique book revealing my discoveries in the Empty Quarter of Oman. Collection of travel writing, poetry, artwork and science!"/>
    <n v="6000"/>
    <x v="426"/>
    <x v="1"/>
    <x v="1"/>
    <s v="GBP"/>
    <n v="1394815751"/>
    <n v="1389635351"/>
    <b v="0"/>
    <n v="2"/>
    <b v="0"/>
    <x v="30"/>
    <n v="1.42"/>
    <x v="737"/>
    <s v="publishing"/>
    <x v="3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30"/>
    <n v="0.1"/>
    <x v="119"/>
    <s v="publishing"/>
    <x v="3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30"/>
    <n v="2.5"/>
    <x v="101"/>
    <s v="publishing"/>
    <x v="30"/>
  </r>
  <r>
    <n v="1566"/>
    <s v="DeVito Art Skull Island Kongstarter (Canceled)"/>
    <s v="Joe DeVito's first Art Book and original King Kong novellas available in both Limited and Deluxe Editions."/>
    <n v="30000"/>
    <x v="1433"/>
    <x v="1"/>
    <x v="0"/>
    <s v="USD"/>
    <n v="1469656800"/>
    <n v="1467151204"/>
    <b v="0"/>
    <n v="59"/>
    <b v="0"/>
    <x v="30"/>
    <n v="21.25"/>
    <x v="1478"/>
    <s v="publishing"/>
    <x v="30"/>
  </r>
  <r>
    <n v="1567"/>
    <s v="Kickstart a Traveling Heart (Canceled)"/>
    <s v="Traveling to create a book of my photography! Help support my trip and buy a book! Also limited edition t-shirts and prints for sale!"/>
    <n v="8500"/>
    <x v="1434"/>
    <x v="1"/>
    <x v="0"/>
    <s v="USD"/>
    <n v="1392595200"/>
    <n v="1391293745"/>
    <b v="0"/>
    <n v="13"/>
    <b v="0"/>
    <x v="30"/>
    <n v="4.12"/>
    <x v="1479"/>
    <s v="publishing"/>
    <x v="30"/>
  </r>
  <r>
    <n v="1568"/>
    <s v="Map &amp; Palette: Chronicling The Voyage of Three Young Artists"/>
    <s v="A world adventure to seek culture and inspiration through art. Putting a visual documentation of our journey into a book."/>
    <n v="25000"/>
    <x v="1435"/>
    <x v="1"/>
    <x v="0"/>
    <s v="USD"/>
    <n v="1419384585"/>
    <n v="1416360585"/>
    <b v="0"/>
    <n v="22"/>
    <b v="0"/>
    <x v="30"/>
    <n v="13.64"/>
    <x v="1480"/>
    <s v="publishing"/>
    <x v="30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x v="30"/>
    <n v="0"/>
    <x v="121"/>
    <s v="publishing"/>
    <x v="30"/>
  </r>
  <r>
    <n v="1570"/>
    <s v="BEAUTIFUL DREAMERS: An Adult Coloring Book (Canceled)"/>
    <s v="A Coloring Book of Breathtaking Beauties_x000a_To Calm the Heart and Soul"/>
    <n v="6000"/>
    <x v="1436"/>
    <x v="1"/>
    <x v="0"/>
    <s v="USD"/>
    <n v="1460140282"/>
    <n v="1457551882"/>
    <b v="0"/>
    <n v="52"/>
    <b v="0"/>
    <x v="30"/>
    <n v="41.4"/>
    <x v="1481"/>
    <s v="publishing"/>
    <x v="30"/>
  </r>
  <r>
    <n v="1571"/>
    <s v="CAUCASUS - on the untrodden roads (Canceled)"/>
    <s v="An inspiring photo book about an unique Caucasus Expedition by two backpackers - Erna Gaspar (photographer) &amp; Adrian Lorincz (writer)."/>
    <n v="12100"/>
    <x v="429"/>
    <x v="1"/>
    <x v="1"/>
    <s v="GBP"/>
    <n v="1434738483"/>
    <n v="1432146483"/>
    <b v="0"/>
    <n v="4"/>
    <b v="0"/>
    <x v="30"/>
    <n v="0.66"/>
    <x v="135"/>
    <s v="publishing"/>
    <x v="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30"/>
    <n v="5"/>
    <x v="760"/>
    <s v="publishing"/>
    <x v="3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1437"/>
    <x v="1"/>
    <x v="5"/>
    <s v="CAD"/>
    <n v="1491019140"/>
    <n v="1487548802"/>
    <b v="0"/>
    <n v="3"/>
    <b v="0"/>
    <x v="30"/>
    <n v="2.48"/>
    <x v="1482"/>
    <s v="publishing"/>
    <x v="3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438"/>
    <x v="1"/>
    <x v="0"/>
    <s v="USD"/>
    <n v="1424211329"/>
    <n v="1421187329"/>
    <b v="0"/>
    <n v="6"/>
    <b v="0"/>
    <x v="30"/>
    <n v="5.0599999999999996"/>
    <x v="1483"/>
    <s v="publishing"/>
    <x v="30"/>
  </r>
  <r>
    <n v="1575"/>
    <s v="Underwater Colors Of The Channel Islands (Canceled)"/>
    <s v="A stunning, limited-edition photography book displaying the colorful and exotic marine life in the waters along the Channel Islands"/>
    <n v="10000"/>
    <x v="1439"/>
    <x v="1"/>
    <x v="0"/>
    <s v="USD"/>
    <n v="1404909296"/>
    <n v="1402317296"/>
    <b v="0"/>
    <n v="35"/>
    <b v="0"/>
    <x v="30"/>
    <n v="22.91"/>
    <x v="1484"/>
    <s v="publishing"/>
    <x v="30"/>
  </r>
  <r>
    <n v="1576"/>
    <s v="The Obsessive Line Collection (Canceled)"/>
    <s v="For the publication of my first 3 books: an Art book, a graphic novel, and a coloring book"/>
    <n v="5000"/>
    <x v="942"/>
    <x v="1"/>
    <x v="0"/>
    <s v="USD"/>
    <n v="1435698368"/>
    <n v="1431810368"/>
    <b v="0"/>
    <n v="10"/>
    <b v="0"/>
    <x v="30"/>
    <n v="13"/>
    <x v="177"/>
    <s v="publishing"/>
    <x v="30"/>
  </r>
  <r>
    <n v="1577"/>
    <s v="Abstract Image Photography Coffee Table Book (Canceled)"/>
    <s v="I've been putting together a portfolio of fine abstract photography of the highest quality, color, and design. A vision of beauty!"/>
    <n v="10000"/>
    <x v="490"/>
    <x v="1"/>
    <x v="0"/>
    <s v="USD"/>
    <n v="1343161248"/>
    <n v="1337977248"/>
    <b v="0"/>
    <n v="2"/>
    <b v="0"/>
    <x v="30"/>
    <n v="0.55000000000000004"/>
    <x v="501"/>
    <s v="publishing"/>
    <x v="3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30"/>
    <n v="10.81"/>
    <x v="22"/>
    <s v="publishing"/>
    <x v="30"/>
  </r>
  <r>
    <n v="1579"/>
    <s v="psyÂ·choÂ·miÂ·metÂ·ic: The EsÂ·sence of Life (Canceled)"/>
    <s v="'Compilation of visual and literary art through fine art photography, graphic art, and poetry."/>
    <n v="3333"/>
    <x v="1440"/>
    <x v="1"/>
    <x v="0"/>
    <s v="USD"/>
    <n v="1377734091"/>
    <n v="1374882891"/>
    <b v="0"/>
    <n v="2"/>
    <b v="0"/>
    <x v="30"/>
    <n v="0.84"/>
    <x v="1485"/>
    <s v="publishing"/>
    <x v="30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30"/>
    <n v="0"/>
    <x v="121"/>
    <s v="publishing"/>
    <x v="30"/>
  </r>
  <r>
    <n v="2741"/>
    <s v="Mrs. Brown and Her Lost Puppy."/>
    <s v="Help me publish my 1st children's book as an aspiring author!"/>
    <n v="8000"/>
    <x v="413"/>
    <x v="2"/>
    <x v="0"/>
    <s v="USD"/>
    <n v="1413770820"/>
    <n v="1412005602"/>
    <b v="0"/>
    <n v="4"/>
    <b v="0"/>
    <x v="31"/>
    <n v="0.44"/>
    <x v="968"/>
    <s v="publishing"/>
    <x v="31"/>
  </r>
  <r>
    <n v="2742"/>
    <s v="What a Zoo!"/>
    <s v="The pachyderms at the Denver Zoo are moving. Follow along on the convoluted journey to their new home."/>
    <n v="2500"/>
    <x v="1441"/>
    <x v="2"/>
    <x v="0"/>
    <s v="USD"/>
    <n v="1337102187"/>
    <n v="1335892587"/>
    <b v="0"/>
    <n v="18"/>
    <b v="0"/>
    <x v="31"/>
    <n v="29.24"/>
    <x v="1486"/>
    <s v="publishing"/>
    <x v="31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31"/>
    <n v="0"/>
    <x v="121"/>
    <s v="publishing"/>
    <x v="3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442"/>
    <x v="2"/>
    <x v="0"/>
    <s v="USD"/>
    <n v="1330478998"/>
    <n v="1327886998"/>
    <b v="0"/>
    <n v="22"/>
    <b v="0"/>
    <x v="31"/>
    <n v="5.22"/>
    <x v="1487"/>
    <s v="publishing"/>
    <x v="31"/>
  </r>
  <r>
    <n v="2745"/>
    <s v="SERENDIPITY'S Pumpkin Pie Surprise"/>
    <s v="A spunky little girl, driven by a love of pumpkin pie, overcomes her fears and serendipitiously discovers what she'll be for Halloween"/>
    <n v="8000"/>
    <x v="1443"/>
    <x v="2"/>
    <x v="0"/>
    <s v="USD"/>
    <n v="1342309368"/>
    <n v="1337125368"/>
    <b v="0"/>
    <n v="49"/>
    <b v="0"/>
    <x v="31"/>
    <n v="21.89"/>
    <x v="1488"/>
    <s v="publishing"/>
    <x v="31"/>
  </r>
  <r>
    <n v="2746"/>
    <s v="How many marbles do YOU have?"/>
    <s v="An easy fun way for children to understand the physical limitations of someone with CFIDS and Fibromyalgia using marbles and a jar."/>
    <n v="3000"/>
    <x v="465"/>
    <x v="2"/>
    <x v="0"/>
    <s v="USD"/>
    <n v="1409337911"/>
    <n v="1406745911"/>
    <b v="0"/>
    <n v="19"/>
    <b v="0"/>
    <x v="31"/>
    <n v="26.7"/>
    <x v="1366"/>
    <s v="publishing"/>
    <x v="3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31"/>
    <n v="28"/>
    <x v="515"/>
    <s v="publishing"/>
    <x v="31"/>
  </r>
  <r>
    <n v="2748"/>
    <s v="Native American Language Book for Children"/>
    <s v="Interactive Book with Audio to learn the Ojibwe Language for Children.  Website, Ebook and more!"/>
    <n v="5000"/>
    <x v="527"/>
    <x v="2"/>
    <x v="0"/>
    <s v="USD"/>
    <n v="1472835802"/>
    <n v="1470243802"/>
    <b v="0"/>
    <n v="4"/>
    <b v="0"/>
    <x v="31"/>
    <n v="1.06"/>
    <x v="543"/>
    <s v="publishing"/>
    <x v="31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x v="31"/>
    <n v="1.1000000000000001"/>
    <x v="764"/>
    <s v="publishing"/>
    <x v="31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31"/>
    <n v="0"/>
    <x v="121"/>
    <s v="publishing"/>
    <x v="3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31"/>
    <n v="0"/>
    <x v="121"/>
    <s v="publishing"/>
    <x v="31"/>
  </r>
  <r>
    <n v="2752"/>
    <s v="An Ordinary Toad's Extraordinary Night!"/>
    <s v="Andrew wonders if his life would be more exciting if he'd been hatched a frog. Shiny and green just seems more exciting to him. Until.."/>
    <n v="4800"/>
    <x v="861"/>
    <x v="2"/>
    <x v="0"/>
    <s v="USD"/>
    <n v="1324232504"/>
    <n v="1320776504"/>
    <b v="0"/>
    <n v="14"/>
    <b v="0"/>
    <x v="31"/>
    <n v="11.46"/>
    <x v="1489"/>
    <s v="publishing"/>
    <x v="31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31"/>
    <n v="19"/>
    <x v="125"/>
    <s v="publishing"/>
    <x v="31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31"/>
    <n v="0"/>
    <x v="121"/>
    <s v="publishing"/>
    <x v="3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31"/>
    <n v="52"/>
    <x v="1490"/>
    <s v="publishing"/>
    <x v="31"/>
  </r>
  <r>
    <n v="2756"/>
    <s v="The Most Basic of Truths"/>
    <s v="We all pray to the same God no matter what name we might refer to Him as.  Our children deserve to know this basic truth."/>
    <n v="10000"/>
    <x v="1444"/>
    <x v="2"/>
    <x v="0"/>
    <s v="USD"/>
    <n v="1389476201"/>
    <n v="1386884201"/>
    <b v="0"/>
    <n v="33"/>
    <b v="0"/>
    <x v="31"/>
    <n v="10.48"/>
    <x v="1491"/>
    <s v="publishing"/>
    <x v="3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x v="31"/>
    <n v="0.67"/>
    <x v="144"/>
    <s v="publishing"/>
    <x v="31"/>
  </r>
  <r>
    <n v="2758"/>
    <s v="Printing Soraya Yvette's Children's books"/>
    <s v="Water Bomb Fight, Swooped &amp; Moon You Are Unique by Soraya Yvette are Christ centred Aussie outdoor fun adventure books for tween/teens"/>
    <n v="2000"/>
    <x v="1445"/>
    <x v="2"/>
    <x v="2"/>
    <s v="AUD"/>
    <n v="1476095783"/>
    <n v="1474886183"/>
    <b v="0"/>
    <n v="6"/>
    <b v="0"/>
    <x v="31"/>
    <n v="11.7"/>
    <x v="1420"/>
    <s v="publishing"/>
    <x v="31"/>
  </r>
  <r>
    <n v="2759"/>
    <s v="Bunyip Magic - Epic kids Adventures of the Mythical Bunyip!"/>
    <s v="READY TO PRINT. A fun 38 page full color, hand illustrated children's book based on Australian animals and Indigenous Legends."/>
    <n v="1000"/>
    <x v="1400"/>
    <x v="2"/>
    <x v="2"/>
    <s v="AUD"/>
    <n v="1468658866"/>
    <n v="1464943666"/>
    <b v="0"/>
    <n v="2"/>
    <b v="0"/>
    <x v="31"/>
    <n v="10.5"/>
    <x v="485"/>
    <s v="publishing"/>
    <x v="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31"/>
    <n v="0"/>
    <x v="121"/>
    <s v="publishing"/>
    <x v="31"/>
  </r>
  <r>
    <n v="2761"/>
    <s v="Learn U.S. Geography: Dreaming my way across The U.S."/>
    <s v="Help me give away 500 copies of my picture book so more kids will know US geography!"/>
    <n v="5000"/>
    <x v="492"/>
    <x v="2"/>
    <x v="0"/>
    <s v="USD"/>
    <n v="1357176693"/>
    <n v="1354584693"/>
    <b v="0"/>
    <n v="4"/>
    <b v="0"/>
    <x v="31"/>
    <n v="0.72"/>
    <x v="373"/>
    <s v="publishing"/>
    <x v="31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31"/>
    <n v="0.77"/>
    <x v="380"/>
    <s v="publishing"/>
    <x v="31"/>
  </r>
  <r>
    <n v="2763"/>
    <s v="My Christmas Star"/>
    <s v="How Santa finds childrens homes without getting lost by following certain stars."/>
    <n v="39400"/>
    <x v="488"/>
    <x v="2"/>
    <x v="0"/>
    <s v="USD"/>
    <n v="1369403684"/>
    <n v="1365515684"/>
    <b v="0"/>
    <n v="3"/>
    <b v="0"/>
    <x v="31"/>
    <n v="0.23"/>
    <x v="179"/>
    <s v="publishing"/>
    <x v="31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31"/>
    <n v="1.1299999999999999"/>
    <x v="513"/>
    <s v="publishing"/>
    <x v="31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31"/>
    <n v="0"/>
    <x v="121"/>
    <s v="publishing"/>
    <x v="31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31"/>
    <n v="2"/>
    <x v="380"/>
    <s v="publishing"/>
    <x v="31"/>
  </r>
  <r>
    <n v="2767"/>
    <s v="the Giant Turnip"/>
    <s v="An animated bedtime story with Dedka, Babka and the rest of the family working together on a BIG problem"/>
    <n v="4000"/>
    <x v="559"/>
    <x v="2"/>
    <x v="5"/>
    <s v="CAD"/>
    <n v="1439766050"/>
    <n v="1434582050"/>
    <b v="0"/>
    <n v="3"/>
    <b v="0"/>
    <x v="31"/>
    <n v="0.85"/>
    <x v="1492"/>
    <s v="publishing"/>
    <x v="31"/>
  </r>
  <r>
    <n v="2768"/>
    <s v="It's Okay To Wait"/>
    <s v="â€œItâ€™s Okay to Waitâ€ is the story of a father who sits down with his adolescent daughter to have â€œthe talkâ€ about sex."/>
    <n v="7000"/>
    <x v="1446"/>
    <x v="2"/>
    <x v="0"/>
    <s v="USD"/>
    <n v="1333028723"/>
    <n v="1330440323"/>
    <b v="0"/>
    <n v="34"/>
    <b v="0"/>
    <x v="31"/>
    <n v="14.31"/>
    <x v="1493"/>
    <s v="publishing"/>
    <x v="31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31"/>
    <n v="0.25"/>
    <x v="120"/>
    <s v="publishing"/>
    <x v="31"/>
  </r>
  <r>
    <n v="2770"/>
    <s v="The Story Of Circle And Square"/>
    <s v="A story about two friends who part ways because they are different, then reunite after learning they both are made of atoms."/>
    <n v="20000"/>
    <x v="1447"/>
    <x v="2"/>
    <x v="0"/>
    <s v="USD"/>
    <n v="1395158130"/>
    <n v="1392569730"/>
    <b v="0"/>
    <n v="33"/>
    <b v="0"/>
    <x v="31"/>
    <n v="10.41"/>
    <x v="721"/>
    <s v="publishing"/>
    <x v="31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31"/>
    <n v="0"/>
    <x v="121"/>
    <s v="publishing"/>
    <x v="31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31"/>
    <n v="0"/>
    <x v="121"/>
    <s v="publishing"/>
    <x v="31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31"/>
    <n v="0.19"/>
    <x v="120"/>
    <s v="publishing"/>
    <x v="3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31"/>
    <n v="14.25"/>
    <x v="1494"/>
    <s v="publishing"/>
    <x v="31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31"/>
    <n v="3"/>
    <x v="1452"/>
    <s v="publishing"/>
    <x v="31"/>
  </r>
  <r>
    <n v="2776"/>
    <s v="Superheroes That Make Differences"/>
    <s v="A young girlâ€™s journey into a world of superheroesâ€”exploring love, compassion and acceptance with mystical creatures from far away."/>
    <n v="21000"/>
    <x v="996"/>
    <x v="2"/>
    <x v="0"/>
    <s v="USD"/>
    <n v="1434092876"/>
    <n v="1431414476"/>
    <b v="0"/>
    <n v="36"/>
    <b v="0"/>
    <x v="31"/>
    <n v="7.88"/>
    <x v="1495"/>
    <s v="publishing"/>
    <x v="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31"/>
    <n v="0.33"/>
    <x v="119"/>
    <s v="publishing"/>
    <x v="3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934"/>
    <x v="2"/>
    <x v="0"/>
    <s v="USD"/>
    <n v="1409009306"/>
    <n v="1406417306"/>
    <b v="0"/>
    <n v="15"/>
    <b v="0"/>
    <x v="31"/>
    <n v="25.55"/>
    <x v="1496"/>
    <s v="publishing"/>
    <x v="31"/>
  </r>
  <r>
    <n v="2779"/>
    <s v="Our Moon... A book on life for both parents and children."/>
    <s v="Our Moon is a simple book based on a nightly tradition my mother and youngest son started while I was working away."/>
    <n v="2500"/>
    <x v="527"/>
    <x v="2"/>
    <x v="0"/>
    <s v="USD"/>
    <n v="1448204621"/>
    <n v="1445609021"/>
    <b v="0"/>
    <n v="1"/>
    <b v="0"/>
    <x v="31"/>
    <n v="2.12"/>
    <x v="665"/>
    <s v="publishing"/>
    <x v="31"/>
  </r>
  <r>
    <n v="2780"/>
    <s v="Travel with baby"/>
    <s v="Turn the World with my kids, and then write a book with the advice for traveling with baby"/>
    <n v="100000"/>
    <x v="117"/>
    <x v="2"/>
    <x v="18"/>
    <s v="EUR"/>
    <n v="1489142688"/>
    <n v="1486550688"/>
    <b v="0"/>
    <n v="0"/>
    <b v="0"/>
    <x v="31"/>
    <n v="0"/>
    <x v="121"/>
    <s v="publishing"/>
    <x v="31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32"/>
    <n v="0.01"/>
    <x v="120"/>
    <s v="technology"/>
    <x v="32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32"/>
    <n v="0.56000000000000005"/>
    <x v="380"/>
    <s v="technology"/>
    <x v="32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32"/>
    <n v="0"/>
    <x v="120"/>
    <s v="technology"/>
    <x v="3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32"/>
    <n v="0.32"/>
    <x v="515"/>
    <s v="technology"/>
    <x v="3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32"/>
    <n v="1.2"/>
    <x v="362"/>
    <s v="technology"/>
    <x v="32"/>
  </r>
  <r>
    <n v="545"/>
    <s v="Speedwapp - The best webdesign tool for Wordpress, Bootstrap"/>
    <s v="1st collaborative webdesign tool to create professional websites with WordPress, Bootstrap and other open source technologies."/>
    <n v="50000"/>
    <x v="1448"/>
    <x v="2"/>
    <x v="6"/>
    <s v="EUR"/>
    <n v="1447600389"/>
    <n v="1444140789"/>
    <b v="0"/>
    <n v="34"/>
    <b v="0"/>
    <x v="32"/>
    <n v="27.38"/>
    <x v="1497"/>
    <s v="technology"/>
    <x v="32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32"/>
    <n v="0.09"/>
    <x v="1376"/>
    <s v="technology"/>
    <x v="32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32"/>
    <n v="0"/>
    <x v="121"/>
    <s v="technology"/>
    <x v="32"/>
  </r>
  <r>
    <n v="548"/>
    <s v="Langwiser - video lessons with native speaking teachers"/>
    <s v="Teach your native language online or study a foreign language with native speaking teachers. Social Web service and apps."/>
    <n v="10000"/>
    <x v="1449"/>
    <x v="2"/>
    <x v="1"/>
    <s v="GBP"/>
    <n v="1446154848"/>
    <n v="1443562848"/>
    <b v="0"/>
    <n v="1"/>
    <b v="0"/>
    <x v="32"/>
    <n v="0.09"/>
    <x v="373"/>
    <s v="technology"/>
    <x v="32"/>
  </r>
  <r>
    <n v="549"/>
    <s v="Keyup.in - The gaming community that gives back."/>
    <s v="The project idea came from game keys, gamers give out game keys on insecure forums and websites, we want to change that and make it fun"/>
    <n v="2500"/>
    <x v="1450"/>
    <x v="2"/>
    <x v="1"/>
    <s v="GBP"/>
    <n v="1436368622"/>
    <n v="1433776622"/>
    <b v="0"/>
    <n v="8"/>
    <b v="0"/>
    <x v="32"/>
    <n v="2.72"/>
    <x v="585"/>
    <s v="technology"/>
    <x v="32"/>
  </r>
  <r>
    <n v="550"/>
    <s v="Business &amp; Event Directory in Kingston, Ontario"/>
    <s v="Help us shine the spotlight on our local businesses and contractors by providing a cost-effective ecommerce &amp; marketing platform"/>
    <n v="5000"/>
    <x v="413"/>
    <x v="2"/>
    <x v="5"/>
    <s v="CAD"/>
    <n v="1485838800"/>
    <n v="1484756245"/>
    <b v="0"/>
    <n v="4"/>
    <b v="0"/>
    <x v="32"/>
    <n v="0.7"/>
    <x v="968"/>
    <s v="technology"/>
    <x v="32"/>
  </r>
  <r>
    <n v="551"/>
    <s v="ALIBI X Nation - The Digital Black Wall Street"/>
    <s v="AX Nation's goal is to develop, highlight, and connect black business leaders across the diaspora with skilled software developers."/>
    <n v="75000"/>
    <x v="1451"/>
    <x v="2"/>
    <x v="0"/>
    <s v="USD"/>
    <n v="1438451580"/>
    <n v="1434609424"/>
    <b v="0"/>
    <n v="28"/>
    <b v="0"/>
    <x v="32"/>
    <n v="5.04"/>
    <x v="1498"/>
    <s v="technology"/>
    <x v="32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32"/>
    <n v="0"/>
    <x v="121"/>
    <s v="technology"/>
    <x v="32"/>
  </r>
  <r>
    <n v="553"/>
    <s v="sellorshopusa.com"/>
    <s v="Groundbreaking New Classifieds Website Grows Into Largest Nationwide Coverage By Turning Users Into Entrepreneurs"/>
    <n v="25000"/>
    <x v="736"/>
    <x v="2"/>
    <x v="0"/>
    <s v="USD"/>
    <n v="1415988991"/>
    <n v="1413393391"/>
    <b v="0"/>
    <n v="6"/>
    <b v="0"/>
    <x v="32"/>
    <n v="0.49"/>
    <x v="372"/>
    <s v="technology"/>
    <x v="3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1452"/>
    <x v="2"/>
    <x v="0"/>
    <s v="USD"/>
    <n v="1413735972"/>
    <n v="1411143972"/>
    <b v="0"/>
    <n v="22"/>
    <b v="0"/>
    <x v="32"/>
    <n v="36.590000000000003"/>
    <x v="1499"/>
    <s v="technology"/>
    <x v="3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32"/>
    <n v="0"/>
    <x v="121"/>
    <s v="technology"/>
    <x v="32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x v="32"/>
    <n v="2.5"/>
    <x v="504"/>
    <s v="technology"/>
    <x v="32"/>
  </r>
  <r>
    <n v="557"/>
    <s v="Interactive Global Domestic Violence Platform"/>
    <s v="The world's first interactive global domestic violence platform which connects victims, NGO's, policy-makers and researchers."/>
    <n v="150000"/>
    <x v="759"/>
    <x v="2"/>
    <x v="12"/>
    <s v="EUR"/>
    <n v="1480721803"/>
    <n v="1478126203"/>
    <b v="0"/>
    <n v="20"/>
    <b v="0"/>
    <x v="32"/>
    <n v="0.91"/>
    <x v="1500"/>
    <s v="technology"/>
    <x v="3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32"/>
    <n v="0"/>
    <x v="121"/>
    <s v="technology"/>
    <x v="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32"/>
    <n v="0.02"/>
    <x v="73"/>
    <s v="technology"/>
    <x v="32"/>
  </r>
  <r>
    <n v="560"/>
    <s v="DOWNLOAD THE INTERNET,...."/>
    <s v="In the future the possibility exists that the internet it's self could be felled, we have world seed banks, it's time for a net bank,.."/>
    <n v="100000"/>
    <x v="507"/>
    <x v="2"/>
    <x v="5"/>
    <s v="CAD"/>
    <n v="1418841045"/>
    <n v="1416249045"/>
    <b v="0"/>
    <n v="3"/>
    <b v="0"/>
    <x v="32"/>
    <n v="0.01"/>
    <x v="143"/>
    <s v="technology"/>
    <x v="32"/>
  </r>
  <r>
    <n v="561"/>
    <s v="CheckMate Careers"/>
    <s v="A marketplace for talent and employers to match. Using intuitive technology we match &amp; place talent with the best career position."/>
    <n v="15000"/>
    <x v="490"/>
    <x v="2"/>
    <x v="0"/>
    <s v="USD"/>
    <n v="1445874513"/>
    <n v="1442850513"/>
    <b v="0"/>
    <n v="2"/>
    <b v="0"/>
    <x v="32"/>
    <n v="0.37"/>
    <x v="501"/>
    <s v="technology"/>
    <x v="32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32"/>
    <n v="0"/>
    <x v="121"/>
    <s v="technology"/>
    <x v="32"/>
  </r>
  <r>
    <n v="563"/>
    <s v="time-care.com - Helping People Remember The Simple Things"/>
    <s v="I want to help people who have trouble remembering the simple things in life, like what day it is and what they need to do today."/>
    <n v="75000"/>
    <x v="1450"/>
    <x v="2"/>
    <x v="2"/>
    <s v="AUD"/>
    <n v="1424137247"/>
    <n v="1421545247"/>
    <b v="0"/>
    <n v="2"/>
    <b v="0"/>
    <x v="32"/>
    <n v="0.09"/>
    <x v="962"/>
    <s v="technology"/>
    <x v="32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32"/>
    <n v="0.01"/>
    <x v="120"/>
    <s v="technology"/>
    <x v="32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32"/>
    <n v="0"/>
    <x v="121"/>
    <s v="technology"/>
    <x v="32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32"/>
    <n v="0.02"/>
    <x v="120"/>
    <s v="technology"/>
    <x v="3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32"/>
    <n v="0"/>
    <x v="121"/>
    <s v="technology"/>
    <x v="3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453"/>
    <x v="2"/>
    <x v="4"/>
    <s v="NZD"/>
    <n v="1452942000"/>
    <n v="1449785223"/>
    <b v="0"/>
    <n v="5"/>
    <b v="0"/>
    <x v="32"/>
    <n v="1"/>
    <x v="1501"/>
    <s v="technology"/>
    <x v="32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32"/>
    <n v="0.8"/>
    <x v="135"/>
    <s v="technology"/>
    <x v="32"/>
  </r>
  <r>
    <n v="570"/>
    <s v="Relaunching in May"/>
    <s v="Humans have AM/FM/Satellite radio, kids have radio Disney, pets have DogCatRadio."/>
    <n v="85000"/>
    <x v="1454"/>
    <x v="2"/>
    <x v="0"/>
    <s v="USD"/>
    <n v="1455822569"/>
    <n v="1453230569"/>
    <b v="0"/>
    <n v="1"/>
    <b v="0"/>
    <x v="32"/>
    <n v="0.17"/>
    <x v="1502"/>
    <s v="technology"/>
    <x v="32"/>
  </r>
  <r>
    <n v="571"/>
    <s v="Snag-A-Slip"/>
    <s v="Snag-A-Slip is an online platform that connects boaters with awesome marinas and available boat slips so that they can book with ease."/>
    <n v="25000"/>
    <x v="826"/>
    <x v="2"/>
    <x v="0"/>
    <s v="USD"/>
    <n v="1437969540"/>
    <n v="1436297723"/>
    <b v="0"/>
    <n v="2"/>
    <b v="0"/>
    <x v="32"/>
    <n v="0.42"/>
    <x v="665"/>
    <s v="technology"/>
    <x v="32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32"/>
    <n v="0"/>
    <x v="121"/>
    <s v="technology"/>
    <x v="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455"/>
    <x v="2"/>
    <x v="0"/>
    <s v="USD"/>
    <n v="1421543520"/>
    <n v="1416445931"/>
    <b v="0"/>
    <n v="9"/>
    <b v="0"/>
    <x v="32"/>
    <n v="0.39"/>
    <x v="1503"/>
    <s v="technology"/>
    <x v="32"/>
  </r>
  <r>
    <n v="574"/>
    <s v="Unity, A Content Creators Toolkit"/>
    <s v="Grow your YouTube channel and increase your audience by allowing multi uploads, shares and interaction from a single simple interface."/>
    <n v="11180"/>
    <x v="429"/>
    <x v="2"/>
    <x v="1"/>
    <s v="GBP"/>
    <n v="1476873507"/>
    <n v="1474281507"/>
    <b v="0"/>
    <n v="4"/>
    <b v="0"/>
    <x v="32"/>
    <n v="0.72"/>
    <x v="135"/>
    <s v="technology"/>
    <x v="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456"/>
    <x v="2"/>
    <x v="12"/>
    <s v="EUR"/>
    <n v="1434213443"/>
    <n v="1431621443"/>
    <b v="0"/>
    <n v="4"/>
    <b v="0"/>
    <x v="32"/>
    <n v="0.43"/>
    <x v="658"/>
    <s v="technology"/>
    <x v="32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32"/>
    <n v="0"/>
    <x v="120"/>
    <s v="technology"/>
    <x v="32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32"/>
    <n v="0.2"/>
    <x v="119"/>
    <s v="technology"/>
    <x v="32"/>
  </r>
  <r>
    <n v="578"/>
    <s v="weBuy Crowdsourced Shopping"/>
    <s v="weBuy trade built on technology and Crowd Sourced Power"/>
    <n v="125000"/>
    <x v="1457"/>
    <x v="2"/>
    <x v="1"/>
    <s v="GBP"/>
    <n v="1441633993"/>
    <n v="1439560393"/>
    <b v="0"/>
    <n v="7"/>
    <b v="0"/>
    <x v="32"/>
    <n v="0.01"/>
    <x v="558"/>
    <s v="technology"/>
    <x v="32"/>
  </r>
  <r>
    <n v="579"/>
    <s v="Course: Learn Cryptography"/>
    <s v="Learn classic and public key cryptography with a full proof-of-concept system in JavaScript."/>
    <n v="12000"/>
    <x v="1458"/>
    <x v="2"/>
    <x v="0"/>
    <s v="USD"/>
    <n v="1419539223"/>
    <n v="1416947223"/>
    <b v="0"/>
    <n v="5"/>
    <b v="0"/>
    <x v="32"/>
    <n v="1.46"/>
    <x v="515"/>
    <s v="technology"/>
    <x v="32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32"/>
    <n v="0.03"/>
    <x v="120"/>
    <s v="technology"/>
    <x v="32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32"/>
    <n v="0"/>
    <x v="121"/>
    <s v="technology"/>
    <x v="32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32"/>
    <n v="0"/>
    <x v="121"/>
    <s v="technology"/>
    <x v="32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32"/>
    <n v="0.01"/>
    <x v="120"/>
    <s v="technology"/>
    <x v="32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32"/>
    <n v="1"/>
    <x v="144"/>
    <s v="technology"/>
    <x v="32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x v="32"/>
    <n v="0"/>
    <x v="121"/>
    <s v="technology"/>
    <x v="32"/>
  </r>
  <r>
    <n v="586"/>
    <s v="Employ College 2K"/>
    <s v="Employ College is a movement for companies to hire college graduates from their respected institutions."/>
    <n v="10000"/>
    <x v="508"/>
    <x v="2"/>
    <x v="0"/>
    <s v="USD"/>
    <n v="1424032207"/>
    <n v="1421440207"/>
    <b v="0"/>
    <n v="4"/>
    <b v="0"/>
    <x v="32"/>
    <n v="0.56000000000000005"/>
    <x v="1485"/>
    <s v="technology"/>
    <x v="32"/>
  </r>
  <r>
    <n v="587"/>
    <s v="Waitresses.com"/>
    <s v="Waitresses.com is an online community devoted to servers around the world. Learn. Connect. Work. Travel. Share._x000a__x000a_Make a pledge today!"/>
    <n v="30000"/>
    <x v="1459"/>
    <x v="2"/>
    <x v="5"/>
    <s v="CAD"/>
    <n v="1429207833"/>
    <n v="1426615833"/>
    <b v="0"/>
    <n v="7"/>
    <b v="0"/>
    <x v="32"/>
    <n v="9.08"/>
    <x v="1504"/>
    <s v="technology"/>
    <x v="32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8"/>
    <s v="EUR"/>
    <n v="1479410886"/>
    <n v="1474223286"/>
    <b v="0"/>
    <n v="2"/>
    <b v="0"/>
    <x v="32"/>
    <n v="3.34"/>
    <x v="1328"/>
    <s v="technology"/>
    <x v="32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x v="32"/>
    <n v="0.01"/>
    <x v="120"/>
    <s v="technology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x v="1437"/>
    <x v="2"/>
    <x v="1"/>
    <s v="GBP"/>
    <n v="1454936460"/>
    <n v="1452259131"/>
    <b v="0"/>
    <n v="9"/>
    <b v="0"/>
    <x v="32"/>
    <n v="4.46"/>
    <x v="1505"/>
    <s v="technology"/>
    <x v="3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32"/>
    <n v="0.06"/>
    <x v="1506"/>
    <s v="technology"/>
    <x v="32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32"/>
    <n v="3.33"/>
    <x v="404"/>
    <s v="technology"/>
    <x v="3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32"/>
    <n v="23"/>
    <x v="1507"/>
    <s v="technology"/>
    <x v="32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x v="32"/>
    <n v="0.1"/>
    <x v="31"/>
    <s v="technology"/>
    <x v="32"/>
  </r>
  <r>
    <n v="595"/>
    <s v="MyBestInterest.org"/>
    <s v="MyBestInterest.org elminates election research by quickly identifying the candidates that will best represent your interests."/>
    <n v="100000"/>
    <x v="1460"/>
    <x v="2"/>
    <x v="0"/>
    <s v="USD"/>
    <n v="1430703638"/>
    <n v="1426815638"/>
    <b v="0"/>
    <n v="8"/>
    <b v="0"/>
    <x v="32"/>
    <n v="0.43"/>
    <x v="1508"/>
    <s v="technology"/>
    <x v="32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32"/>
    <n v="0.03"/>
    <x v="362"/>
    <s v="technology"/>
    <x v="32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32"/>
    <n v="0.27"/>
    <x v="119"/>
    <s v="technology"/>
    <x v="32"/>
  </r>
  <r>
    <n v="598"/>
    <s v="Goals not creeds"/>
    <s v="This is a project to create a crowd-funding site for Urantia Book readers worldwide."/>
    <n v="2500"/>
    <x v="501"/>
    <x v="2"/>
    <x v="0"/>
    <s v="USD"/>
    <n v="1417737781"/>
    <n v="1415145781"/>
    <b v="0"/>
    <n v="7"/>
    <b v="0"/>
    <x v="32"/>
    <n v="34"/>
    <x v="1509"/>
    <s v="technology"/>
    <x v="32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32"/>
    <n v="0.06"/>
    <x v="1510"/>
    <s v="technology"/>
    <x v="32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x v="32"/>
    <n v="2"/>
    <x v="101"/>
    <s v="technology"/>
    <x v="3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32"/>
    <n v="1.4"/>
    <x v="1511"/>
    <s v="technology"/>
    <x v="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32"/>
    <n v="0"/>
    <x v="121"/>
    <s v="technology"/>
    <x v="32"/>
  </r>
  <r>
    <n v="603"/>
    <s v="Randompics.net - Make It Fan Owned And Updated! (Canceled)"/>
    <s v="The admin for Randompics has announced they will be shutting down. I want to run, and improve, this great site!"/>
    <n v="15000"/>
    <x v="1461"/>
    <x v="1"/>
    <x v="0"/>
    <s v="USD"/>
    <n v="1408029623"/>
    <n v="1405437623"/>
    <b v="0"/>
    <n v="13"/>
    <b v="0"/>
    <x v="32"/>
    <n v="3.93"/>
    <x v="1512"/>
    <s v="technology"/>
    <x v="32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32"/>
    <n v="0"/>
    <x v="121"/>
    <s v="technology"/>
    <x v="32"/>
  </r>
  <r>
    <n v="605"/>
    <s v="Teach Your Parents iPad (Canceled)"/>
    <s v="An iPad support care package for your parents / seniors."/>
    <n v="5000"/>
    <x v="743"/>
    <x v="1"/>
    <x v="0"/>
    <s v="USD"/>
    <n v="1440318908"/>
    <n v="1436430908"/>
    <b v="0"/>
    <n v="8"/>
    <b v="0"/>
    <x v="32"/>
    <n v="2.62"/>
    <x v="1513"/>
    <s v="technology"/>
    <x v="32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32"/>
    <n v="0.2"/>
    <x v="119"/>
    <s v="technology"/>
    <x v="32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32"/>
    <n v="0"/>
    <x v="121"/>
    <s v="technology"/>
    <x v="32"/>
  </r>
  <r>
    <n v="608"/>
    <s v="Mise En Abyme Cloud Computers - PC inside a Website"/>
    <s v="A website that hosts virtual desktops. Simply log in and the cloud will enhance the power of your local computer or smart device"/>
    <n v="150000"/>
    <x v="1462"/>
    <x v="1"/>
    <x v="0"/>
    <s v="USD"/>
    <n v="1434405980"/>
    <n v="1431813980"/>
    <b v="0"/>
    <n v="5"/>
    <b v="0"/>
    <x v="32"/>
    <n v="0.97"/>
    <x v="1514"/>
    <s v="technology"/>
    <x v="32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32"/>
    <n v="0.64"/>
    <x v="144"/>
    <s v="technology"/>
    <x v="32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32"/>
    <n v="0"/>
    <x v="121"/>
    <s v="technology"/>
    <x v="32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32"/>
    <n v="0"/>
    <x v="121"/>
    <s v="technology"/>
    <x v="32"/>
  </r>
  <r>
    <n v="612"/>
    <s v="Web Streaming 2.0 (Canceled)"/>
    <s v="A Fast and Reliable new Web platform to stream videos from Internet"/>
    <n v="10000"/>
    <x v="117"/>
    <x v="1"/>
    <x v="18"/>
    <s v="EUR"/>
    <n v="1472777146"/>
    <n v="1470185146"/>
    <b v="0"/>
    <n v="0"/>
    <b v="0"/>
    <x v="32"/>
    <n v="0"/>
    <x v="121"/>
    <s v="technology"/>
    <x v="3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1463"/>
    <x v="1"/>
    <x v="0"/>
    <s v="USD"/>
    <n v="1443675540"/>
    <n v="1441022120"/>
    <b v="0"/>
    <n v="121"/>
    <b v="0"/>
    <x v="32"/>
    <n v="21.36"/>
    <x v="1515"/>
    <s v="technology"/>
    <x v="32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32"/>
    <n v="0"/>
    <x v="121"/>
    <s v="technology"/>
    <x v="3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32"/>
    <n v="0"/>
    <x v="121"/>
    <s v="technology"/>
    <x v="32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32"/>
    <n v="0"/>
    <x v="121"/>
    <s v="technology"/>
    <x v="32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32"/>
    <n v="3"/>
    <x v="135"/>
    <s v="technology"/>
    <x v="32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32"/>
    <n v="0"/>
    <x v="121"/>
    <s v="technology"/>
    <x v="32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32"/>
    <n v="0"/>
    <x v="120"/>
    <s v="technology"/>
    <x v="32"/>
  </r>
  <r>
    <n v="620"/>
    <s v="iShopGreen.ca - the green product marketplace (Canceled)"/>
    <s v="iShopGreen.ca is an online marketplace that connects consumers and suppliers with green products &amp; services"/>
    <n v="30000"/>
    <x v="705"/>
    <x v="1"/>
    <x v="5"/>
    <s v="CAD"/>
    <n v="1408986738"/>
    <n v="1405098738"/>
    <b v="0"/>
    <n v="1"/>
    <b v="0"/>
    <x v="32"/>
    <n v="1"/>
    <x v="1516"/>
    <s v="technology"/>
    <x v="32"/>
  </r>
  <r>
    <n v="621"/>
    <s v="We CAN End Police Violence Against Our Dog's (Canceled)"/>
    <s v="Creating a web portal to train law enforcement departments on how to handle dogs and a directory and profile system for our dog's."/>
    <n v="25000"/>
    <x v="1464"/>
    <x v="1"/>
    <x v="0"/>
    <s v="USD"/>
    <n v="1467934937"/>
    <n v="1465342937"/>
    <b v="0"/>
    <n v="3"/>
    <b v="0"/>
    <x v="32"/>
    <n v="1.04"/>
    <x v="1517"/>
    <s v="technology"/>
    <x v="32"/>
  </r>
  <r>
    <n v="622"/>
    <s v="The Animal Shelter Network website (Canceled)"/>
    <s v="The Animal Shelter Network is a free website for collaboration and communication between animal shelters, rescues and humane societies."/>
    <n v="6000"/>
    <x v="1465"/>
    <x v="1"/>
    <x v="0"/>
    <s v="USD"/>
    <n v="1467398138"/>
    <n v="1465670138"/>
    <b v="0"/>
    <n v="9"/>
    <b v="0"/>
    <x v="32"/>
    <n v="5.68"/>
    <x v="1518"/>
    <s v="technology"/>
    <x v="3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32"/>
    <n v="0"/>
    <x v="121"/>
    <s v="technology"/>
    <x v="32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32"/>
    <n v="0"/>
    <x v="121"/>
    <s v="technology"/>
    <x v="32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32"/>
    <n v="0"/>
    <x v="121"/>
    <s v="technology"/>
    <x v="32"/>
  </r>
  <r>
    <n v="626"/>
    <s v="The Story of Life - Writing tomorrow's history today"/>
    <s v="TSOLife is a revolutionary digital platform that allows users to record a personalized legacy to leave behind for future generations."/>
    <n v="25000"/>
    <x v="1466"/>
    <x v="1"/>
    <x v="0"/>
    <s v="USD"/>
    <n v="1439644920"/>
    <n v="1436793939"/>
    <b v="0"/>
    <n v="39"/>
    <b v="0"/>
    <x v="32"/>
    <n v="17.38"/>
    <x v="1519"/>
    <s v="technology"/>
    <x v="32"/>
  </r>
  <r>
    <n v="627"/>
    <s v="Privileged Zone - Premium Social Network (Canceled)"/>
    <s v="Social Network - your new digital social life without ads, monitoring and analyses. Freed from the feeling that every step is followed"/>
    <n v="450000"/>
    <x v="488"/>
    <x v="1"/>
    <x v="11"/>
    <s v="SEK"/>
    <n v="1457996400"/>
    <n v="1452842511"/>
    <b v="0"/>
    <n v="1"/>
    <b v="0"/>
    <x v="32"/>
    <n v="0.02"/>
    <x v="471"/>
    <s v="technology"/>
    <x v="3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32"/>
    <n v="0"/>
    <x v="121"/>
    <s v="technology"/>
    <x v="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1434"/>
    <x v="1"/>
    <x v="2"/>
    <s v="AUD"/>
    <n v="1463239108"/>
    <n v="1460647108"/>
    <b v="0"/>
    <n v="3"/>
    <b v="0"/>
    <x v="32"/>
    <n v="0.18"/>
    <x v="1520"/>
    <s v="technology"/>
    <x v="32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32"/>
    <n v="0.08"/>
    <x v="119"/>
    <s v="technology"/>
    <x v="32"/>
  </r>
  <r>
    <n v="631"/>
    <s v="Brevity: A Powerful Online Publishing Software! (Canceled)"/>
    <s v="A Powerful Multimedia-Rich Software that aims at making online publishing very simple."/>
    <n v="50000"/>
    <x v="1467"/>
    <x v="1"/>
    <x v="5"/>
    <s v="CAD"/>
    <n v="1464460329"/>
    <n v="1461954729"/>
    <b v="0"/>
    <n v="9"/>
    <b v="0"/>
    <x v="32"/>
    <n v="1.38"/>
    <x v="454"/>
    <s v="technology"/>
    <x v="32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32"/>
    <n v="0"/>
    <x v="121"/>
    <s v="technology"/>
    <x v="32"/>
  </r>
  <r>
    <n v="633"/>
    <s v="Uivo-fast,secure emergency contact system for your property"/>
    <s v="Uivo lets police and fire department personnel quickly contact you in the event of an emergency involving your property."/>
    <n v="10000"/>
    <x v="1468"/>
    <x v="1"/>
    <x v="0"/>
    <s v="USD"/>
    <n v="1466204400"/>
    <n v="1463469062"/>
    <b v="0"/>
    <n v="25"/>
    <b v="0"/>
    <x v="32"/>
    <n v="12.45"/>
    <x v="1521"/>
    <s v="technology"/>
    <x v="32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32"/>
    <n v="0.02"/>
    <x v="120"/>
    <s v="technology"/>
    <x v="32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x v="32"/>
    <n v="0.01"/>
    <x v="558"/>
    <s v="technology"/>
    <x v="32"/>
  </r>
  <r>
    <n v="636"/>
    <s v="Keto Advice (Canceled)"/>
    <s v="With no central location for keto knowledge, keto advice will be a community run knowledge base."/>
    <n v="2000"/>
    <x v="423"/>
    <x v="1"/>
    <x v="1"/>
    <s v="GBP"/>
    <n v="1433587620"/>
    <n v="1430996150"/>
    <b v="0"/>
    <n v="1"/>
    <b v="0"/>
    <x v="32"/>
    <n v="0.2"/>
    <x v="143"/>
    <s v="technology"/>
    <x v="3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32"/>
    <n v="0"/>
    <x v="121"/>
    <s v="technology"/>
    <x v="32"/>
  </r>
  <r>
    <n v="638"/>
    <s v="W (Canceled)"/>
    <s v="O0"/>
    <n v="200000"/>
    <x v="927"/>
    <x v="1"/>
    <x v="12"/>
    <s v="EUR"/>
    <n v="1490447662"/>
    <n v="1485267262"/>
    <b v="0"/>
    <n v="6"/>
    <b v="0"/>
    <x v="32"/>
    <n v="0.01"/>
    <x v="362"/>
    <s v="technology"/>
    <x v="32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x v="32"/>
    <n v="0"/>
    <x v="120"/>
    <s v="technology"/>
    <x v="32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716"/>
    <x v="0"/>
    <x v="6"/>
    <s v="EUR"/>
    <n v="1480028400"/>
    <n v="1478685915"/>
    <b v="0"/>
    <n v="2"/>
    <b v="1"/>
    <x v="33"/>
    <n v="144.29"/>
    <x v="736"/>
    <s v="technology"/>
    <x v="33"/>
  </r>
  <r>
    <n v="641"/>
    <s v="Help fund research of dual action compression breast pump"/>
    <s v="Innovative new compression-based breast pump gives mothers unprecedented freedom, enabling efficient and discreet pumping"/>
    <n v="40000"/>
    <x v="1469"/>
    <x v="0"/>
    <x v="0"/>
    <s v="USD"/>
    <n v="1439473248"/>
    <n v="1436881248"/>
    <b v="0"/>
    <n v="315"/>
    <b v="1"/>
    <x v="33"/>
    <n v="119.16"/>
    <x v="1522"/>
    <s v="technology"/>
    <x v="33"/>
  </r>
  <r>
    <n v="642"/>
    <s v="Gauss - Redefining Eye Protection for the Digital Age"/>
    <s v="Gauss glasses protect your eyes in front of screens and outside with self-tinting lenses and a new, proprietary coating technology."/>
    <n v="20000"/>
    <x v="1470"/>
    <x v="0"/>
    <x v="12"/>
    <s v="EUR"/>
    <n v="1439998674"/>
    <n v="1436888274"/>
    <b v="0"/>
    <n v="2174"/>
    <b v="1"/>
    <x v="33"/>
    <n v="1460.49"/>
    <x v="1523"/>
    <s v="technology"/>
    <x v="33"/>
  </r>
  <r>
    <n v="643"/>
    <s v="Phone Silks - The best way to carry your smart phone!"/>
    <s v="Stylish new phone carrier allows instant access to your smart phone while freeing up your hands."/>
    <n v="25000"/>
    <x v="1471"/>
    <x v="0"/>
    <x v="0"/>
    <s v="USD"/>
    <n v="1433085875"/>
    <n v="1428333875"/>
    <b v="0"/>
    <n v="152"/>
    <b v="1"/>
    <x v="33"/>
    <n v="105.81"/>
    <x v="1524"/>
    <s v="technology"/>
    <x v="33"/>
  </r>
  <r>
    <n v="644"/>
    <s v="Sofft: Blocks Stains &amp; Softens Clothes!"/>
    <s v="Sofft...it's Soft with an Off! A stain-blocking fabric softener that simplifies your laundry and helps the environment at the same time"/>
    <n v="25000"/>
    <x v="1472"/>
    <x v="0"/>
    <x v="0"/>
    <s v="USD"/>
    <n v="1414544400"/>
    <n v="1410883139"/>
    <b v="0"/>
    <n v="1021"/>
    <b v="1"/>
    <x v="33"/>
    <n v="300.12"/>
    <x v="1525"/>
    <s v="technology"/>
    <x v="33"/>
  </r>
  <r>
    <n v="645"/>
    <s v="Carbon Fiber Collar Stays"/>
    <s v="Ever wanted to own something made out of carbon fiber? Now you can!"/>
    <n v="2000"/>
    <x v="1473"/>
    <x v="0"/>
    <x v="0"/>
    <s v="USD"/>
    <n v="1470962274"/>
    <n v="1468370274"/>
    <b v="0"/>
    <n v="237"/>
    <b v="1"/>
    <x v="33"/>
    <n v="278.7"/>
    <x v="1526"/>
    <s v="technology"/>
    <x v="33"/>
  </r>
  <r>
    <n v="646"/>
    <s v="Body Armor - The Super Female Police Officer of the Future!!"/>
    <s v="Small town police forces don't always have the resources to provide for the unique needs of female officers and their body armor."/>
    <n v="800"/>
    <x v="1474"/>
    <x v="0"/>
    <x v="0"/>
    <s v="USD"/>
    <n v="1407788867"/>
    <n v="1405196867"/>
    <b v="0"/>
    <n v="27"/>
    <b v="1"/>
    <x v="33"/>
    <n v="131.88"/>
    <x v="1102"/>
    <s v="technology"/>
    <x v="3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75"/>
    <x v="0"/>
    <x v="5"/>
    <s v="CAD"/>
    <n v="1458235549"/>
    <n v="1455647149"/>
    <b v="0"/>
    <n v="17"/>
    <b v="1"/>
    <x v="33"/>
    <n v="107.05"/>
    <x v="1527"/>
    <s v="technology"/>
    <x v="33"/>
  </r>
  <r>
    <n v="648"/>
    <s v="Audio Jacket"/>
    <s v="Get ready for the next product that you canâ€™t live without"/>
    <n v="35000"/>
    <x v="1476"/>
    <x v="0"/>
    <x v="0"/>
    <s v="USD"/>
    <n v="1413304708"/>
    <n v="1410280708"/>
    <b v="0"/>
    <n v="27"/>
    <b v="1"/>
    <x v="33"/>
    <n v="126.82"/>
    <x v="1528"/>
    <s v="technology"/>
    <x v="33"/>
  </r>
  <r>
    <n v="649"/>
    <s v="VIVO Solar Bag"/>
    <s v="A backpack with a built in solar panel to charge any USB device. Includes removable battery pack, USB cable, and 7 different adapters!"/>
    <n v="2500"/>
    <x v="1477"/>
    <x v="0"/>
    <x v="0"/>
    <s v="USD"/>
    <n v="1410904413"/>
    <n v="1409090013"/>
    <b v="0"/>
    <n v="82"/>
    <b v="1"/>
    <x v="33"/>
    <n v="139.96"/>
    <x v="1529"/>
    <s v="technology"/>
    <x v="33"/>
  </r>
  <r>
    <n v="650"/>
    <s v="Jake Lazarow's Eagle Project"/>
    <s v="This project is designed to obtain flash drive bracelets with a child's information on it for parents to wear in case of emergencies"/>
    <n v="1500"/>
    <x v="1478"/>
    <x v="0"/>
    <x v="0"/>
    <s v="USD"/>
    <n v="1418953984"/>
    <n v="1413766384"/>
    <b v="0"/>
    <n v="48"/>
    <b v="1"/>
    <x v="33"/>
    <n v="112.4"/>
    <x v="1530"/>
    <s v="technology"/>
    <x v="33"/>
  </r>
  <r>
    <n v="651"/>
    <s v="Pacha's Pajamas: Award-Winning Healthy Kids Entertainment!"/>
    <s v="Pacha's Pajamas is an epic story told through books, music, videos and now augmented PJs that's uplifting kids everywhere!"/>
    <n v="25000"/>
    <x v="1479"/>
    <x v="0"/>
    <x v="0"/>
    <s v="USD"/>
    <n v="1418430311"/>
    <n v="1415838311"/>
    <b v="0"/>
    <n v="105"/>
    <b v="1"/>
    <x v="33"/>
    <n v="100.53"/>
    <x v="1531"/>
    <s v="technology"/>
    <x v="33"/>
  </r>
  <r>
    <n v="652"/>
    <s v="The Zossom Phone Case"/>
    <s v="Zossom is a smart phone case with a strap. Forget the days of shattered screens and scratches. The Zossom case keeps your phone safe."/>
    <n v="3000"/>
    <x v="1480"/>
    <x v="0"/>
    <x v="0"/>
    <s v="USD"/>
    <n v="1480613650"/>
    <n v="1478018050"/>
    <b v="0"/>
    <n v="28"/>
    <b v="1"/>
    <x v="33"/>
    <n v="100.47"/>
    <x v="1532"/>
    <s v="technology"/>
    <x v="3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1481"/>
    <x v="0"/>
    <x v="0"/>
    <s v="USD"/>
    <n v="1440082240"/>
    <n v="1436885440"/>
    <b v="0"/>
    <n v="1107"/>
    <b v="1"/>
    <x v="33"/>
    <n v="141.44999999999999"/>
    <x v="1281"/>
    <s v="technology"/>
    <x v="33"/>
  </r>
  <r>
    <n v="654"/>
    <s v="TRASENSE MOVEMENT: The Smartest Daily Tracker for Under $30"/>
    <s v="The MOVEMENT delivers the same tracking functions as the industry leaders at a fraction of the cost. SUPPORT our Project Today."/>
    <n v="12000"/>
    <x v="1482"/>
    <x v="0"/>
    <x v="0"/>
    <s v="USD"/>
    <n v="1436396313"/>
    <n v="1433804313"/>
    <b v="0"/>
    <n v="1013"/>
    <b v="1"/>
    <x v="33"/>
    <n v="267.29000000000002"/>
    <x v="1136"/>
    <s v="technology"/>
    <x v="33"/>
  </r>
  <r>
    <n v="655"/>
    <s v="Spark: The Watch That Keeps You Awake"/>
    <s v="Meet Spark: The friendly companion that helps you stay awake during the day. Re-released with new features!"/>
    <n v="8000"/>
    <x v="1483"/>
    <x v="0"/>
    <x v="0"/>
    <s v="USD"/>
    <n v="1426197512"/>
    <n v="1423609112"/>
    <b v="0"/>
    <n v="274"/>
    <b v="1"/>
    <x v="33"/>
    <n v="146.88999999999999"/>
    <x v="1533"/>
    <s v="technology"/>
    <x v="33"/>
  </r>
  <r>
    <n v="656"/>
    <s v="Motion Control Camera Camcorder HD Bluetooth Smart Glasses"/>
    <s v="Innovative smart glasses allow you recording videos, taking pictures and connecting to your phone with smart defined gestures."/>
    <n v="5000"/>
    <x v="1484"/>
    <x v="0"/>
    <x v="0"/>
    <s v="USD"/>
    <n v="1460917119"/>
    <n v="1455736719"/>
    <b v="0"/>
    <n v="87"/>
    <b v="1"/>
    <x v="33"/>
    <n v="213.56"/>
    <x v="1534"/>
    <s v="technology"/>
    <x v="3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485"/>
    <x v="0"/>
    <x v="0"/>
    <s v="USD"/>
    <n v="1450901872"/>
    <n v="1448309872"/>
    <b v="0"/>
    <n v="99"/>
    <b v="1"/>
    <x v="33"/>
    <n v="125.7"/>
    <x v="1535"/>
    <s v="technology"/>
    <x v="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486"/>
    <x v="0"/>
    <x v="0"/>
    <s v="USD"/>
    <n v="1437933600"/>
    <n v="1435117889"/>
    <b v="0"/>
    <n v="276"/>
    <b v="1"/>
    <x v="33"/>
    <n v="104.46"/>
    <x v="1536"/>
    <s v="technology"/>
    <x v="33"/>
  </r>
  <r>
    <n v="659"/>
    <s v="Lulu Watch Designs - Apple Watch"/>
    <s v="Sync up your lifestyle"/>
    <n v="3000"/>
    <x v="1487"/>
    <x v="0"/>
    <x v="0"/>
    <s v="USD"/>
    <n v="1440339295"/>
    <n v="1437747295"/>
    <b v="0"/>
    <n v="21"/>
    <b v="1"/>
    <x v="33"/>
    <n v="100.57"/>
    <x v="1537"/>
    <s v="technology"/>
    <x v="33"/>
  </r>
  <r>
    <n v="660"/>
    <s v="ProfileMyRun:  Run the Right Way, Run the Natural Way"/>
    <s v="A revolutionary way to bring running science to everyday people and help runners of all levels achieve a more natural and enjoyable run"/>
    <n v="50000"/>
    <x v="1488"/>
    <x v="2"/>
    <x v="0"/>
    <s v="USD"/>
    <n v="1415558879"/>
    <n v="1412963279"/>
    <b v="0"/>
    <n v="18"/>
    <b v="0"/>
    <x v="33"/>
    <n v="3.06"/>
    <x v="1538"/>
    <s v="technology"/>
    <x v="33"/>
  </r>
  <r>
    <n v="661"/>
    <s v="AirString"/>
    <s v="AirString keeps your AirPods from getting lost by keeping the pair together with a  durable and premium quality string."/>
    <n v="10000"/>
    <x v="1489"/>
    <x v="2"/>
    <x v="0"/>
    <s v="USD"/>
    <n v="1477236559"/>
    <n v="1474644559"/>
    <b v="0"/>
    <n v="9"/>
    <b v="0"/>
    <x v="33"/>
    <n v="0.95"/>
    <x v="528"/>
    <s v="technology"/>
    <x v="33"/>
  </r>
  <r>
    <n v="662"/>
    <s v="LW - the cool luminescent band with a watch"/>
    <s v="A stylish, durable safety light band on your wrist or ankle holds a watch or another modular accessory."/>
    <n v="39000"/>
    <x v="1490"/>
    <x v="2"/>
    <x v="0"/>
    <s v="USD"/>
    <n v="1421404247"/>
    <n v="1418812247"/>
    <b v="0"/>
    <n v="4"/>
    <b v="0"/>
    <x v="33"/>
    <n v="0.4"/>
    <x v="1420"/>
    <s v="technology"/>
    <x v="33"/>
  </r>
  <r>
    <n v="663"/>
    <s v="MouseFighter invisible AIR mouse"/>
    <s v="Imagine a mouse that automatically moves your pointer to where your head is facing. Its an air mouse hidden inside a standard headset."/>
    <n v="200000"/>
    <x v="646"/>
    <x v="2"/>
    <x v="8"/>
    <s v="DKK"/>
    <n v="1437250456"/>
    <n v="1434658456"/>
    <b v="0"/>
    <n v="7"/>
    <b v="0"/>
    <x v="33"/>
    <n v="0.35"/>
    <x v="101"/>
    <s v="technology"/>
    <x v="33"/>
  </r>
  <r>
    <n v="664"/>
    <s v="Oregon Babyâ„¢ Diapers"/>
    <s v="Save Oregon Babyâ„¢ Diapers, a handmade business, run by awesome moms in Southern Oregon, from permanently closing!"/>
    <n v="12000"/>
    <x v="1491"/>
    <x v="2"/>
    <x v="0"/>
    <s v="USD"/>
    <n v="1428940775"/>
    <n v="1426348775"/>
    <b v="0"/>
    <n v="29"/>
    <b v="0"/>
    <x v="33"/>
    <n v="7.53"/>
    <x v="1539"/>
    <s v="technology"/>
    <x v="33"/>
  </r>
  <r>
    <n v="665"/>
    <s v="CulBox , Open Source Wearable Smart Watch for Arduino"/>
    <s v="Culbox is an Open Source Wrist Watch for Arduino with built in Bluetooth and bunch of Hi-Tech sensors and tons of features for Makers"/>
    <n v="10000"/>
    <x v="1492"/>
    <x v="2"/>
    <x v="0"/>
    <s v="USD"/>
    <n v="1484327061"/>
    <n v="1479143061"/>
    <b v="0"/>
    <n v="12"/>
    <b v="0"/>
    <x v="33"/>
    <n v="18.64"/>
    <x v="1540"/>
    <s v="technology"/>
    <x v="33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33"/>
    <n v="0"/>
    <x v="558"/>
    <s v="technology"/>
    <x v="33"/>
  </r>
  <r>
    <n v="667"/>
    <s v="Ubivade - Vibrating navigation belt"/>
    <s v="The first navigation system, usable by each means of transport, that will take you wherever you want without thinking about the route."/>
    <n v="50000"/>
    <x v="1493"/>
    <x v="2"/>
    <x v="18"/>
    <s v="EUR"/>
    <n v="1477731463"/>
    <n v="1474275463"/>
    <b v="0"/>
    <n v="28"/>
    <b v="0"/>
    <x v="33"/>
    <n v="10.02"/>
    <x v="1541"/>
    <s v="technology"/>
    <x v="3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33"/>
    <n v="4.5599999999999996"/>
    <x v="1542"/>
    <s v="technology"/>
    <x v="33"/>
  </r>
  <r>
    <n v="669"/>
    <s v="Christian DiLusso Watches"/>
    <s v="Beautiful automatic watches, made for every moment._x000a_Sports, business, casual.....it fits every moment of your life."/>
    <n v="200000"/>
    <x v="1494"/>
    <x v="2"/>
    <x v="11"/>
    <s v="SEK"/>
    <n v="1467817258"/>
    <n v="1465225258"/>
    <b v="0"/>
    <n v="28"/>
    <b v="0"/>
    <x v="33"/>
    <n v="21.51"/>
    <x v="1543"/>
    <s v="technology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1495"/>
    <x v="2"/>
    <x v="18"/>
    <s v="EUR"/>
    <n v="1466323800"/>
    <n v="1463418120"/>
    <b v="0"/>
    <n v="310"/>
    <b v="0"/>
    <x v="33"/>
    <n v="29.28"/>
    <x v="1544"/>
    <s v="technology"/>
    <x v="33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1496"/>
    <x v="2"/>
    <x v="0"/>
    <s v="USD"/>
    <n v="1421208000"/>
    <n v="1418315852"/>
    <b v="0"/>
    <n v="15"/>
    <b v="0"/>
    <x v="33"/>
    <n v="39.43"/>
    <x v="1545"/>
    <s v="technology"/>
    <x v="33"/>
  </r>
  <r>
    <n v="672"/>
    <s v="youWare  |  A digital ID for the real world"/>
    <s v="Fashion accessories used to instantly link with people you meet and exchange contact info, money, documents, media and so much more."/>
    <n v="50000"/>
    <x v="1497"/>
    <x v="2"/>
    <x v="0"/>
    <s v="USD"/>
    <n v="1420088340"/>
    <n v="1417410964"/>
    <b v="0"/>
    <n v="215"/>
    <b v="0"/>
    <x v="33"/>
    <n v="21.63"/>
    <x v="1546"/>
    <s v="technology"/>
    <x v="3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33"/>
    <n v="0.21"/>
    <x v="409"/>
    <s v="technology"/>
    <x v="33"/>
  </r>
  <r>
    <n v="674"/>
    <s v="Something To Wear For Hearing Sounds By Feeling Vibrations"/>
    <s v="Listen to sounds by feeling an array of vibrational patterns against your body."/>
    <n v="50000"/>
    <x v="510"/>
    <x v="2"/>
    <x v="0"/>
    <s v="USD"/>
    <n v="1407811627"/>
    <n v="1402627627"/>
    <b v="0"/>
    <n v="2"/>
    <b v="0"/>
    <x v="33"/>
    <n v="0.03"/>
    <x v="525"/>
    <s v="technology"/>
    <x v="33"/>
  </r>
  <r>
    <n v="675"/>
    <s v="How to Make Innovative Apple Watch Apps with WatchKit"/>
    <s v="24+ hour online class in WatchKit development from an expert iOS developer and instructor via unconventional, innovative projects."/>
    <n v="6000"/>
    <x v="1498"/>
    <x v="2"/>
    <x v="0"/>
    <s v="USD"/>
    <n v="1420095540"/>
    <n v="1417558804"/>
    <b v="0"/>
    <n v="26"/>
    <b v="0"/>
    <x v="33"/>
    <n v="14.85"/>
    <x v="1547"/>
    <s v="technology"/>
    <x v="3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499"/>
    <x v="2"/>
    <x v="5"/>
    <s v="CAD"/>
    <n v="1423333581"/>
    <n v="1420741581"/>
    <b v="0"/>
    <n v="24"/>
    <b v="0"/>
    <x v="33"/>
    <n v="1.47"/>
    <x v="1548"/>
    <s v="technology"/>
    <x v="33"/>
  </r>
  <r>
    <n v="677"/>
    <s v="World's first Heated Jacket managed by Smartphone"/>
    <s v="Sinapsi is the first heated jacket designed in Italy._x000a_Now you can manage your jacket by smartphone. Power bank 5/x Charger included."/>
    <n v="50000"/>
    <x v="1500"/>
    <x v="2"/>
    <x v="18"/>
    <s v="EUR"/>
    <n v="1467106895"/>
    <n v="1463218895"/>
    <b v="0"/>
    <n v="96"/>
    <b v="0"/>
    <x v="33"/>
    <n v="25.58"/>
    <x v="1549"/>
    <s v="technology"/>
    <x v="3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1501"/>
    <x v="2"/>
    <x v="0"/>
    <s v="USD"/>
    <n v="1463821338"/>
    <n v="1461229338"/>
    <b v="0"/>
    <n v="17"/>
    <b v="0"/>
    <x v="33"/>
    <n v="3.82"/>
    <x v="1550"/>
    <s v="technology"/>
    <x v="33"/>
  </r>
  <r>
    <n v="679"/>
    <s v="Monolith Posture Coach"/>
    <s v="World's first bio-feedback posture device for your entire back. Trains back, neck, thoracic &amp; ab segments by using only 30 min/day."/>
    <n v="57000"/>
    <x v="1502"/>
    <x v="2"/>
    <x v="0"/>
    <s v="USD"/>
    <n v="1472920909"/>
    <n v="1467736909"/>
    <b v="0"/>
    <n v="94"/>
    <b v="0"/>
    <x v="33"/>
    <n v="15.49"/>
    <x v="1551"/>
    <s v="technology"/>
    <x v="3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1503"/>
    <x v="2"/>
    <x v="0"/>
    <s v="USD"/>
    <n v="1410955331"/>
    <n v="1407931331"/>
    <b v="0"/>
    <n v="129"/>
    <b v="0"/>
    <x v="33"/>
    <n v="25.91"/>
    <x v="1552"/>
    <s v="technology"/>
    <x v="3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33"/>
    <n v="0.04"/>
    <x v="120"/>
    <s v="technology"/>
    <x v="33"/>
  </r>
  <r>
    <n v="682"/>
    <s v="Deception Belt"/>
    <s v="The Deception Belt is an innovative belt with app capability, designed to assist any user gain control over their appetite."/>
    <n v="50000"/>
    <x v="527"/>
    <x v="2"/>
    <x v="0"/>
    <s v="USD"/>
    <n v="1489512122"/>
    <n v="1486923722"/>
    <b v="0"/>
    <n v="4"/>
    <b v="0"/>
    <x v="33"/>
    <n v="0.11"/>
    <x v="543"/>
    <s v="technology"/>
    <x v="33"/>
  </r>
  <r>
    <n v="683"/>
    <s v="Mist Buddy Hydration/Misting Backpack"/>
    <s v="Mist Buddy is a remote controlled misting system, powered by a rechargeable battery with misting/sipping tip for complete coolness."/>
    <n v="35000"/>
    <x v="1504"/>
    <x v="2"/>
    <x v="0"/>
    <s v="USD"/>
    <n v="1477949764"/>
    <n v="1474493764"/>
    <b v="0"/>
    <n v="3"/>
    <b v="0"/>
    <x v="33"/>
    <n v="0.85"/>
    <x v="1553"/>
    <s v="technology"/>
    <x v="33"/>
  </r>
  <r>
    <n v="684"/>
    <s v="Arcus Motion Analyzer | The Versatile Smart Ring"/>
    <s v="Arcus gives your fingers super powers."/>
    <n v="320000"/>
    <x v="1505"/>
    <x v="2"/>
    <x v="0"/>
    <s v="USD"/>
    <n v="1406257200"/>
    <n v="1403176891"/>
    <b v="0"/>
    <n v="135"/>
    <b v="0"/>
    <x v="33"/>
    <n v="7.48"/>
    <x v="1554"/>
    <s v="technology"/>
    <x v="33"/>
  </r>
  <r>
    <n v="685"/>
    <s v="Nomadica All purpose backpack with battery"/>
    <s v="PowerPack is an efficient and affordable backpack with a lithium-ion charger for all electronic devices offering charges on the go!"/>
    <n v="2000"/>
    <x v="1325"/>
    <x v="2"/>
    <x v="0"/>
    <s v="USD"/>
    <n v="1421095672"/>
    <n v="1417207672"/>
    <b v="0"/>
    <n v="10"/>
    <b v="0"/>
    <x v="33"/>
    <n v="27.65"/>
    <x v="1555"/>
    <s v="technology"/>
    <x v="33"/>
  </r>
  <r>
    <n v="686"/>
    <s v="Vivi di Cuore - Heart Rate Watch"/>
    <s v="La tua giornata sportiva monitorata nel tuo polso??!!!_x000a_Rendiamolo possibile... VIVI DI CUORE --- All MADE in ITALY"/>
    <n v="500000"/>
    <x v="117"/>
    <x v="2"/>
    <x v="18"/>
    <s v="EUR"/>
    <n v="1438618170"/>
    <n v="1436026170"/>
    <b v="0"/>
    <n v="0"/>
    <b v="0"/>
    <x v="33"/>
    <n v="0"/>
    <x v="121"/>
    <s v="technology"/>
    <x v="33"/>
  </r>
  <r>
    <n v="687"/>
    <s v="Power Go: Cargador Solar para Dispositivos MÃ³viles"/>
    <s v="Power Go es una linea de cargadores solares para dispositivos mÃ³viles, amigables con el medio ambiente y de bajo costo."/>
    <n v="100000"/>
    <x v="1506"/>
    <x v="2"/>
    <x v="16"/>
    <s v="MXN"/>
    <n v="1486317653"/>
    <n v="1481133653"/>
    <b v="0"/>
    <n v="6"/>
    <b v="0"/>
    <x v="33"/>
    <n v="3.55"/>
    <x v="1556"/>
    <s v="technology"/>
    <x v="33"/>
  </r>
  <r>
    <n v="688"/>
    <s v="The Most Advanced Dress Shirt- EVER!!"/>
    <s v="Removable collars and cuffs along with hidden underarm designs that prevent embarrassing and stubborn stains. What does YOUR shirt do?"/>
    <n v="20000"/>
    <x v="1507"/>
    <x v="2"/>
    <x v="0"/>
    <s v="USD"/>
    <n v="1444876253"/>
    <n v="1442284253"/>
    <b v="0"/>
    <n v="36"/>
    <b v="0"/>
    <x v="33"/>
    <n v="72.989999999999995"/>
    <x v="1557"/>
    <s v="technology"/>
    <x v="3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1508"/>
    <x v="2"/>
    <x v="0"/>
    <s v="USD"/>
    <n v="1481173140"/>
    <n v="1478016097"/>
    <b v="0"/>
    <n v="336"/>
    <b v="0"/>
    <x v="33"/>
    <n v="57.65"/>
    <x v="1558"/>
    <s v="technology"/>
    <x v="33"/>
  </r>
  <r>
    <n v="690"/>
    <s v="BLOXSHIELD"/>
    <s v="A radiation shield for your fitness tracker, smartwatch or other wearable smart device"/>
    <n v="20000"/>
    <x v="1509"/>
    <x v="2"/>
    <x v="0"/>
    <s v="USD"/>
    <n v="1473400800"/>
    <n v="1469718841"/>
    <b v="0"/>
    <n v="34"/>
    <b v="0"/>
    <x v="33"/>
    <n v="12.34"/>
    <x v="1559"/>
    <s v="technology"/>
    <x v="33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33"/>
    <n v="0.52"/>
    <x v="1376"/>
    <s v="technology"/>
    <x v="33"/>
  </r>
  <r>
    <n v="692"/>
    <s v="Signum Indicators by Brighter Indication"/>
    <s v="A revolutionary, cycling safety device is born! Signum indicators close the communication gap between cyclists and other road users."/>
    <n v="20000"/>
    <x v="1510"/>
    <x v="2"/>
    <x v="1"/>
    <s v="GBP"/>
    <n v="1482397263"/>
    <n v="1479805263"/>
    <b v="0"/>
    <n v="201"/>
    <b v="0"/>
    <x v="33"/>
    <n v="6.53"/>
    <x v="1560"/>
    <s v="technology"/>
    <x v="33"/>
  </r>
  <r>
    <n v="693"/>
    <s v="Prana: Wearable for Breathing and Posture"/>
    <s v="Prana is the first wearable combining breath and posture tracking to make your sitting time count."/>
    <n v="100000"/>
    <x v="1511"/>
    <x v="2"/>
    <x v="0"/>
    <s v="USD"/>
    <n v="1430421827"/>
    <n v="1427829827"/>
    <b v="0"/>
    <n v="296"/>
    <b v="0"/>
    <x v="33"/>
    <n v="35.340000000000003"/>
    <x v="1561"/>
    <s v="technology"/>
    <x v="33"/>
  </r>
  <r>
    <n v="694"/>
    <s v="Airlock bike helmet"/>
    <s v="You can control how much air enters the helmet by opening or closing the vents. This is very useful in bad weather, or for competition."/>
    <n v="150000"/>
    <x v="1512"/>
    <x v="2"/>
    <x v="0"/>
    <s v="USD"/>
    <n v="1485964559"/>
    <n v="1483372559"/>
    <b v="0"/>
    <n v="7"/>
    <b v="0"/>
    <x v="33"/>
    <n v="0.39"/>
    <x v="1562"/>
    <s v="technology"/>
    <x v="33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33"/>
    <n v="1.06"/>
    <x v="1563"/>
    <s v="technology"/>
    <x v="33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x v="33"/>
    <n v="0"/>
    <x v="120"/>
    <s v="technology"/>
    <x v="3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1513"/>
    <x v="2"/>
    <x v="12"/>
    <s v="EUR"/>
    <n v="1454502789"/>
    <n v="1453206789"/>
    <b v="0"/>
    <n v="114"/>
    <b v="0"/>
    <x v="33"/>
    <n v="46.38"/>
    <x v="1564"/>
    <s v="technology"/>
    <x v="33"/>
  </r>
  <r>
    <n v="698"/>
    <s v="3D Xray Vision. State of the Art. Free for Everyone*."/>
    <s v="The first 3D Xray Vision Instrument FREE* for researchers, scientists, entrepreneurs, developers, educators, artists, and explorers."/>
    <n v="100000"/>
    <x v="1514"/>
    <x v="2"/>
    <x v="0"/>
    <s v="USD"/>
    <n v="1411005600"/>
    <n v="1408141245"/>
    <b v="0"/>
    <n v="29"/>
    <b v="0"/>
    <x v="33"/>
    <n v="15.39"/>
    <x v="1565"/>
    <s v="technology"/>
    <x v="33"/>
  </r>
  <r>
    <n v="699"/>
    <s v="TapTap, a touch communication wristband"/>
    <s v="TapTap is a technology to transfer touch between two people. It can also be an activity tracker, a game controller or smart alarm."/>
    <n v="130000"/>
    <x v="1515"/>
    <x v="2"/>
    <x v="0"/>
    <s v="USD"/>
    <n v="1385136000"/>
    <n v="1381923548"/>
    <b v="0"/>
    <n v="890"/>
    <b v="0"/>
    <x v="33"/>
    <n v="82.42"/>
    <x v="1566"/>
    <s v="technology"/>
    <x v="3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33"/>
    <n v="2.69"/>
    <x v="31"/>
    <s v="technology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1516"/>
    <x v="2"/>
    <x v="1"/>
    <s v="GBP"/>
    <n v="1406130880"/>
    <n v="1403538880"/>
    <b v="0"/>
    <n v="21"/>
    <b v="0"/>
    <x v="33"/>
    <n v="26.6"/>
    <x v="1567"/>
    <s v="technology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1517"/>
    <x v="2"/>
    <x v="0"/>
    <s v="USD"/>
    <n v="1480011987"/>
    <n v="1477416387"/>
    <b v="0"/>
    <n v="37"/>
    <b v="0"/>
    <x v="33"/>
    <n v="30.81"/>
    <x v="1568"/>
    <s v="technology"/>
    <x v="33"/>
  </r>
  <r>
    <n v="703"/>
    <s v="EL TORO SPEEDWRAPS - THE EVOLUTION OF SPORTS TRAINING"/>
    <s v="SPEEDWRAPS improve the speed, agility &amp; strength of an athlete by utilizing evenly distributed weight on the lower leg."/>
    <n v="15000"/>
    <x v="1518"/>
    <x v="2"/>
    <x v="0"/>
    <s v="USD"/>
    <n v="1485905520"/>
    <n v="1481150949"/>
    <b v="0"/>
    <n v="7"/>
    <b v="0"/>
    <x v="33"/>
    <n v="5.58"/>
    <x v="1569"/>
    <s v="technology"/>
    <x v="33"/>
  </r>
  <r>
    <n v="704"/>
    <s v="ZNITCH- The Evolution in Helmet Safety"/>
    <s v="Turn you helmet into the safest helmet and don't worry about a thing,you will always have the right fit!!"/>
    <n v="55000"/>
    <x v="1519"/>
    <x v="2"/>
    <x v="5"/>
    <s v="CAD"/>
    <n v="1487565468"/>
    <n v="1482381468"/>
    <b v="0"/>
    <n v="4"/>
    <b v="0"/>
    <x v="33"/>
    <n v="0.87"/>
    <x v="1570"/>
    <s v="technology"/>
    <x v="33"/>
  </r>
  <r>
    <n v="705"/>
    <s v="SomnoScope"/>
    <s v="The closest thing ever to the Holy Grail of wearables technology"/>
    <n v="100000"/>
    <x v="1520"/>
    <x v="2"/>
    <x v="9"/>
    <s v="EUR"/>
    <n v="1484999278"/>
    <n v="1482407278"/>
    <b v="0"/>
    <n v="5"/>
    <b v="0"/>
    <x v="33"/>
    <n v="0.98"/>
    <x v="1571"/>
    <s v="technology"/>
    <x v="33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33"/>
    <n v="0"/>
    <x v="121"/>
    <s v="technology"/>
    <x v="33"/>
  </r>
  <r>
    <n v="707"/>
    <s v="Hy - hidden wireless earbuds you never have to take off"/>
    <s v="Forget your headphones. Wear Hy all day for voice-controlled music, calls, biometrics and more, with a huge battery and hidden fit."/>
    <n v="68000"/>
    <x v="1521"/>
    <x v="2"/>
    <x v="1"/>
    <s v="GBP"/>
    <n v="1483286127"/>
    <n v="1479830127"/>
    <b v="0"/>
    <n v="456"/>
    <b v="0"/>
    <x v="33"/>
    <n v="78.930000000000007"/>
    <x v="1572"/>
    <s v="technology"/>
    <x v="33"/>
  </r>
  <r>
    <n v="708"/>
    <s v="Glowbelt, The World's First Retractable LED Safety Belt"/>
    <s v="Glowbelt is the world's first rectractable LED safety belt for fans of the great outdoors, fitness enthusiasts, children and more."/>
    <n v="40000"/>
    <x v="1522"/>
    <x v="2"/>
    <x v="1"/>
    <s v="GBP"/>
    <n v="1410616600"/>
    <n v="1405432600"/>
    <b v="0"/>
    <n v="369"/>
    <b v="0"/>
    <x v="33"/>
    <n v="22.09"/>
    <x v="1573"/>
    <s v="technology"/>
    <x v="33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33"/>
    <n v="0.41"/>
    <x v="1506"/>
    <s v="technology"/>
    <x v="33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33"/>
    <n v="0"/>
    <x v="121"/>
    <s v="technology"/>
    <x v="33"/>
  </r>
  <r>
    <n v="711"/>
    <s v="Anti Snore Wearable"/>
    <s v="Our wearable and app automates the poke you normally get from your bedpartner to make you stop snoring and making you turn to the side."/>
    <n v="100000"/>
    <x v="1523"/>
    <x v="2"/>
    <x v="9"/>
    <s v="EUR"/>
    <n v="1481716868"/>
    <n v="1478257268"/>
    <b v="0"/>
    <n v="338"/>
    <b v="0"/>
    <x v="33"/>
    <n v="33.79"/>
    <x v="1574"/>
    <s v="technology"/>
    <x v="3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1400"/>
    <x v="2"/>
    <x v="0"/>
    <s v="USD"/>
    <n v="1455466832"/>
    <n v="1452874832"/>
    <b v="0"/>
    <n v="4"/>
    <b v="0"/>
    <x v="33"/>
    <n v="0.22"/>
    <x v="1575"/>
    <s v="technology"/>
    <x v="33"/>
  </r>
  <r>
    <n v="713"/>
    <s v="Secure Pet GPS Tracker - Every Moment Matters"/>
    <s v="The first GPS tracker created entirely in Italy that allows you to know where your pet is located at any time throughout any device."/>
    <n v="25000"/>
    <x v="1524"/>
    <x v="2"/>
    <x v="18"/>
    <s v="EUR"/>
    <n v="1465130532"/>
    <n v="1462538532"/>
    <b v="0"/>
    <n v="1"/>
    <b v="0"/>
    <x v="33"/>
    <n v="0.8"/>
    <x v="1576"/>
    <s v="technology"/>
    <x v="33"/>
  </r>
  <r>
    <n v="714"/>
    <s v="Prep Packs Survival Belt"/>
    <s v="The Prep Packs Survival Belt allows you to carry all of the essentials for outdoor survival inside your belt buckle"/>
    <n v="15000"/>
    <x v="1525"/>
    <x v="2"/>
    <x v="0"/>
    <s v="USD"/>
    <n v="1488308082"/>
    <n v="1483124082"/>
    <b v="0"/>
    <n v="28"/>
    <b v="0"/>
    <x v="33"/>
    <n v="14.99"/>
    <x v="1577"/>
    <s v="technology"/>
    <x v="33"/>
  </r>
  <r>
    <n v="715"/>
    <s v="Mouse^3"/>
    <s v="Mouse^3 is the next generation of input devices. With cursor control and customized gesture recognition, its applications are endless!"/>
    <n v="27500"/>
    <x v="1526"/>
    <x v="2"/>
    <x v="0"/>
    <s v="USD"/>
    <n v="1446693040"/>
    <n v="1443233440"/>
    <b v="0"/>
    <n v="12"/>
    <b v="0"/>
    <x v="33"/>
    <n v="5.05"/>
    <x v="1578"/>
    <s v="technology"/>
    <x v="33"/>
  </r>
  <r>
    <n v="716"/>
    <s v="Pathfinder - Wearable Navigation for the Blind"/>
    <s v="Translate sight into touch with a wrist-mounted wearable. A revolution for visually impaired people everywhere."/>
    <n v="7000"/>
    <x v="1527"/>
    <x v="2"/>
    <x v="0"/>
    <s v="USD"/>
    <n v="1417392000"/>
    <n v="1414511307"/>
    <b v="0"/>
    <n v="16"/>
    <b v="0"/>
    <x v="33"/>
    <n v="10.210000000000001"/>
    <x v="1579"/>
    <s v="technology"/>
    <x v="33"/>
  </r>
  <r>
    <n v="717"/>
    <s v="cool air belt"/>
    <s v="Cool air flowing under clothing keeps you cool."/>
    <n v="100000"/>
    <x v="1528"/>
    <x v="2"/>
    <x v="0"/>
    <s v="USD"/>
    <n v="1409949002"/>
    <n v="1407357002"/>
    <b v="0"/>
    <n v="4"/>
    <b v="0"/>
    <x v="33"/>
    <n v="0.31"/>
    <x v="1580"/>
    <s v="technology"/>
    <x v="33"/>
  </r>
  <r>
    <n v="718"/>
    <s v="BioToo - Emergency Temporary Tattoos"/>
    <s v="When every second matters, BioToo temporary tattoos get critical information to emergency personnel to help them help you."/>
    <n v="12000"/>
    <x v="488"/>
    <x v="2"/>
    <x v="0"/>
    <s v="USD"/>
    <n v="1487397540"/>
    <n v="1484684247"/>
    <b v="0"/>
    <n v="4"/>
    <b v="0"/>
    <x v="33"/>
    <n v="0.75"/>
    <x v="377"/>
    <s v="technology"/>
    <x v="33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529"/>
    <x v="2"/>
    <x v="0"/>
    <s v="USD"/>
    <n v="1456189076"/>
    <n v="1454979476"/>
    <b v="0"/>
    <n v="10"/>
    <b v="0"/>
    <x v="33"/>
    <n v="1.29"/>
    <x v="1581"/>
    <s v="technology"/>
    <x v="33"/>
  </r>
  <r>
    <n v="940"/>
    <s v="The LUMIC Band by Cope4Golf creates a scientific golf swing."/>
    <s v="The 1st club in your bag should be between your ears!  Light up Your Brain Power. Play Smarter. Swing the LUMIC Band.."/>
    <n v="9000"/>
    <x v="1530"/>
    <x v="2"/>
    <x v="0"/>
    <s v="USD"/>
    <n v="1439251926"/>
    <n v="1435363926"/>
    <b v="0"/>
    <n v="14"/>
    <b v="0"/>
    <x v="33"/>
    <n v="17.16"/>
    <x v="1582"/>
    <s v="technology"/>
    <x v="33"/>
  </r>
  <r>
    <n v="941"/>
    <s v="Snoremedy - The answer to a more restful night's sleep"/>
    <s v="Snoring shouldn't ruin your or your partner's sleep and you don't need expensive, uncomfortable or ugly devices to help the problem"/>
    <n v="50000"/>
    <x v="1531"/>
    <x v="2"/>
    <x v="0"/>
    <s v="USD"/>
    <n v="1486693145"/>
    <n v="1484101145"/>
    <b v="0"/>
    <n v="31"/>
    <b v="0"/>
    <x v="33"/>
    <n v="2.3199999999999998"/>
    <x v="1412"/>
    <s v="technology"/>
    <x v="33"/>
  </r>
  <r>
    <n v="942"/>
    <s v="Head Mounted Display Adapter for the dscvr VR Viewer"/>
    <s v="A Hands Free head mounted display adapter that supports the I AM Cardboard dscvr VR viewer for comfortable extended 3-D/VR viewing."/>
    <n v="7500"/>
    <x v="1532"/>
    <x v="2"/>
    <x v="0"/>
    <s v="USD"/>
    <n v="1455826460"/>
    <n v="1452716060"/>
    <b v="0"/>
    <n v="16"/>
    <b v="0"/>
    <x v="33"/>
    <n v="8.91"/>
    <x v="1583"/>
    <s v="technology"/>
    <x v="33"/>
  </r>
  <r>
    <n v="943"/>
    <s v="SleepMode"/>
    <s v="A mask for home or travel that will give you the best, undisturbed sleep of your life."/>
    <n v="3000"/>
    <x v="1259"/>
    <x v="2"/>
    <x v="0"/>
    <s v="USD"/>
    <n v="1480438905"/>
    <n v="1477843305"/>
    <b v="0"/>
    <n v="12"/>
    <b v="0"/>
    <x v="33"/>
    <n v="9.6300000000000008"/>
    <x v="1584"/>
    <s v="technology"/>
    <x v="33"/>
  </r>
  <r>
    <n v="944"/>
    <s v="RoamingTails, The Connected Pet Tag"/>
    <s v="Find your pet when it's missing, digitally store pet-related information, and locate pet friend establishments and services."/>
    <n v="50000"/>
    <x v="1533"/>
    <x v="2"/>
    <x v="0"/>
    <s v="USD"/>
    <n v="1460988000"/>
    <n v="1458050450"/>
    <b v="0"/>
    <n v="96"/>
    <b v="0"/>
    <x v="33"/>
    <n v="13.33"/>
    <x v="1585"/>
    <s v="technology"/>
    <x v="33"/>
  </r>
  <r>
    <n v="945"/>
    <s v="CT BAND"/>
    <s v="Make your watch Smart ! CT Band is an ultra-thin, high-tech smart watch-strap awarded twice at CES 2017 las vegas"/>
    <n v="100000"/>
    <x v="1436"/>
    <x v="2"/>
    <x v="6"/>
    <s v="EUR"/>
    <n v="1487462340"/>
    <n v="1482958626"/>
    <b v="0"/>
    <n v="16"/>
    <b v="0"/>
    <x v="33"/>
    <n v="2.48"/>
    <x v="1586"/>
    <s v="technology"/>
    <x v="33"/>
  </r>
  <r>
    <n v="946"/>
    <s v="OmniTrade Apron"/>
    <s v="Soft edged-Hard working. The perfect wearable organization for the home and professional shop."/>
    <n v="15000"/>
    <x v="1534"/>
    <x v="2"/>
    <x v="0"/>
    <s v="USD"/>
    <n v="1473444048"/>
    <n v="1470852048"/>
    <b v="0"/>
    <n v="5"/>
    <b v="0"/>
    <x v="33"/>
    <n v="1.91"/>
    <x v="1587"/>
    <s v="technology"/>
    <x v="33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33"/>
    <n v="0"/>
    <x v="121"/>
    <s v="technology"/>
    <x v="33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33"/>
    <n v="12"/>
    <x v="88"/>
    <s v="technology"/>
    <x v="33"/>
  </r>
  <r>
    <n v="949"/>
    <s v="INBED"/>
    <s v="Der INBED ist ein innovatives Multisensor-Wearable fÃ¼r die SturzprÃ¤vention motorisch eingeschrÃ¤nkter Personen."/>
    <n v="20000"/>
    <x v="1535"/>
    <x v="2"/>
    <x v="12"/>
    <s v="EUR"/>
    <n v="1456016576"/>
    <n v="1450832576"/>
    <b v="0"/>
    <n v="7"/>
    <b v="0"/>
    <x v="33"/>
    <n v="1.37"/>
    <x v="1420"/>
    <s v="technology"/>
    <x v="33"/>
  </r>
  <r>
    <n v="950"/>
    <s v="EZC Smartlight"/>
    <s v="Rider worn tail light brake light. Adheres to virtually any coat, jacket or vest. Stays on even when you get off."/>
    <n v="5000"/>
    <x v="1536"/>
    <x v="2"/>
    <x v="5"/>
    <s v="CAD"/>
    <n v="1453053661"/>
    <n v="1450461661"/>
    <b v="0"/>
    <n v="24"/>
    <b v="0"/>
    <x v="33"/>
    <n v="28.04"/>
    <x v="1588"/>
    <s v="technology"/>
    <x v="33"/>
  </r>
  <r>
    <n v="951"/>
    <s v="Smart Harness"/>
    <s v="Revolutionizing the way we walk our dogs!"/>
    <n v="50000"/>
    <x v="1537"/>
    <x v="2"/>
    <x v="0"/>
    <s v="USD"/>
    <n v="1465054872"/>
    <n v="1461166872"/>
    <b v="0"/>
    <n v="121"/>
    <b v="0"/>
    <x v="33"/>
    <n v="38.39"/>
    <x v="1589"/>
    <s v="technology"/>
    <x v="33"/>
  </r>
  <r>
    <n v="952"/>
    <s v="Audionoggin - Join the Earvolution"/>
    <s v="Audionoggin: Wireless personal surround sound for the athlete in everyone."/>
    <n v="49000"/>
    <x v="1538"/>
    <x v="2"/>
    <x v="0"/>
    <s v="USD"/>
    <n v="1479483812"/>
    <n v="1476888212"/>
    <b v="0"/>
    <n v="196"/>
    <b v="0"/>
    <x v="33"/>
    <n v="39.94"/>
    <x v="284"/>
    <s v="technology"/>
    <x v="33"/>
  </r>
  <r>
    <n v="953"/>
    <s v="IRring - The Remote Control That fits on Your Finger"/>
    <s v="IRring is the worlds first universal remote control that fits on your finger and controls your TV, your lighting, and your life."/>
    <n v="15000"/>
    <x v="1539"/>
    <x v="2"/>
    <x v="0"/>
    <s v="USD"/>
    <n v="1422158199"/>
    <n v="1419566199"/>
    <b v="0"/>
    <n v="5"/>
    <b v="0"/>
    <x v="33"/>
    <n v="0.84"/>
    <x v="1590"/>
    <s v="technology"/>
    <x v="33"/>
  </r>
  <r>
    <n v="954"/>
    <s v="A Wearable Twisting iPhone Case w/ Built in Selfie Extender"/>
    <s v="Turn your iPhone into wearable tech &amp; GoPro. Features: Selfie Stick, Tripod, &amp; Protective Top. Great for everyday carry."/>
    <n v="15000"/>
    <x v="1540"/>
    <x v="2"/>
    <x v="0"/>
    <s v="USD"/>
    <n v="1440100839"/>
    <n v="1436472039"/>
    <b v="0"/>
    <n v="73"/>
    <b v="0"/>
    <x v="33"/>
    <n v="43.41"/>
    <x v="1591"/>
    <s v="technology"/>
    <x v="33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1541"/>
    <x v="2"/>
    <x v="0"/>
    <s v="USD"/>
    <n v="1473750300"/>
    <n v="1470294300"/>
    <b v="0"/>
    <n v="93"/>
    <b v="0"/>
    <x v="33"/>
    <n v="5.66"/>
    <x v="1592"/>
    <s v="technology"/>
    <x v="33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33"/>
    <n v="1.72"/>
    <x v="1593"/>
    <s v="technology"/>
    <x v="33"/>
  </r>
  <r>
    <n v="957"/>
    <s v="DUALBAND, the Leather NFC Smart Watch Band"/>
    <s v="A Leather Smart watch Band, that NEVER needs to be charged for only $37!"/>
    <n v="12000"/>
    <x v="484"/>
    <x v="2"/>
    <x v="0"/>
    <s v="USD"/>
    <n v="1479392133"/>
    <n v="1476710133"/>
    <b v="0"/>
    <n v="7"/>
    <b v="0"/>
    <x v="33"/>
    <n v="1.94"/>
    <x v="1594"/>
    <s v="technology"/>
    <x v="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1542"/>
    <x v="2"/>
    <x v="0"/>
    <s v="USD"/>
    <n v="1428641940"/>
    <n v="1426792563"/>
    <b v="0"/>
    <n v="17"/>
    <b v="0"/>
    <x v="33"/>
    <n v="11.33"/>
    <x v="1595"/>
    <s v="technology"/>
    <x v="33"/>
  </r>
  <r>
    <n v="959"/>
    <s v="The Pi Watch - A Programmable, Open Source Smartwatch!"/>
    <s v="The Pi (Arduino-Compatible) is a new kind of wearable. It's a diy smartwatch with a round display, touch ring, and a powerful CPU!"/>
    <n v="50000"/>
    <x v="1543"/>
    <x v="2"/>
    <x v="0"/>
    <s v="USD"/>
    <n v="1421640665"/>
    <n v="1419048665"/>
    <b v="0"/>
    <n v="171"/>
    <b v="0"/>
    <x v="33"/>
    <n v="38.86"/>
    <x v="1596"/>
    <s v="technology"/>
    <x v="33"/>
  </r>
  <r>
    <n v="960"/>
    <s v="Kai - Turn any pair of Glasses into Smart Glasses!"/>
    <s v="Kai sits right behind your ear and lets you access a smart voice interface 24/7. Call, text, search, and even call an Uber."/>
    <n v="55650"/>
    <x v="1544"/>
    <x v="2"/>
    <x v="0"/>
    <s v="USD"/>
    <n v="1489500155"/>
    <n v="1485874955"/>
    <b v="0"/>
    <n v="188"/>
    <b v="0"/>
    <x v="33"/>
    <n v="46.1"/>
    <x v="1597"/>
    <s v="technology"/>
    <x v="33"/>
  </r>
  <r>
    <n v="961"/>
    <s v="The first personal trainer and diet coach for your dog!"/>
    <s v="Active, happy &amp; healthy together! _x000a_Thatâ€™s our mission for all dogs and their parents."/>
    <n v="95000"/>
    <x v="1545"/>
    <x v="2"/>
    <x v="0"/>
    <s v="USD"/>
    <n v="1487617200"/>
    <n v="1483634335"/>
    <b v="0"/>
    <n v="110"/>
    <b v="0"/>
    <x v="33"/>
    <n v="42.19"/>
    <x v="1598"/>
    <s v="technology"/>
    <x v="33"/>
  </r>
  <r>
    <n v="962"/>
    <s v="i-Davit: Hands Free System for iPad/Tablets/Devices"/>
    <s v="Introducing the iDavit, a revolutionary crane-like system thatâ€™ll allow you to work anywhere. Hands free to be totally hands on."/>
    <n v="2500"/>
    <x v="1546"/>
    <x v="2"/>
    <x v="0"/>
    <s v="USD"/>
    <n v="1455210353"/>
    <n v="1451927153"/>
    <b v="0"/>
    <n v="37"/>
    <b v="0"/>
    <x v="33"/>
    <n v="28.48"/>
    <x v="1599"/>
    <s v="technology"/>
    <x v="33"/>
  </r>
  <r>
    <n v="963"/>
    <s v="The Ultimate Learning Center"/>
    <s v="WE are molding an educated, motivated, non violent GENERATION!"/>
    <n v="35000"/>
    <x v="1547"/>
    <x v="2"/>
    <x v="0"/>
    <s v="USD"/>
    <n v="1476717319"/>
    <n v="1473693319"/>
    <b v="0"/>
    <n v="9"/>
    <b v="0"/>
    <x v="33"/>
    <n v="1.08"/>
    <x v="1600"/>
    <s v="technology"/>
    <x v="33"/>
  </r>
  <r>
    <n v="964"/>
    <s v="GoMote: a remote control for your smartphone"/>
    <s v="Tired of fumbling around for the audio controls on your phone?  Easily control your music with the GoMote and a click of your thumb."/>
    <n v="110000"/>
    <x v="1548"/>
    <x v="2"/>
    <x v="5"/>
    <s v="CAD"/>
    <n v="1441119919"/>
    <n v="1437663919"/>
    <b v="0"/>
    <n v="29"/>
    <b v="0"/>
    <x v="33"/>
    <n v="0.8"/>
    <x v="1601"/>
    <s v="technology"/>
    <x v="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504"/>
    <x v="2"/>
    <x v="0"/>
    <s v="USD"/>
    <n v="1477454340"/>
    <n v="1474676646"/>
    <b v="0"/>
    <n v="6"/>
    <b v="0"/>
    <x v="33"/>
    <n v="1.19"/>
    <x v="1602"/>
    <s v="technology"/>
    <x v="33"/>
  </r>
  <r>
    <n v="966"/>
    <s v="ICE SHIRT; Running, Multi-Sport, Cycling, Athletic Wear"/>
    <s v="ICE SHIRT; running, multi-sport, cycling, &amp; athletic wear shirts that hold melting ice to cool you on hot days."/>
    <n v="12000"/>
    <x v="922"/>
    <x v="2"/>
    <x v="0"/>
    <s v="USD"/>
    <n v="1475766932"/>
    <n v="1473174932"/>
    <b v="0"/>
    <n v="30"/>
    <b v="0"/>
    <x v="33"/>
    <n v="14.8"/>
    <x v="1603"/>
    <s v="technology"/>
    <x v="33"/>
  </r>
  <r>
    <n v="967"/>
    <s v="Better Beanie"/>
    <s v="Better Beanie is the new therapeutic wearable designed to assist you while keeping your hands free."/>
    <n v="20000"/>
    <x v="1549"/>
    <x v="2"/>
    <x v="0"/>
    <s v="USD"/>
    <n v="1461301574"/>
    <n v="1456121174"/>
    <b v="0"/>
    <n v="81"/>
    <b v="0"/>
    <x v="33"/>
    <n v="17.809999999999999"/>
    <x v="519"/>
    <s v="technology"/>
    <x v="33"/>
  </r>
  <r>
    <n v="968"/>
    <s v="Master Le Cosplay's: Avengers 2 Hulk Buster V2.0 Build"/>
    <s v="Anyone who want to support of this will be credited. This will be my ultimate build. Full animatronics, from arms, legs, H.U.D, etc"/>
    <n v="8000"/>
    <x v="826"/>
    <x v="2"/>
    <x v="0"/>
    <s v="USD"/>
    <n v="1408134034"/>
    <n v="1405542034"/>
    <b v="0"/>
    <n v="4"/>
    <b v="0"/>
    <x v="33"/>
    <n v="1.33"/>
    <x v="1604"/>
    <s v="technology"/>
    <x v="33"/>
  </r>
  <r>
    <n v="969"/>
    <s v="Make 100 | Geek &amp; Chic: Smart Safety Jewelry."/>
    <s v="Geek &amp; Chic Smart Jewelry Collection, Wearables Meet Style!"/>
    <n v="30000"/>
    <x v="797"/>
    <x v="2"/>
    <x v="16"/>
    <s v="MXN"/>
    <n v="1486624607"/>
    <n v="1483773407"/>
    <b v="0"/>
    <n v="11"/>
    <b v="0"/>
    <x v="33"/>
    <n v="46.67"/>
    <x v="1605"/>
    <s v="technology"/>
    <x v="33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1550"/>
    <x v="2"/>
    <x v="5"/>
    <s v="CAD"/>
    <n v="1485147540"/>
    <n v="1481951853"/>
    <b v="0"/>
    <n v="14"/>
    <b v="0"/>
    <x v="33"/>
    <n v="45.92"/>
    <x v="1606"/>
    <s v="technology"/>
    <x v="33"/>
  </r>
  <r>
    <n v="971"/>
    <s v="The Worlds First Smart Laser Collar for Cats. Lazer Kitty"/>
    <s v="Our amazing product is simple and sleek. Our laser system is USB rechargeable for hours of fun. Android / Apple App Controlled."/>
    <n v="100000"/>
    <x v="1551"/>
    <x v="2"/>
    <x v="0"/>
    <s v="USD"/>
    <n v="1433178060"/>
    <n v="1429290060"/>
    <b v="0"/>
    <n v="5"/>
    <b v="0"/>
    <x v="33"/>
    <n v="0.23"/>
    <x v="1607"/>
    <s v="technology"/>
    <x v="33"/>
  </r>
  <r>
    <n v="972"/>
    <s v="Android &amp; iPhone Magnetic Headphone and Earbud Cables!"/>
    <s v="Slackers Patent-Pending Magnetic Clip and Cable System, Amazing Sound, Durability and Value Can't Be Beat...AT ANY PRICE!!"/>
    <n v="20000"/>
    <x v="1552"/>
    <x v="2"/>
    <x v="0"/>
    <s v="USD"/>
    <n v="1409813940"/>
    <n v="1407271598"/>
    <b v="0"/>
    <n v="45"/>
    <b v="0"/>
    <x v="33"/>
    <n v="34.630000000000003"/>
    <x v="1608"/>
    <s v="technology"/>
    <x v="3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1553"/>
    <x v="2"/>
    <x v="0"/>
    <s v="USD"/>
    <n v="1447032093"/>
    <n v="1441844493"/>
    <b v="0"/>
    <n v="8"/>
    <b v="0"/>
    <x v="33"/>
    <n v="2.06"/>
    <x v="1609"/>
    <s v="technology"/>
    <x v="33"/>
  </r>
  <r>
    <n v="974"/>
    <s v="KneeJack"/>
    <s v="The device that allows those with artificial knees or arthritic knees to kneel down without putting pressure on their knees."/>
    <n v="50000"/>
    <x v="733"/>
    <x v="2"/>
    <x v="0"/>
    <s v="USD"/>
    <n v="1458925156"/>
    <n v="1456336756"/>
    <b v="0"/>
    <n v="3"/>
    <b v="0"/>
    <x v="33"/>
    <n v="0.56000000000000005"/>
    <x v="1610"/>
    <s v="technology"/>
    <x v="33"/>
  </r>
  <r>
    <n v="975"/>
    <s v="Garstin Luxury Stainless Steel Case for the Apple Watch"/>
    <s v="Horologic5 creates a case for the Apple Watch that reflects true luxury &amp; style. Check out the Garstin Luxury Case in 38mm/42mm"/>
    <n v="100000"/>
    <x v="1554"/>
    <x v="2"/>
    <x v="0"/>
    <s v="USD"/>
    <n v="1467132185"/>
    <n v="1461948185"/>
    <b v="0"/>
    <n v="24"/>
    <b v="0"/>
    <x v="33"/>
    <n v="2.61"/>
    <x v="1611"/>
    <s v="technology"/>
    <x v="33"/>
  </r>
  <r>
    <n v="976"/>
    <s v="Cinnamon II The Ultimate Retro Smartwatch"/>
    <s v="The Cinnamon II is an AppleÂ® ][ compatible wrist watch. Featuring 32k of memory and a 1 Mhz cpu. It's the ultimate in geek fashion."/>
    <n v="150000"/>
    <x v="1555"/>
    <x v="2"/>
    <x v="2"/>
    <s v="AUD"/>
    <n v="1439515497"/>
    <n v="1435627497"/>
    <b v="0"/>
    <n v="18"/>
    <b v="0"/>
    <x v="33"/>
    <n v="1.93"/>
    <x v="1612"/>
    <s v="technology"/>
    <x v="33"/>
  </r>
  <r>
    <n v="977"/>
    <s v="S2SA - Sport to Strap Adapter for Samsung Gear S2 Sport (3G)"/>
    <s v="The unique adapter to apply standard watch straps at your Samsung Gear S2 Sport and Sport 3G! Small, functional and handsome."/>
    <n v="2700"/>
    <x v="1556"/>
    <x v="2"/>
    <x v="13"/>
    <s v="EUR"/>
    <n v="1456094197"/>
    <n v="1453502197"/>
    <b v="0"/>
    <n v="12"/>
    <b v="0"/>
    <x v="33"/>
    <n v="33.67"/>
    <x v="1613"/>
    <s v="technology"/>
    <x v="33"/>
  </r>
  <r>
    <n v="978"/>
    <s v="hidn tempo - a wearable stress coach"/>
    <s v="hidn tempo is an intelligent watch band that allows you to monitor your stress and manage it anywhere, anytime."/>
    <n v="172889"/>
    <x v="1557"/>
    <x v="2"/>
    <x v="11"/>
    <s v="SEK"/>
    <n v="1456385101"/>
    <n v="1453793101"/>
    <b v="0"/>
    <n v="123"/>
    <b v="0"/>
    <x v="33"/>
    <n v="56.26"/>
    <x v="1614"/>
    <s v="technology"/>
    <x v="33"/>
  </r>
  <r>
    <n v="979"/>
    <s v="Trequant - First Wearable for Tremors"/>
    <s v="Trequant is specifically designed for people with tremors. It helps them to track and analyse their tremors for better understanding."/>
    <n v="35000"/>
    <x v="1558"/>
    <x v="2"/>
    <x v="0"/>
    <s v="USD"/>
    <n v="1466449140"/>
    <n v="1463392828"/>
    <b v="0"/>
    <n v="96"/>
    <b v="0"/>
    <x v="33"/>
    <n v="82.82"/>
    <x v="1615"/>
    <s v="technology"/>
    <x v="3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1559"/>
    <x v="2"/>
    <x v="0"/>
    <s v="USD"/>
    <n v="1417387322"/>
    <n v="1413495722"/>
    <b v="0"/>
    <n v="31"/>
    <b v="0"/>
    <x v="33"/>
    <n v="14.86"/>
    <x v="1616"/>
    <s v="technology"/>
    <x v="3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33"/>
    <n v="0.01"/>
    <x v="1617"/>
    <s v="technology"/>
    <x v="33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33"/>
    <n v="0.02"/>
    <x v="120"/>
    <s v="technology"/>
    <x v="33"/>
  </r>
  <r>
    <n v="983"/>
    <s v="Wendu: Control your Climate, Wear the Future"/>
    <s v="Our t-shirt maintains steady temperatures through hot and cold focal points capable of reaching a 36ÂºF/20ÂºC range in under 2 minutes!"/>
    <n v="104219"/>
    <x v="1560"/>
    <x v="2"/>
    <x v="3"/>
    <s v="EUR"/>
    <n v="1471985640"/>
    <n v="1469289685"/>
    <b v="0"/>
    <n v="179"/>
    <b v="0"/>
    <x v="33"/>
    <n v="29.51"/>
    <x v="1618"/>
    <s v="technology"/>
    <x v="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26"/>
    <x v="2"/>
    <x v="0"/>
    <s v="USD"/>
    <n v="1427507208"/>
    <n v="1424918808"/>
    <b v="0"/>
    <n v="3"/>
    <b v="0"/>
    <x v="33"/>
    <n v="1.06"/>
    <x v="1619"/>
    <s v="technology"/>
    <x v="33"/>
  </r>
  <r>
    <n v="985"/>
    <s v="Cardiglow : Fitness Tracker and Biofeedback Device"/>
    <s v="Make your heart shine and watch it work! Cardiglow tracks improvements, times intervals and translates heart rate into color."/>
    <n v="30000"/>
    <x v="1561"/>
    <x v="2"/>
    <x v="12"/>
    <s v="EUR"/>
    <n v="1451602800"/>
    <n v="1449011610"/>
    <b v="0"/>
    <n v="23"/>
    <b v="0"/>
    <x v="33"/>
    <n v="6.29"/>
    <x v="1620"/>
    <s v="technology"/>
    <x v="33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1375"/>
    <x v="2"/>
    <x v="1"/>
    <s v="GBP"/>
    <n v="1452384000"/>
    <n v="1447698300"/>
    <b v="0"/>
    <n v="23"/>
    <b v="0"/>
    <x v="33"/>
    <n v="12.75"/>
    <x v="1621"/>
    <s v="technology"/>
    <x v="33"/>
  </r>
  <r>
    <n v="987"/>
    <s v="Kidswatcher"/>
    <s v="Always know where your precious children are. Let them explore the world freely and in a secure way by using the Kidswatcher."/>
    <n v="50000"/>
    <x v="1562"/>
    <x v="2"/>
    <x v="9"/>
    <s v="EUR"/>
    <n v="1403507050"/>
    <n v="1400051050"/>
    <b v="0"/>
    <n v="41"/>
    <b v="0"/>
    <x v="33"/>
    <n v="13.22"/>
    <x v="1622"/>
    <s v="technology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8"/>
    <s v="EUR"/>
    <n v="1475310825"/>
    <n v="1472718825"/>
    <b v="0"/>
    <n v="0"/>
    <b v="0"/>
    <x v="33"/>
    <n v="0"/>
    <x v="121"/>
    <s v="technology"/>
    <x v="33"/>
  </r>
  <r>
    <n v="989"/>
    <s v="Power Rope"/>
    <s v="The most useful phone charger you will ever buy"/>
    <n v="10000"/>
    <x v="1563"/>
    <x v="2"/>
    <x v="0"/>
    <s v="USD"/>
    <n v="1475101495"/>
    <n v="1472509495"/>
    <b v="0"/>
    <n v="32"/>
    <b v="0"/>
    <x v="33"/>
    <n v="16.77"/>
    <x v="1623"/>
    <s v="technology"/>
    <x v="33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33"/>
    <n v="0.1"/>
    <x v="31"/>
    <s v="technology"/>
    <x v="33"/>
  </r>
  <r>
    <n v="991"/>
    <s v="Russell &amp; Sons Watches"/>
    <s v="Russell &amp; Sons Watches_x000a__x000a_RS Watches is a business that provides quality watches at an affordable price. RS Watches was created with th"/>
    <n v="5000"/>
    <x v="539"/>
    <x v="2"/>
    <x v="1"/>
    <s v="GBP"/>
    <n v="1468349460"/>
    <n v="1466186988"/>
    <b v="0"/>
    <n v="7"/>
    <b v="0"/>
    <x v="33"/>
    <n v="4.24"/>
    <x v="1624"/>
    <s v="technology"/>
    <x v="33"/>
  </r>
  <r>
    <n v="992"/>
    <s v="WairConditioning"/>
    <s v="The HOTTEST and COOLEST thing yet! WairConditioning... an entirely new level of comfortability!"/>
    <n v="100000"/>
    <x v="1564"/>
    <x v="2"/>
    <x v="0"/>
    <s v="USD"/>
    <n v="1462655519"/>
    <n v="1457475119"/>
    <b v="0"/>
    <n v="4"/>
    <b v="0"/>
    <x v="33"/>
    <n v="0.47"/>
    <x v="1625"/>
    <s v="technology"/>
    <x v="33"/>
  </r>
  <r>
    <n v="993"/>
    <s v="iLumaware Shield TL - Radar technology for bicycle"/>
    <s v="Shield TL is a tail light for a bicycle w/ radar technology. It makes you more visible to cars and drivers at a greater distance."/>
    <n v="70000"/>
    <x v="1565"/>
    <x v="2"/>
    <x v="0"/>
    <s v="USD"/>
    <n v="1478926800"/>
    <n v="1476054568"/>
    <b v="0"/>
    <n v="196"/>
    <b v="0"/>
    <x v="33"/>
    <n v="25.09"/>
    <x v="1626"/>
    <s v="technology"/>
    <x v="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1566"/>
    <x v="2"/>
    <x v="0"/>
    <s v="USD"/>
    <n v="1417388340"/>
    <n v="1412835530"/>
    <b v="0"/>
    <n v="11"/>
    <b v="0"/>
    <x v="33"/>
    <n v="2.33"/>
    <x v="1627"/>
    <s v="technology"/>
    <x v="33"/>
  </r>
  <r>
    <n v="995"/>
    <s v="DAZLN: NFC Nails that Light Up Holiday Parties!"/>
    <s v="DAZLN nails light up near NFC devices like your mobile phone. If you're tired of receiving or gifting the same old thing look here!"/>
    <n v="10000"/>
    <x v="1567"/>
    <x v="2"/>
    <x v="0"/>
    <s v="USD"/>
    <n v="1417276800"/>
    <n v="1415140480"/>
    <b v="0"/>
    <n v="9"/>
    <b v="0"/>
    <x v="33"/>
    <n v="7.26"/>
    <x v="1628"/>
    <s v="technology"/>
    <x v="33"/>
  </r>
  <r>
    <n v="996"/>
    <s v="Social behavior in technical communities"/>
    <s v="Study the behaviour of technical communities by tracking their movement  through wearables"/>
    <n v="4000"/>
    <x v="479"/>
    <x v="2"/>
    <x v="0"/>
    <s v="USD"/>
    <n v="1406474820"/>
    <n v="1403902060"/>
    <b v="0"/>
    <n v="5"/>
    <b v="0"/>
    <x v="33"/>
    <n v="1.63"/>
    <x v="31"/>
    <s v="technology"/>
    <x v="33"/>
  </r>
  <r>
    <n v="997"/>
    <s v="iPhanny"/>
    <s v="The iPhanny keeps your iPhone 6 safe from bending in those dangerous pants pockets."/>
    <n v="5000"/>
    <x v="479"/>
    <x v="2"/>
    <x v="0"/>
    <s v="USD"/>
    <n v="1417145297"/>
    <n v="1414549697"/>
    <b v="0"/>
    <n v="8"/>
    <b v="0"/>
    <x v="33"/>
    <n v="1.3"/>
    <x v="1629"/>
    <s v="technology"/>
    <x v="33"/>
  </r>
  <r>
    <n v="998"/>
    <s v="Ollinfit: The Wearable Personal Trainer"/>
    <s v="Ollinfit is the first wearable fitness trainer with 3 sensors for superior accuracy, feedback and results."/>
    <n v="60000"/>
    <x v="1568"/>
    <x v="2"/>
    <x v="5"/>
    <s v="CAD"/>
    <n v="1447909401"/>
    <n v="1444017801"/>
    <b v="0"/>
    <n v="229"/>
    <b v="0"/>
    <x v="33"/>
    <n v="58.56"/>
    <x v="1630"/>
    <s v="technology"/>
    <x v="33"/>
  </r>
  <r>
    <n v="999"/>
    <s v="Avid Watch: Multi-Sport Smart Watch with Activity Tracking"/>
    <s v="Built in running, cycling, pedometer, and golf features for the edge you need to perform at your very best!"/>
    <n v="150000"/>
    <x v="1569"/>
    <x v="2"/>
    <x v="5"/>
    <s v="CAD"/>
    <n v="1415865720"/>
    <n v="1413270690"/>
    <b v="0"/>
    <n v="40"/>
    <b v="0"/>
    <x v="33"/>
    <n v="7.79"/>
    <x v="1631"/>
    <s v="technology"/>
    <x v="33"/>
  </r>
  <r>
    <n v="1000"/>
    <s v="Ristola Plongeur/UTC 300 Meter COSC/ISO Diver (Canceled)"/>
    <s v="Ristola watches made in La Chaux de-Fonds, Switzerland. A new brand of COSC and ISO Certified Professional watches."/>
    <n v="894700"/>
    <x v="1570"/>
    <x v="1"/>
    <x v="0"/>
    <s v="USD"/>
    <n v="1489537560"/>
    <n v="1484357160"/>
    <b v="0"/>
    <n v="6"/>
    <b v="0"/>
    <x v="33"/>
    <n v="2.2200000000000002"/>
    <x v="1632"/>
    <s v="technology"/>
    <x v="3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33"/>
    <n v="104"/>
    <x v="1633"/>
    <s v="technology"/>
    <x v="3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1571"/>
    <x v="1"/>
    <x v="0"/>
    <s v="USD"/>
    <n v="1450331940"/>
    <n v="1447777514"/>
    <b v="0"/>
    <n v="22"/>
    <b v="0"/>
    <x v="33"/>
    <n v="29.6"/>
    <x v="1634"/>
    <s v="technology"/>
    <x v="33"/>
  </r>
  <r>
    <n v="1003"/>
    <s v="Fashion loves Technology: Lamour, the connected heating shoe (Canceled)"/>
    <s v="Connected, heating, premium quality and comfortable leather sneakers - hand-crafted in France."/>
    <n v="20000"/>
    <x v="1184"/>
    <x v="1"/>
    <x v="6"/>
    <s v="EUR"/>
    <n v="1489680061"/>
    <n v="1487091661"/>
    <b v="0"/>
    <n v="15"/>
    <b v="0"/>
    <x v="33"/>
    <n v="16.059999999999999"/>
    <x v="1635"/>
    <s v="technology"/>
    <x v="33"/>
  </r>
  <r>
    <n v="1004"/>
    <s v="AllerGuarder: Bluetooth wristband helps food-allergy kids"/>
    <s v="Harnessing wearable technology as a powerful defense for food-allergy children."/>
    <n v="25000"/>
    <x v="1572"/>
    <x v="1"/>
    <x v="0"/>
    <s v="USD"/>
    <n v="1455814827"/>
    <n v="1453222827"/>
    <b v="0"/>
    <n v="95"/>
    <b v="0"/>
    <x v="33"/>
    <n v="82.21"/>
    <x v="1636"/>
    <s v="technology"/>
    <x v="33"/>
  </r>
  <r>
    <n v="1005"/>
    <s v="Forcite Alpine - World's First smart helmet for snow sports"/>
    <s v="The Forcite Alpine helmet records 4K footage and keeps you connected all in one sleek design."/>
    <n v="200000"/>
    <x v="1573"/>
    <x v="1"/>
    <x v="0"/>
    <s v="USD"/>
    <n v="1446217183"/>
    <n v="1443538783"/>
    <b v="0"/>
    <n v="161"/>
    <b v="0"/>
    <x v="33"/>
    <n v="75.05"/>
    <x v="1637"/>
    <s v="technology"/>
    <x v="33"/>
  </r>
  <r>
    <n v="1006"/>
    <s v="SnuG Watchbands for Moto360 smartwatch (Canceled)"/>
    <s v="Sweat resistant, colorful, durable, CUSTOMIZABLE, watch bands &amp; protector bands that fit the Moto360 smartwatch."/>
    <n v="4000"/>
    <x v="1445"/>
    <x v="1"/>
    <x v="0"/>
    <s v="USD"/>
    <n v="1418368260"/>
    <n v="1417654672"/>
    <b v="0"/>
    <n v="8"/>
    <b v="0"/>
    <x v="33"/>
    <n v="5.85"/>
    <x v="1638"/>
    <s v="technology"/>
    <x v="33"/>
  </r>
  <r>
    <n v="1007"/>
    <s v="SMART Knee Sleeve that Recommends Rest (Canceled)"/>
    <s v="Our knee sleeve monitors your muscles and recommends rest time (on a mobile app) when it detects overexertion!"/>
    <n v="30000"/>
    <x v="1574"/>
    <x v="1"/>
    <x v="0"/>
    <s v="USD"/>
    <n v="1481727623"/>
    <n v="1478095223"/>
    <b v="0"/>
    <n v="76"/>
    <b v="0"/>
    <x v="33"/>
    <n v="44.32"/>
    <x v="1639"/>
    <s v="technology"/>
    <x v="3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6"/>
    <s v="MXN"/>
    <n v="1482953115"/>
    <n v="1480361115"/>
    <b v="0"/>
    <n v="1"/>
    <b v="0"/>
    <x v="33"/>
    <n v="0.27"/>
    <x v="404"/>
    <s v="technology"/>
    <x v="33"/>
  </r>
  <r>
    <n v="1009"/>
    <s v="R-CON: Run Faster, Run Longer (Canceled)"/>
    <s v="R-CON is a wearable that measures running form. Instantly know when your form is breaking down and when you are running your strongest."/>
    <n v="50000"/>
    <x v="1575"/>
    <x v="1"/>
    <x v="0"/>
    <s v="USD"/>
    <n v="1466346646"/>
    <n v="1463754646"/>
    <b v="0"/>
    <n v="101"/>
    <b v="0"/>
    <x v="33"/>
    <n v="13.13"/>
    <x v="177"/>
    <s v="technology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1576"/>
    <x v="1"/>
    <x v="0"/>
    <s v="USD"/>
    <n v="1473044340"/>
    <n v="1468180462"/>
    <b v="0"/>
    <n v="4"/>
    <b v="0"/>
    <x v="33"/>
    <n v="0.19"/>
    <x v="764"/>
    <s v="technology"/>
    <x v="33"/>
  </r>
  <r>
    <n v="1011"/>
    <s v="StreetskatePRO's  Knee, Shin, &amp; Ankle pad compression sleeve"/>
    <s v="The first action sports training sleeve/leg protector of its kind to offer an unduplicated level of targeted protection!"/>
    <n v="20000"/>
    <x v="409"/>
    <x v="1"/>
    <x v="0"/>
    <s v="USD"/>
    <n v="1418938395"/>
    <n v="1415050395"/>
    <b v="0"/>
    <n v="1"/>
    <b v="0"/>
    <x v="33"/>
    <n v="0.38"/>
    <x v="1452"/>
    <s v="technology"/>
    <x v="3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1577"/>
    <x v="1"/>
    <x v="0"/>
    <s v="USD"/>
    <n v="1485254052"/>
    <n v="1481366052"/>
    <b v="0"/>
    <n v="775"/>
    <b v="0"/>
    <x v="33"/>
    <n v="21535.02"/>
    <x v="1640"/>
    <s v="technology"/>
    <x v="33"/>
  </r>
  <r>
    <n v="1013"/>
    <s v="Versa Prima: The First Portable And Wearable LED Strip"/>
    <s v="Versa Prima: The first portable and wearable LED strip that's controlled via Bluetooth. Designed to be versatile for your creativity."/>
    <n v="25000"/>
    <x v="1578"/>
    <x v="1"/>
    <x v="0"/>
    <s v="USD"/>
    <n v="1451419200"/>
    <n v="1449000056"/>
    <b v="0"/>
    <n v="90"/>
    <b v="0"/>
    <x v="33"/>
    <n v="34.53"/>
    <x v="1641"/>
    <s v="technology"/>
    <x v="33"/>
  </r>
  <r>
    <n v="1014"/>
    <s v="CHEMION: The World's First Smart Glasses (Canceled)"/>
    <s v="CHEMION is an eyewear device that lets you show your creativity to the world."/>
    <n v="10000"/>
    <x v="1579"/>
    <x v="1"/>
    <x v="0"/>
    <s v="USD"/>
    <n v="1420070615"/>
    <n v="1415750615"/>
    <b v="0"/>
    <n v="16"/>
    <b v="0"/>
    <x v="33"/>
    <n v="30.6"/>
    <x v="1642"/>
    <s v="technology"/>
    <x v="33"/>
  </r>
  <r>
    <n v="1015"/>
    <s v="SKIN - Wearable music remote control for your mobile phone"/>
    <s v="SKIN - The wearable music remote control which makes your fitness lifestyle a bit easier"/>
    <n v="9000"/>
    <x v="1580"/>
    <x v="1"/>
    <x v="15"/>
    <s v="CHF"/>
    <n v="1448489095"/>
    <n v="1445893495"/>
    <b v="0"/>
    <n v="6"/>
    <b v="0"/>
    <x v="33"/>
    <n v="2.67"/>
    <x v="375"/>
    <s v="technology"/>
    <x v="33"/>
  </r>
  <r>
    <n v="1016"/>
    <s v="YEPZONâ„¢ FREEDOM: A Personal Safety Alarm w/Global Locator"/>
    <s v="Send an alert for help and find missing people, pets, and valuables with the touch of a button. Get yours today!"/>
    <n v="100000"/>
    <x v="821"/>
    <x v="1"/>
    <x v="0"/>
    <s v="USD"/>
    <n v="1459992856"/>
    <n v="1456108456"/>
    <b v="0"/>
    <n v="38"/>
    <b v="0"/>
    <x v="33"/>
    <n v="2.84"/>
    <x v="1643"/>
    <s v="technology"/>
    <x v="33"/>
  </r>
  <r>
    <n v="1017"/>
    <s v="Elbee: Wireless in-ear headphones with smart features"/>
    <s v="Enjoy high-quality sound and the possibility to control your smartphone and apps using custom voice commands and head movements."/>
    <n v="250000"/>
    <x v="1581"/>
    <x v="1"/>
    <x v="0"/>
    <s v="USD"/>
    <n v="1448125935"/>
    <n v="1444666335"/>
    <b v="0"/>
    <n v="355"/>
    <b v="0"/>
    <x v="33"/>
    <n v="22.88"/>
    <x v="1644"/>
    <s v="technology"/>
    <x v="33"/>
  </r>
  <r>
    <n v="1018"/>
    <s v="Owl (Canceled)"/>
    <s v="Owl is a fitness tracker along with an accompanying iOS app, that is both fun and interactive for children."/>
    <n v="20000"/>
    <x v="1582"/>
    <x v="1"/>
    <x v="0"/>
    <s v="USD"/>
    <n v="1468496933"/>
    <n v="1465904933"/>
    <b v="0"/>
    <n v="7"/>
    <b v="0"/>
    <x v="33"/>
    <n v="3.11"/>
    <x v="1645"/>
    <s v="technology"/>
    <x v="33"/>
  </r>
  <r>
    <n v="1019"/>
    <s v="Tempi - The Smart Way to Monitor Temperature and Humidity"/>
    <s v="Tempi Is a Wearable Bluetooth Device That Gives Accurate Temperature and Humidity Readings."/>
    <n v="45000"/>
    <x v="1583"/>
    <x v="1"/>
    <x v="0"/>
    <s v="USD"/>
    <n v="1423092149"/>
    <n v="1420500149"/>
    <b v="0"/>
    <n v="400"/>
    <b v="0"/>
    <x v="33"/>
    <n v="47.33"/>
    <x v="1508"/>
    <s v="technology"/>
    <x v="33"/>
  </r>
  <r>
    <n v="1304"/>
    <s v="HEAT-O â€“ Wearable Modular Heating System (Canceled)"/>
    <s v="Deal with the cold like a boss with battery-powered heating device that will heat you up in the most extreme environment."/>
    <n v="40000"/>
    <x v="1584"/>
    <x v="1"/>
    <x v="1"/>
    <s v="GBP"/>
    <n v="1489376405"/>
    <n v="1484196005"/>
    <b v="0"/>
    <n v="104"/>
    <b v="0"/>
    <x v="33"/>
    <n v="39.630000000000003"/>
    <x v="1646"/>
    <s v="technology"/>
    <x v="33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1585"/>
    <x v="1"/>
    <x v="0"/>
    <s v="USD"/>
    <n v="1469122200"/>
    <n v="1466611108"/>
    <b v="0"/>
    <n v="86"/>
    <b v="0"/>
    <x v="33"/>
    <n v="25.98"/>
    <x v="330"/>
    <s v="technology"/>
    <x v="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1586"/>
    <x v="1"/>
    <x v="0"/>
    <s v="USD"/>
    <n v="1417690734"/>
    <n v="1415098734"/>
    <b v="0"/>
    <n v="356"/>
    <b v="0"/>
    <x v="33"/>
    <n v="65.25"/>
    <x v="1647"/>
    <s v="technology"/>
    <x v="33"/>
  </r>
  <r>
    <n v="1307"/>
    <s v="VR Card - Customized Virtual Reality Viewer (Canceled)"/>
    <s v="Get VR to Everyone with Mailable, Ready to Use Viewers"/>
    <n v="50000"/>
    <x v="1587"/>
    <x v="1"/>
    <x v="0"/>
    <s v="USD"/>
    <n v="1455710679"/>
    <n v="1453118679"/>
    <b v="0"/>
    <n v="45"/>
    <b v="0"/>
    <x v="33"/>
    <n v="11.51"/>
    <x v="1648"/>
    <s v="technology"/>
    <x v="33"/>
  </r>
  <r>
    <n v="1308"/>
    <s v="Boost Band: Wristband Phone Charger (Canceled)"/>
    <s v="Boost Band, a wristband that charges any device"/>
    <n v="10000"/>
    <x v="1588"/>
    <x v="1"/>
    <x v="0"/>
    <s v="USD"/>
    <n v="1475937812"/>
    <n v="1472481812"/>
    <b v="0"/>
    <n v="38"/>
    <b v="0"/>
    <x v="33"/>
    <n v="11.36"/>
    <x v="1649"/>
    <s v="technology"/>
    <x v="33"/>
  </r>
  <r>
    <n v="1309"/>
    <s v="CORE : Roam (Canceled)"/>
    <s v="Wicked fun and built for excitement, CORE is the safest and most versatile speaker you've ever worn."/>
    <n v="11500"/>
    <x v="1589"/>
    <x v="1"/>
    <x v="0"/>
    <s v="USD"/>
    <n v="1444943468"/>
    <n v="1441919468"/>
    <b v="0"/>
    <n v="35"/>
    <b v="0"/>
    <x v="33"/>
    <n v="111.99"/>
    <x v="1650"/>
    <s v="technology"/>
    <x v="33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33"/>
    <n v="15.5"/>
    <x v="1651"/>
    <s v="technology"/>
    <x v="33"/>
  </r>
  <r>
    <n v="1311"/>
    <s v="Aladdin Lucid Dreaming Stimulator (Canceled)"/>
    <s v="Control Dreams: Design Adventures, Improve Waking Performance, Explore Spirituality, Recall Dreams and Awaken Refreshed with Aladdin."/>
    <n v="250000"/>
    <x v="1590"/>
    <x v="1"/>
    <x v="0"/>
    <s v="USD"/>
    <n v="1480536919"/>
    <n v="1477509319"/>
    <b v="0"/>
    <n v="100"/>
    <b v="0"/>
    <x v="33"/>
    <n v="32.03"/>
    <x v="1652"/>
    <s v="technology"/>
    <x v="33"/>
  </r>
  <r>
    <n v="1312"/>
    <s v="GoSolo Hat for GoPro (Canceled)"/>
    <s v="People loved the original Black and Gray GoSolo hats and asked for more. So we received sample for 3 more colors!"/>
    <n v="4600"/>
    <x v="1440"/>
    <x v="1"/>
    <x v="0"/>
    <s v="USD"/>
    <n v="1429375922"/>
    <n v="1426783922"/>
    <b v="0"/>
    <n v="1"/>
    <b v="0"/>
    <x v="33"/>
    <n v="0.61"/>
    <x v="138"/>
    <s v="technology"/>
    <x v="33"/>
  </r>
  <r>
    <n v="1313"/>
    <s v="Serenity: The World's First Intelligent Bag Guardian."/>
    <s v="Clip on owner recognition for any bag with 100db+ deterrence of others from opening or moving it. Plus forget-me-not notifications."/>
    <n v="40000"/>
    <x v="1591"/>
    <x v="1"/>
    <x v="0"/>
    <s v="USD"/>
    <n v="1457024514"/>
    <n v="1454432514"/>
    <b v="0"/>
    <n v="122"/>
    <b v="0"/>
    <x v="33"/>
    <n v="31.12"/>
    <x v="1653"/>
    <s v="technology"/>
    <x v="3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592"/>
    <x v="1"/>
    <x v="0"/>
    <s v="USD"/>
    <n v="1477065860"/>
    <n v="1471881860"/>
    <b v="0"/>
    <n v="11"/>
    <b v="0"/>
    <x v="33"/>
    <n v="1.1299999999999999"/>
    <x v="1654"/>
    <s v="technology"/>
    <x v="33"/>
  </r>
  <r>
    <n v="1315"/>
    <s v="World's First Amphibious Heart Rate &amp; Fitness Wearable"/>
    <s v="Zoom will happen - THANK YOU! Received outside funding due amazing early success!"/>
    <n v="100000"/>
    <x v="1593"/>
    <x v="1"/>
    <x v="0"/>
    <s v="USD"/>
    <n v="1446771600"/>
    <n v="1443700648"/>
    <b v="0"/>
    <n v="248"/>
    <b v="0"/>
    <x v="33"/>
    <n v="40.4"/>
    <x v="1655"/>
    <s v="technology"/>
    <x v="33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33"/>
    <n v="0"/>
    <x v="120"/>
    <s v="technology"/>
    <x v="3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1594"/>
    <x v="1"/>
    <x v="8"/>
    <s v="DKK"/>
    <n v="1469109600"/>
    <n v="1464586746"/>
    <b v="0"/>
    <n v="19"/>
    <b v="0"/>
    <x v="33"/>
    <n v="5.73"/>
    <x v="1656"/>
    <s v="technology"/>
    <x v="33"/>
  </r>
  <r>
    <n v="1318"/>
    <s v="Lucky Tag: A Smart Dog Wearable That Cares (Canceled)"/>
    <s v="Your Dog's Best Friend._x000a_Revolutionize the way you care about your pups and brings you peace of mind."/>
    <n v="40000"/>
    <x v="1595"/>
    <x v="1"/>
    <x v="0"/>
    <s v="USD"/>
    <n v="1420938172"/>
    <n v="1418346172"/>
    <b v="0"/>
    <n v="135"/>
    <b v="0"/>
    <x v="33"/>
    <n v="15.33"/>
    <x v="1657"/>
    <s v="technology"/>
    <x v="33"/>
  </r>
  <r>
    <n v="1319"/>
    <s v="Pixel Shades by R A V E Z (Canceled)"/>
    <s v="Stand out at festivals, get people talking and support our latest campaign to augment your style with the latest LED technology."/>
    <n v="5800"/>
    <x v="1596"/>
    <x v="1"/>
    <x v="1"/>
    <s v="GBP"/>
    <n v="1405094400"/>
    <n v="1403810965"/>
    <b v="0"/>
    <n v="9"/>
    <b v="0"/>
    <x v="33"/>
    <n v="15.1"/>
    <x v="1658"/>
    <s v="technology"/>
    <x v="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597"/>
    <x v="1"/>
    <x v="9"/>
    <s v="EUR"/>
    <n v="1483138800"/>
    <n v="1480610046"/>
    <b v="0"/>
    <n v="3"/>
    <b v="0"/>
    <x v="33"/>
    <n v="0.5"/>
    <x v="1659"/>
    <s v="technology"/>
    <x v="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598"/>
    <x v="1"/>
    <x v="11"/>
    <s v="SEK"/>
    <n v="1482515937"/>
    <n v="1479923937"/>
    <b v="0"/>
    <n v="7"/>
    <b v="0"/>
    <x v="33"/>
    <n v="1.3"/>
    <x v="1660"/>
    <s v="technology"/>
    <x v="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26"/>
    <x v="1"/>
    <x v="1"/>
    <s v="GBP"/>
    <n v="1432223125"/>
    <n v="1429631125"/>
    <b v="0"/>
    <n v="4"/>
    <b v="0"/>
    <x v="33"/>
    <n v="0.3"/>
    <x v="1604"/>
    <s v="technology"/>
    <x v="33"/>
  </r>
  <r>
    <n v="1323"/>
    <s v="PIGGYBACK Earbuds Designed for Sharing! (Canceled)"/>
    <s v="High quality earbuds with a built-in splitter. Share with more than one friend. Music, movies, conversations. Any audio, any device!"/>
    <n v="15000"/>
    <x v="1599"/>
    <x v="1"/>
    <x v="0"/>
    <s v="USD"/>
    <n v="1461653700"/>
    <n v="1458665146"/>
    <b v="0"/>
    <n v="44"/>
    <b v="0"/>
    <x v="33"/>
    <n v="8.8800000000000008"/>
    <x v="1661"/>
    <s v="technology"/>
    <x v="3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1600"/>
    <x v="1"/>
    <x v="0"/>
    <s v="USD"/>
    <n v="1476371552"/>
    <n v="1473779552"/>
    <b v="0"/>
    <n v="90"/>
    <b v="0"/>
    <x v="33"/>
    <n v="9.84"/>
    <x v="1662"/>
    <s v="technology"/>
    <x v="33"/>
  </r>
  <r>
    <n v="1325"/>
    <s v="Solar PowerCap USB Cell Phone Charging Hats (Canceled)"/>
    <s v="The PowerCap is a device able to charge most mobile devices, and contains a battery for situations when the sun just isn't enough."/>
    <n v="20000"/>
    <x v="1601"/>
    <x v="1"/>
    <x v="0"/>
    <s v="USD"/>
    <n v="1483063435"/>
    <n v="1480471435"/>
    <b v="0"/>
    <n v="8"/>
    <b v="0"/>
    <x v="33"/>
    <n v="2.4300000000000002"/>
    <x v="1663"/>
    <s v="technology"/>
    <x v="33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868"/>
    <x v="1"/>
    <x v="0"/>
    <s v="USD"/>
    <n v="1421348428"/>
    <n v="1417460428"/>
    <b v="0"/>
    <n v="11"/>
    <b v="0"/>
    <x v="33"/>
    <n v="1.1299999999999999"/>
    <x v="1664"/>
    <s v="technology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x v="1602"/>
    <x v="1"/>
    <x v="0"/>
    <s v="USD"/>
    <n v="1432916235"/>
    <n v="1430324235"/>
    <b v="0"/>
    <n v="41"/>
    <b v="0"/>
    <x v="33"/>
    <n v="3.55"/>
    <x v="1665"/>
    <s v="technology"/>
    <x v="33"/>
  </r>
  <r>
    <n v="1328"/>
    <s v="Hydrate Edge | Hydration Monitoring Wearable (Canceled)"/>
    <s v="Hydrate Edge is the first wearable that provides real-time, continuous hydration feedback. This is the new hydration gold standard."/>
    <n v="75000"/>
    <x v="1603"/>
    <x v="1"/>
    <x v="0"/>
    <s v="USD"/>
    <n v="1476458734"/>
    <n v="1472570734"/>
    <b v="0"/>
    <n v="15"/>
    <b v="0"/>
    <x v="33"/>
    <n v="2.33"/>
    <x v="1666"/>
    <s v="technology"/>
    <x v="33"/>
  </r>
  <r>
    <n v="1329"/>
    <s v="Xtnd: Use your cell phone, tablet, or camera hands free"/>
    <s v="Xtnd is a hands free multifunctional device for your tablet, cell phone, &amp; camera. It's also a convenient backpack for storage."/>
    <n v="50000"/>
    <x v="1604"/>
    <x v="1"/>
    <x v="0"/>
    <s v="USD"/>
    <n v="1417501145"/>
    <n v="1414041545"/>
    <b v="0"/>
    <n v="9"/>
    <b v="0"/>
    <x v="33"/>
    <n v="0.82"/>
    <x v="1667"/>
    <s v="technology"/>
    <x v="33"/>
  </r>
  <r>
    <n v="1330"/>
    <s v="The 3G Smartwatch for Kids that Encourages Outdoor Play"/>
    <s v="Outdoor play is essential. Wanderwatch helps to make it fun and safe! Fun for kids, great for parents. Time to Play!"/>
    <n v="35000"/>
    <x v="1605"/>
    <x v="1"/>
    <x v="0"/>
    <s v="USD"/>
    <n v="1467432000"/>
    <n v="1464763109"/>
    <b v="0"/>
    <n v="50"/>
    <b v="0"/>
    <x v="33"/>
    <n v="22.49"/>
    <x v="1668"/>
    <s v="technology"/>
    <x v="33"/>
  </r>
  <r>
    <n v="1331"/>
    <s v="WORLD'S BEST BATTERY BACKUP: EXO WEARABLE POWER! (Canceled)"/>
    <s v="The World's First Wearable Battery Backup - wireless, modular, flexible, and ultra-lightweight! Click, charge, go!!!"/>
    <n v="250000"/>
    <x v="1606"/>
    <x v="1"/>
    <x v="0"/>
    <s v="USD"/>
    <n v="1471435554"/>
    <n v="1468843554"/>
    <b v="0"/>
    <n v="34"/>
    <b v="0"/>
    <x v="33"/>
    <n v="1.37"/>
    <x v="1669"/>
    <s v="technology"/>
    <x v="33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5"/>
    <s v="CHF"/>
    <n v="1485480408"/>
    <n v="1482888408"/>
    <b v="0"/>
    <n v="0"/>
    <b v="0"/>
    <x v="33"/>
    <n v="0"/>
    <x v="121"/>
    <s v="technology"/>
    <x v="33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33"/>
    <n v="0"/>
    <x v="121"/>
    <s v="technology"/>
    <x v="33"/>
  </r>
  <r>
    <n v="1334"/>
    <s v="My TUSK â„¢ (Telephone Utility Support Kit!) (Canceled)"/>
    <s v="A wearable device that allows you to dock and operate your phone hands-free anywhere and everywhere!"/>
    <n v="133000"/>
    <x v="1607"/>
    <x v="1"/>
    <x v="0"/>
    <s v="USD"/>
    <n v="1457721287"/>
    <n v="1455129287"/>
    <b v="0"/>
    <n v="276"/>
    <b v="0"/>
    <x v="33"/>
    <n v="10.75"/>
    <x v="1595"/>
    <s v="technology"/>
    <x v="33"/>
  </r>
  <r>
    <n v="1335"/>
    <s v="UB Fit (Canceled)"/>
    <s v="Dial up your performance with UB Fit: 1st wearable resistance technology that allows you to tone muscles while doing a cardio workout"/>
    <n v="25000"/>
    <x v="1608"/>
    <x v="1"/>
    <x v="0"/>
    <s v="USD"/>
    <n v="1449354502"/>
    <n v="1446762502"/>
    <b v="0"/>
    <n v="16"/>
    <b v="0"/>
    <x v="33"/>
    <n v="19.760000000000002"/>
    <x v="1670"/>
    <s v="technology"/>
    <x v="33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1609"/>
    <x v="1"/>
    <x v="0"/>
    <s v="USD"/>
    <n v="1418849028"/>
    <n v="1415825028"/>
    <b v="0"/>
    <n v="224"/>
    <b v="0"/>
    <x v="33"/>
    <n v="84.95"/>
    <x v="1671"/>
    <s v="technology"/>
    <x v="33"/>
  </r>
  <r>
    <n v="1337"/>
    <s v="Ripple: World's Most Dependable Safety Device (Canceled)"/>
    <s v="Discreet safety device connects you to a dedicated 24/7 monitoring team, keeping you safe anywhere in the United States"/>
    <n v="50000"/>
    <x v="1610"/>
    <x v="1"/>
    <x v="0"/>
    <s v="USD"/>
    <n v="1488549079"/>
    <n v="1485957079"/>
    <b v="0"/>
    <n v="140"/>
    <b v="0"/>
    <x v="33"/>
    <n v="49.38"/>
    <x v="1672"/>
    <s v="technology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1611"/>
    <x v="1"/>
    <x v="0"/>
    <s v="USD"/>
    <n v="1438543033"/>
    <n v="1435951033"/>
    <b v="0"/>
    <n v="15"/>
    <b v="0"/>
    <x v="33"/>
    <n v="3.3"/>
    <x v="1673"/>
    <s v="technology"/>
    <x v="33"/>
  </r>
  <r>
    <n v="1339"/>
    <s v="Linkoo (Canceled)"/>
    <s v="World's Smallest customizable Phone &amp; GPS Watch for kids !"/>
    <n v="50000"/>
    <x v="1612"/>
    <x v="1"/>
    <x v="0"/>
    <s v="USD"/>
    <n v="1418056315"/>
    <n v="1414164715"/>
    <b v="0"/>
    <n v="37"/>
    <b v="0"/>
    <x v="33"/>
    <n v="6.63"/>
    <x v="1674"/>
    <s v="technology"/>
    <x v="33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33"/>
    <n v="0"/>
    <x v="121"/>
    <s v="technology"/>
    <x v="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1613"/>
    <x v="1"/>
    <x v="1"/>
    <s v="GBP"/>
    <n v="1475333917"/>
    <n v="1472569117"/>
    <b v="0"/>
    <n v="46"/>
    <b v="0"/>
    <x v="33"/>
    <n v="70.36"/>
    <x v="1675"/>
    <s v="technology"/>
    <x v="33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33"/>
    <n v="0.2"/>
    <x v="101"/>
    <s v="technology"/>
    <x v="3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614"/>
    <x v="1"/>
    <x v="0"/>
    <s v="USD"/>
    <n v="1471579140"/>
    <n v="1466512683"/>
    <b v="0"/>
    <n v="323"/>
    <b v="0"/>
    <x v="33"/>
    <n v="102.3"/>
    <x v="1676"/>
    <s v="technology"/>
    <x v="33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615"/>
    <x v="2"/>
    <x v="1"/>
    <s v="GBP"/>
    <n v="1432299600"/>
    <n v="1429707729"/>
    <b v="0"/>
    <n v="25"/>
    <b v="0"/>
    <x v="34"/>
    <n v="2.7"/>
    <x v="1677"/>
    <s v="technology"/>
    <x v="34"/>
  </r>
  <r>
    <n v="1902"/>
    <s v="Cardboard reality"/>
    <s v="Virtual reality is expensive, here is the solution. I've created a VR device out of cardboard. I present: World's cheapest VR Device."/>
    <n v="1000"/>
    <x v="507"/>
    <x v="2"/>
    <x v="9"/>
    <s v="EUR"/>
    <n v="1425495447"/>
    <n v="1422903447"/>
    <b v="0"/>
    <n v="3"/>
    <b v="0"/>
    <x v="34"/>
    <n v="1.2"/>
    <x v="143"/>
    <s v="technology"/>
    <x v="34"/>
  </r>
  <r>
    <n v="1903"/>
    <s v="MiPointer"/>
    <s v="A cool smart laser pointer for presenting professionals. Unique by design, widest functional coverage for both IOS and Android."/>
    <n v="3000"/>
    <x v="1616"/>
    <x v="2"/>
    <x v="0"/>
    <s v="USD"/>
    <n v="1485541791"/>
    <n v="1480357791"/>
    <b v="0"/>
    <n v="41"/>
    <b v="0"/>
    <x v="34"/>
    <n v="46.6"/>
    <x v="1678"/>
    <s v="technology"/>
    <x v="34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34"/>
    <n v="0.1"/>
    <x v="380"/>
    <s v="technology"/>
    <x v="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424"/>
    <x v="2"/>
    <x v="0"/>
    <s v="USD"/>
    <n v="1410127994"/>
    <n v="1407535994"/>
    <b v="0"/>
    <n v="4"/>
    <b v="0"/>
    <x v="34"/>
    <n v="0.17"/>
    <x v="428"/>
    <s v="technology"/>
    <x v="34"/>
  </r>
  <r>
    <n v="1906"/>
    <s v="Macbook all-in-one Portable storage docking station PLUSDOCK"/>
    <s v="Max 5Tb storage, Wired lan, Additional USB ports and Hi-res DAC, 10000mAh battery, Real portable docking station"/>
    <n v="50000"/>
    <x v="1617"/>
    <x v="2"/>
    <x v="0"/>
    <s v="USD"/>
    <n v="1466697983"/>
    <n v="1464105983"/>
    <b v="0"/>
    <n v="99"/>
    <b v="0"/>
    <x v="34"/>
    <n v="42.76"/>
    <x v="1679"/>
    <s v="technology"/>
    <x v="34"/>
  </r>
  <r>
    <n v="1907"/>
    <s v="Litter-Buddy"/>
    <s v="Litter-Buddy is great economical alternative to leading pet waste disposal systems with cartridge bag elements."/>
    <n v="30000"/>
    <x v="426"/>
    <x v="2"/>
    <x v="0"/>
    <s v="USD"/>
    <n v="1400853925"/>
    <n v="1399557925"/>
    <b v="0"/>
    <n v="4"/>
    <b v="0"/>
    <x v="34"/>
    <n v="0.28000000000000003"/>
    <x v="431"/>
    <s v="technology"/>
    <x v="3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618"/>
    <x v="2"/>
    <x v="0"/>
    <s v="USD"/>
    <n v="1483048900"/>
    <n v="1480456900"/>
    <b v="0"/>
    <n v="4"/>
    <b v="0"/>
    <x v="34"/>
    <n v="1.73"/>
    <x v="1680"/>
    <s v="technology"/>
    <x v="34"/>
  </r>
  <r>
    <n v="1909"/>
    <s v="Little Occhio, Wireless micro-cam for iPhone/Android"/>
    <s v="Use Little Occhio to see and share the hidden secrets of nature. Capture, share awesome photos, works with iPhone/Android/tablets."/>
    <n v="35000"/>
    <x v="1619"/>
    <x v="2"/>
    <x v="0"/>
    <s v="USD"/>
    <n v="1414059479"/>
    <n v="1411467479"/>
    <b v="0"/>
    <n v="38"/>
    <b v="0"/>
    <x v="34"/>
    <n v="14.11"/>
    <x v="1681"/>
    <s v="technology"/>
    <x v="34"/>
  </r>
  <r>
    <n v="1910"/>
    <s v="Thinking Cleaner, Wifi for iRobotÂ® RoombaÂ® 700 &amp; 800 series"/>
    <s v="Thinking Cleaner is an add-on for your iRobotÂ® RoombaÂ® 700/800 that makes it smarter and aware of its owner."/>
    <n v="85000"/>
    <x v="1620"/>
    <x v="2"/>
    <x v="9"/>
    <s v="EUR"/>
    <n v="1446331500"/>
    <n v="1442531217"/>
    <b v="0"/>
    <n v="285"/>
    <b v="0"/>
    <x v="34"/>
    <n v="39.4"/>
    <x v="1682"/>
    <s v="technology"/>
    <x v="34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34"/>
    <n v="0.02"/>
    <x v="119"/>
    <s v="technology"/>
    <x v="34"/>
  </r>
  <r>
    <n v="1912"/>
    <s v="SOLO TESTER: Electrical Wiring Testing &amp; Troubleshooter"/>
    <s v="Finally! Electrical Wiring Testing Made Easy...  Designed by a Professional for Professionals, Homeowners and DIYs, Too!"/>
    <n v="5000"/>
    <x v="1621"/>
    <x v="2"/>
    <x v="0"/>
    <s v="USD"/>
    <n v="1433395560"/>
    <n v="1430803560"/>
    <b v="0"/>
    <n v="42"/>
    <b v="0"/>
    <x v="34"/>
    <n v="59.3"/>
    <x v="1683"/>
    <s v="technology"/>
    <x v="34"/>
  </r>
  <r>
    <n v="1913"/>
    <s v="Tibio - Spreading warmth in everyones home"/>
    <s v="Tibio is a revolutionary new product designed to solve an age old problem."/>
    <n v="48000"/>
    <x v="1622"/>
    <x v="2"/>
    <x v="1"/>
    <s v="GBP"/>
    <n v="1412770578"/>
    <n v="1410178578"/>
    <b v="0"/>
    <n v="26"/>
    <b v="0"/>
    <x v="34"/>
    <n v="1.33"/>
    <x v="1684"/>
    <s v="technology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34"/>
    <n v="9.01"/>
    <x v="179"/>
    <s v="technology"/>
    <x v="34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34"/>
    <n v="1.6"/>
    <x v="558"/>
    <s v="technology"/>
    <x v="34"/>
  </r>
  <r>
    <n v="1916"/>
    <s v="The Paint Can Holder by U.S. Green Products"/>
    <s v="The Paint Can Holder Makes Painting Easier and Safer on Extension Ladders."/>
    <n v="20000"/>
    <x v="1623"/>
    <x v="2"/>
    <x v="0"/>
    <s v="USD"/>
    <n v="1478542375"/>
    <n v="1476378775"/>
    <b v="0"/>
    <n v="6"/>
    <b v="0"/>
    <x v="34"/>
    <n v="0.51"/>
    <x v="563"/>
    <s v="technology"/>
    <x v="34"/>
  </r>
  <r>
    <n v="1917"/>
    <s v="Chronovisor:The MOST innovative watch for night time reading"/>
    <s v="Let's build a legendary brand altogether"/>
    <n v="390000"/>
    <x v="1624"/>
    <x v="2"/>
    <x v="7"/>
    <s v="HKD"/>
    <n v="1486708133"/>
    <n v="1484116133"/>
    <b v="0"/>
    <n v="70"/>
    <b v="0"/>
    <x v="34"/>
    <n v="52.57"/>
    <x v="1685"/>
    <s v="technology"/>
    <x v="34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34"/>
    <n v="1.04"/>
    <x v="752"/>
    <s v="technology"/>
    <x v="34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625"/>
    <x v="2"/>
    <x v="0"/>
    <s v="USD"/>
    <n v="1432069249"/>
    <n v="1429477249"/>
    <b v="0"/>
    <n v="8"/>
    <b v="0"/>
    <x v="34"/>
    <n v="47.4"/>
    <x v="1686"/>
    <s v="technology"/>
    <x v="34"/>
  </r>
  <r>
    <n v="1920"/>
    <s v="Brightside - Side lighting for cyclists"/>
    <s v="A new concept in bike light safety, protecting cyclists from being hit in the side. Bright, amber sideways."/>
    <n v="10000"/>
    <x v="1626"/>
    <x v="2"/>
    <x v="1"/>
    <s v="GBP"/>
    <n v="1445468400"/>
    <n v="1443042061"/>
    <b v="0"/>
    <n v="105"/>
    <b v="0"/>
    <x v="34"/>
    <n v="43.03"/>
    <x v="1687"/>
    <s v="technology"/>
    <x v="34"/>
  </r>
  <r>
    <n v="1941"/>
    <s v="Gramofon: Modern Cloud Jukebox"/>
    <s v="Gramofon streams cloud music to your sound system. A modern jukebox: smartphones are the remotes + WiFi brings everyone together."/>
    <n v="250000"/>
    <x v="1627"/>
    <x v="0"/>
    <x v="0"/>
    <s v="USD"/>
    <n v="1400137131"/>
    <n v="1397545131"/>
    <b v="1"/>
    <n v="4883"/>
    <b v="1"/>
    <x v="35"/>
    <n v="126.12"/>
    <x v="1688"/>
    <s v="technology"/>
    <x v="35"/>
  </r>
  <r>
    <n v="1942"/>
    <s v="building the world's longest marble run relaunch"/>
    <s v="Getting a revolutionary new toy design into open source production, and using the design to create the worlds longest marble run."/>
    <n v="6000"/>
    <x v="1628"/>
    <x v="0"/>
    <x v="0"/>
    <s v="USD"/>
    <n v="1309809140"/>
    <n v="1302033140"/>
    <b v="1"/>
    <n v="95"/>
    <b v="1"/>
    <x v="35"/>
    <n v="138.44"/>
    <x v="1689"/>
    <s v="technology"/>
    <x v="35"/>
  </r>
  <r>
    <n v="1943"/>
    <s v="RuuviTag - Open-Source Bluetooth Sensor Beacon"/>
    <s v="Next-gen 100% open-source sensor beacon platform designed especially for makers, developers and IoT companies."/>
    <n v="10000"/>
    <x v="1629"/>
    <x v="0"/>
    <x v="0"/>
    <s v="USD"/>
    <n v="1470896916"/>
    <n v="1467008916"/>
    <b v="1"/>
    <n v="2478"/>
    <b v="1"/>
    <x v="35"/>
    <n v="1705.25"/>
    <x v="1690"/>
    <s v="technology"/>
    <x v="3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630"/>
    <x v="0"/>
    <x v="0"/>
    <s v="USD"/>
    <n v="1398952890"/>
    <n v="1396360890"/>
    <b v="1"/>
    <n v="1789"/>
    <b v="1"/>
    <x v="35"/>
    <n v="788.06"/>
    <x v="1691"/>
    <s v="technology"/>
    <x v="35"/>
  </r>
  <r>
    <n v="1945"/>
    <s v="Oval - The First Digital HandPan"/>
    <s v="A new electronic musical instrument which allows you to play, learn and perform music using any sound you can imagine."/>
    <n v="100000"/>
    <x v="1631"/>
    <x v="0"/>
    <x v="3"/>
    <s v="EUR"/>
    <n v="1436680958"/>
    <n v="1433224958"/>
    <b v="1"/>
    <n v="680"/>
    <b v="1"/>
    <x v="35"/>
    <n v="348.02"/>
    <x v="1692"/>
    <s v="technology"/>
    <x v="35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632"/>
    <x v="0"/>
    <x v="0"/>
    <s v="USD"/>
    <n v="1397961361"/>
    <n v="1392780961"/>
    <b v="1"/>
    <n v="70"/>
    <b v="1"/>
    <x v="35"/>
    <n v="149.75"/>
    <x v="1693"/>
    <s v="technology"/>
    <x v="3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633"/>
    <x v="0"/>
    <x v="0"/>
    <s v="USD"/>
    <n v="1258955940"/>
    <n v="1255730520"/>
    <b v="1"/>
    <n v="23"/>
    <b v="1"/>
    <x v="35"/>
    <n v="100.63"/>
    <x v="515"/>
    <s v="technology"/>
    <x v="35"/>
  </r>
  <r>
    <n v="1948"/>
    <s v="UDOO X86: The Most Powerful Maker Board Ever"/>
    <s v="10 times more powerful than Raspberry Pi 3, x86 64-bit architecture"/>
    <n v="100000"/>
    <x v="1634"/>
    <x v="0"/>
    <x v="0"/>
    <s v="USD"/>
    <n v="1465232520"/>
    <n v="1460557809"/>
    <b v="1"/>
    <n v="4245"/>
    <b v="1"/>
    <x v="35"/>
    <n v="800.21"/>
    <x v="1694"/>
    <s v="technology"/>
    <x v="35"/>
  </r>
  <r>
    <n v="1949"/>
    <s v="Shake Your Power"/>
    <s v="#ShakeYourPower brings clean energy to places in the world without electricity through the power of music."/>
    <n v="50000"/>
    <x v="1635"/>
    <x v="0"/>
    <x v="1"/>
    <s v="GBP"/>
    <n v="1404986951"/>
    <n v="1402394951"/>
    <b v="1"/>
    <n v="943"/>
    <b v="1"/>
    <x v="35"/>
    <n v="106"/>
    <x v="1695"/>
    <s v="technology"/>
    <x v="35"/>
  </r>
  <r>
    <n v="1950"/>
    <s v="Trebuchette - the snap-together, desktop trebuchet"/>
    <s v="We're building snap-together model trebuchets that are perfect for office warfare or annoying your roommate!"/>
    <n v="48000"/>
    <x v="1636"/>
    <x v="0"/>
    <x v="0"/>
    <s v="USD"/>
    <n v="1303446073"/>
    <n v="1300767673"/>
    <b v="1"/>
    <n v="1876"/>
    <b v="1"/>
    <x v="35"/>
    <n v="200.52"/>
    <x v="1069"/>
    <s v="technology"/>
    <x v="35"/>
  </r>
  <r>
    <n v="1951"/>
    <s v="Connect. Code. Create. With SBrick Plus"/>
    <s v="Take learning and playing with LEGOÂ® to the next level with sensors! Build creations with SBrick Plus and make them interactive!"/>
    <n v="50000"/>
    <x v="1637"/>
    <x v="0"/>
    <x v="0"/>
    <s v="USD"/>
    <n v="1478516737"/>
    <n v="1475921137"/>
    <b v="1"/>
    <n v="834"/>
    <b v="1"/>
    <x v="35"/>
    <n v="212.44"/>
    <x v="1696"/>
    <s v="technology"/>
    <x v="35"/>
  </r>
  <r>
    <n v="1952"/>
    <s v="Nix Color Sensor"/>
    <s v="Nix is a breakthrough smartphone accessory. Just scan an object and instantly view the color on your iPhone, Android, PC, or Mac."/>
    <n v="35000"/>
    <x v="1638"/>
    <x v="0"/>
    <x v="5"/>
    <s v="CAD"/>
    <n v="1381934015"/>
    <n v="1378737215"/>
    <b v="1"/>
    <n v="682"/>
    <b v="1"/>
    <x v="35"/>
    <n v="198.47"/>
    <x v="1697"/>
    <s v="technology"/>
    <x v="35"/>
  </r>
  <r>
    <n v="1953"/>
    <s v="NTH Music Synthesizer"/>
    <s v="The NTH is an open source music synthesizer featuring instant fun, awesome sound, and a hackable design."/>
    <n v="15000"/>
    <x v="1639"/>
    <x v="0"/>
    <x v="0"/>
    <s v="USD"/>
    <n v="1330657200"/>
    <n v="1328158065"/>
    <b v="1"/>
    <n v="147"/>
    <b v="1"/>
    <x v="35"/>
    <n v="225.95"/>
    <x v="1698"/>
    <s v="technology"/>
    <x v="35"/>
  </r>
  <r>
    <n v="1954"/>
    <s v="Orison â€“ Rethink the Power of Energy"/>
    <s v="The First Home Battery System You Simply Plug in to Install"/>
    <n v="50000"/>
    <x v="1640"/>
    <x v="0"/>
    <x v="0"/>
    <s v="USD"/>
    <n v="1457758800"/>
    <n v="1453730176"/>
    <b v="1"/>
    <n v="415"/>
    <b v="1"/>
    <x v="35"/>
    <n v="698.95"/>
    <x v="1699"/>
    <s v="technology"/>
    <x v="35"/>
  </r>
  <r>
    <n v="1955"/>
    <s v="Bukobot 3D Printer - Affordable 3D with No Compromises!"/>
    <s v="An easy to build open source 3D object printer. For the newbie or experienced maker, there's a model for everyone! NEW $599 Model!"/>
    <n v="42000"/>
    <x v="1641"/>
    <x v="0"/>
    <x v="0"/>
    <s v="USD"/>
    <n v="1337799600"/>
    <n v="1334989881"/>
    <b v="1"/>
    <n v="290"/>
    <b v="1"/>
    <x v="35"/>
    <n v="398.6"/>
    <x v="1700"/>
    <s v="technology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x v="1642"/>
    <x v="0"/>
    <x v="0"/>
    <s v="USD"/>
    <n v="1429391405"/>
    <n v="1425507005"/>
    <b v="1"/>
    <n v="365"/>
    <b v="1"/>
    <x v="35"/>
    <n v="294.02999999999997"/>
    <x v="1701"/>
    <s v="technology"/>
    <x v="35"/>
  </r>
  <r>
    <n v="1957"/>
    <s v="freeSoC and freeSoC Mini"/>
    <s v="An open hardware platform for the best microcontroller in the world."/>
    <n v="30000"/>
    <x v="1643"/>
    <x v="0"/>
    <x v="0"/>
    <s v="USD"/>
    <n v="1351304513"/>
    <n v="1348712513"/>
    <b v="1"/>
    <n v="660"/>
    <b v="1"/>
    <x v="35"/>
    <n v="167.5"/>
    <x v="1702"/>
    <s v="technology"/>
    <x v="35"/>
  </r>
  <r>
    <n v="1958"/>
    <s v="Mojo: Digital Design for the Hobbyist"/>
    <s v="The Mojo is an FPGA development board that is designed to be user friendly and a great introduction into digital design for anyone."/>
    <n v="7000"/>
    <x v="1644"/>
    <x v="0"/>
    <x v="0"/>
    <s v="USD"/>
    <n v="1364078561"/>
    <n v="1361490161"/>
    <b v="1"/>
    <n v="1356"/>
    <b v="1"/>
    <x v="35"/>
    <n v="1435.57"/>
    <x v="1703"/>
    <s v="technology"/>
    <x v="35"/>
  </r>
  <r>
    <n v="1959"/>
    <s v="Heat Seek NYC"/>
    <s v="A thermometer that connects to the internet to help New York City turn the heat on for thousands of tenants with no heat in the winter."/>
    <n v="10000"/>
    <x v="1645"/>
    <x v="0"/>
    <x v="0"/>
    <s v="USD"/>
    <n v="1412121600"/>
    <n v="1408565860"/>
    <b v="1"/>
    <n v="424"/>
    <b v="1"/>
    <x v="35"/>
    <n v="156.72999999999999"/>
    <x v="1158"/>
    <s v="technology"/>
    <x v="35"/>
  </r>
  <r>
    <n v="1960"/>
    <s v="TREKKAYAK"/>
    <s v="Trekkayak is an ultralight, durable and inflatable boat to be carried in your backpack to cross a lake or paddle down a river."/>
    <n v="70000"/>
    <x v="1646"/>
    <x v="0"/>
    <x v="11"/>
    <s v="SEK"/>
    <n v="1419151341"/>
    <n v="1416559341"/>
    <b v="1"/>
    <n v="33"/>
    <b v="1"/>
    <x v="35"/>
    <n v="117.9"/>
    <x v="1704"/>
    <s v="technology"/>
    <x v="35"/>
  </r>
  <r>
    <n v="1961"/>
    <s v="Public Lab DIY Spectrometry Kit"/>
    <s v="This DIY kit helps analyze materials and contaminants. We need your help to build a library of open-source spectral data."/>
    <n v="10000"/>
    <x v="1647"/>
    <x v="0"/>
    <x v="0"/>
    <s v="USD"/>
    <n v="1349495940"/>
    <n v="1346042417"/>
    <b v="1"/>
    <n v="1633"/>
    <b v="1"/>
    <x v="35"/>
    <n v="1105.3800000000001"/>
    <x v="1705"/>
    <s v="technology"/>
    <x v="3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648"/>
    <x v="0"/>
    <x v="0"/>
    <s v="USD"/>
    <n v="1400006636"/>
    <n v="1397414636"/>
    <b v="1"/>
    <n v="306"/>
    <b v="1"/>
    <x v="35"/>
    <n v="192.93"/>
    <x v="1706"/>
    <s v="technology"/>
    <x v="3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649"/>
    <x v="0"/>
    <x v="1"/>
    <s v="GBP"/>
    <n v="1410862734"/>
    <n v="1407838734"/>
    <b v="1"/>
    <n v="205"/>
    <b v="1"/>
    <x v="35"/>
    <n v="126.88"/>
    <x v="1707"/>
    <s v="technology"/>
    <x v="35"/>
  </r>
  <r>
    <n v="1964"/>
    <s v="Clairy: The Most Amazing Natural Air Purifier"/>
    <s v="Clairy combines the power of nature and technology with the beauty of design to eliminate indoor pollution and analyze it."/>
    <n v="89200"/>
    <x v="1650"/>
    <x v="0"/>
    <x v="18"/>
    <s v="EUR"/>
    <n v="1461306772"/>
    <n v="1458714772"/>
    <b v="1"/>
    <n v="1281"/>
    <b v="1"/>
    <x v="35"/>
    <n v="259.58"/>
    <x v="1708"/>
    <s v="technology"/>
    <x v="35"/>
  </r>
  <r>
    <n v="1965"/>
    <s v="BoardX: The Open Source Miniature Motherboard [Redemption]"/>
    <s v="BoardX is a collection of electronic circuit boards that stack on top of one another to share resources and communicate"/>
    <n v="5000"/>
    <x v="1651"/>
    <x v="0"/>
    <x v="0"/>
    <s v="USD"/>
    <n v="1326330000"/>
    <n v="1324433310"/>
    <b v="1"/>
    <n v="103"/>
    <b v="1"/>
    <x v="35"/>
    <n v="262.27999999999997"/>
    <x v="1709"/>
    <s v="technology"/>
    <x v="35"/>
  </r>
  <r>
    <n v="1966"/>
    <s v="InkCase Plus: E Ink screen for Android phone"/>
    <s v="InkCase Plus is an always on E Ink second screen; uses sports/fitness apps, an eBook reader, display Photo and receive notifications."/>
    <n v="100000"/>
    <x v="1652"/>
    <x v="0"/>
    <x v="0"/>
    <s v="USD"/>
    <n v="1408021098"/>
    <n v="1405429098"/>
    <b v="1"/>
    <n v="1513"/>
    <b v="1"/>
    <x v="35"/>
    <n v="206.74"/>
    <x v="1710"/>
    <s v="technology"/>
    <x v="35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653"/>
    <x v="0"/>
    <x v="0"/>
    <s v="USD"/>
    <n v="1398959729"/>
    <n v="1396367729"/>
    <b v="1"/>
    <n v="405"/>
    <b v="1"/>
    <x v="35"/>
    <n v="370.13"/>
    <x v="1711"/>
    <s v="technology"/>
    <x v="35"/>
  </r>
  <r>
    <n v="1968"/>
    <s v="XSHIFTER: World's First Affordable Wireless Shifting System"/>
    <s v="Bringing the advantages of wireless smart shifting to every cyclist. FITS ANY BIKE"/>
    <n v="50000"/>
    <x v="1654"/>
    <x v="0"/>
    <x v="0"/>
    <s v="USD"/>
    <n v="1480777515"/>
    <n v="1478095515"/>
    <b v="1"/>
    <n v="510"/>
    <b v="1"/>
    <x v="35"/>
    <n v="284.97000000000003"/>
    <x v="1712"/>
    <s v="technology"/>
    <x v="35"/>
  </r>
  <r>
    <n v="1969"/>
    <s v="Puck.js - the ground-breaking bluetooth beacon"/>
    <s v="An Open Source JavaScript microcontroller you can program wirelessly - perfect for IoT! No software needed so get started in seconds."/>
    <n v="20000"/>
    <x v="1655"/>
    <x v="0"/>
    <x v="1"/>
    <s v="GBP"/>
    <n v="1470423668"/>
    <n v="1467831668"/>
    <b v="1"/>
    <n v="1887"/>
    <b v="1"/>
    <x v="35"/>
    <n v="579.08000000000004"/>
    <x v="1713"/>
    <s v="technology"/>
    <x v="35"/>
  </r>
  <r>
    <n v="1970"/>
    <s v="APOC: Mini Radiation Detector"/>
    <s v="The APOC is a gamma particle detector that will help you learn about radiation and find radioactive things!"/>
    <n v="5000"/>
    <x v="1656"/>
    <x v="0"/>
    <x v="0"/>
    <s v="USD"/>
    <n v="1366429101"/>
    <n v="1361248701"/>
    <b v="1"/>
    <n v="701"/>
    <b v="1"/>
    <x v="35"/>
    <n v="1131.8"/>
    <x v="1714"/>
    <s v="technology"/>
    <x v="35"/>
  </r>
  <r>
    <n v="1971"/>
    <s v="castAR: the most versatile AR &amp; VR system"/>
    <s v="castAR: bridging the physical world with the virtual worlds; 3D holographic like projections in AR, fully immersive environments in VR"/>
    <n v="400000"/>
    <x v="1657"/>
    <x v="0"/>
    <x v="0"/>
    <s v="USD"/>
    <n v="1384488000"/>
    <n v="1381752061"/>
    <b v="1"/>
    <n v="3863"/>
    <b v="1"/>
    <x v="35"/>
    <n v="263.02999999999997"/>
    <x v="1715"/>
    <s v="technology"/>
    <x v="35"/>
  </r>
  <r>
    <n v="1972"/>
    <s v="Jog It! Open source controller pendant for EMC2 and Mach3!"/>
    <s v="Jog It! Is an open source hand held controller designed to make running a program in Linux CNC (EMC2) and MACH3 a breeze."/>
    <n v="2500"/>
    <x v="1658"/>
    <x v="0"/>
    <x v="0"/>
    <s v="USD"/>
    <n v="1353201444"/>
    <n v="1350605844"/>
    <b v="1"/>
    <n v="238"/>
    <b v="1"/>
    <x v="35"/>
    <n v="674.48"/>
    <x v="1716"/>
    <s v="technology"/>
    <x v="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659"/>
    <x v="0"/>
    <x v="0"/>
    <s v="USD"/>
    <n v="1470466800"/>
    <n v="1467134464"/>
    <b v="1"/>
    <n v="2051"/>
    <b v="1"/>
    <x v="35"/>
    <n v="256.83"/>
    <x v="1717"/>
    <s v="technology"/>
    <x v="35"/>
  </r>
  <r>
    <n v="1974"/>
    <s v="RAPIRO: The Humanoid Robot Kit for your Raspberry Pi"/>
    <s v="RAPIRO is a cute and affordable robot kit designed to work with a Raspberry Pi. It comes with a Arduino-compatible servo controller."/>
    <n v="20000"/>
    <x v="1660"/>
    <x v="0"/>
    <x v="1"/>
    <s v="GBP"/>
    <n v="1376899269"/>
    <n v="1371715269"/>
    <b v="1"/>
    <n v="402"/>
    <b v="1"/>
    <x v="35"/>
    <n v="375.5"/>
    <x v="1718"/>
    <s v="technology"/>
    <x v="35"/>
  </r>
  <r>
    <n v="1975"/>
    <s v="Bugle2: A DIY Phono Preamp"/>
    <s v="The Bugle2 is a second generation DIY kit phono preamplifier for vinyl playback."/>
    <n v="16000"/>
    <x v="1661"/>
    <x v="0"/>
    <x v="0"/>
    <s v="USD"/>
    <n v="1362938851"/>
    <n v="1360346851"/>
    <b v="1"/>
    <n v="253"/>
    <b v="1"/>
    <x v="35"/>
    <n v="208.71"/>
    <x v="1719"/>
    <s v="technology"/>
    <x v="35"/>
  </r>
  <r>
    <n v="1976"/>
    <s v="Pi Lite white - Bright white LED display for Raspberry Pi"/>
    <s v="Can you help us make an ultra bright white one a reality?"/>
    <n v="4000"/>
    <x v="1662"/>
    <x v="0"/>
    <x v="1"/>
    <s v="GBP"/>
    <n v="1373751325"/>
    <n v="1371159325"/>
    <b v="1"/>
    <n v="473"/>
    <b v="1"/>
    <x v="35"/>
    <n v="346.6"/>
    <x v="1720"/>
    <s v="technology"/>
    <x v="35"/>
  </r>
  <r>
    <n v="1977"/>
    <s v="Ario: Smart Lighting. Better Health."/>
    <s v="Ario learns about you, syncs your body clock, and keeps you healthy through natural lighting patterns."/>
    <n v="50000"/>
    <x v="1663"/>
    <x v="0"/>
    <x v="0"/>
    <s v="USD"/>
    <n v="1450511940"/>
    <n v="1446527540"/>
    <b v="1"/>
    <n v="821"/>
    <b v="1"/>
    <x v="35"/>
    <n v="402.33"/>
    <x v="1721"/>
    <s v="technology"/>
    <x v="35"/>
  </r>
  <r>
    <n v="1978"/>
    <s v="B9Creator - A High Resolution 3D Printer"/>
    <s v="Please help us take DIY 3D Printing to the next level, support this open source photo-initiated polymer resin based 3D printing system!"/>
    <n v="50000"/>
    <x v="1664"/>
    <x v="0"/>
    <x v="0"/>
    <s v="USD"/>
    <n v="1339484400"/>
    <n v="1336627492"/>
    <b v="1"/>
    <n v="388"/>
    <b v="1"/>
    <x v="35"/>
    <n v="1026.8499999999999"/>
    <x v="1722"/>
    <s v="technology"/>
    <x v="35"/>
  </r>
  <r>
    <n v="1979"/>
    <s v="Skybuds - truly wireless earbuds and smartphone case"/>
    <s v="Truly wireless premium earbuds with a battery-boosting smartphone case for charging and storage"/>
    <n v="200000"/>
    <x v="1665"/>
    <x v="0"/>
    <x v="0"/>
    <s v="USD"/>
    <n v="1447909140"/>
    <n v="1444734146"/>
    <b v="1"/>
    <n v="813"/>
    <b v="1"/>
    <x v="35"/>
    <n v="114.9"/>
    <x v="1723"/>
    <s v="technology"/>
    <x v="35"/>
  </r>
  <r>
    <n v="1980"/>
    <s v="YOUMO - Your Smart Modular Power Strip"/>
    <s v="Multi-power charging that is smarter, stylish and designed for you."/>
    <n v="50000"/>
    <x v="1666"/>
    <x v="0"/>
    <x v="12"/>
    <s v="EUR"/>
    <n v="1459684862"/>
    <n v="1456232462"/>
    <b v="1"/>
    <n v="1945"/>
    <b v="1"/>
    <x v="35"/>
    <n v="354.82"/>
    <x v="1724"/>
    <s v="technology"/>
    <x v="35"/>
  </r>
  <r>
    <n v="2001"/>
    <s v="Nuimo: Seamless Smart Home Interface"/>
    <s v="Nuimo is a universal controller for the internet of things. Control your music, lights, locks and more."/>
    <n v="55000"/>
    <x v="1667"/>
    <x v="0"/>
    <x v="12"/>
    <s v="EUR"/>
    <n v="1434139200"/>
    <n v="1431406916"/>
    <b v="1"/>
    <n v="1637"/>
    <b v="1"/>
    <x v="35"/>
    <n v="382.13"/>
    <x v="1725"/>
    <s v="technology"/>
    <x v="35"/>
  </r>
  <r>
    <n v="2002"/>
    <s v="JeVois: Open-Source Quad-Core Smart Machine Vision Camera"/>
    <s v="Open-source quad-core camera effortlessly adds powerful machine vision to all your PC/Arduino/Raspberry Pi projects"/>
    <n v="50000"/>
    <x v="1668"/>
    <x v="0"/>
    <x v="0"/>
    <s v="USD"/>
    <n v="1485191143"/>
    <n v="1482599143"/>
    <b v="1"/>
    <n v="1375"/>
    <b v="1"/>
    <x v="35"/>
    <n v="216.79"/>
    <x v="1726"/>
    <s v="technology"/>
    <x v="35"/>
  </r>
  <r>
    <n v="2003"/>
    <s v="velosynth"/>
    <s v="velosynth is an open-source bicycle interaction synthesizer. it interprets the speed and acceleration of a bicycle into expressive audio feedback."/>
    <n v="500"/>
    <x v="1669"/>
    <x v="0"/>
    <x v="0"/>
    <s v="USD"/>
    <n v="1278111600"/>
    <n v="1276830052"/>
    <b v="1"/>
    <n v="17"/>
    <b v="1"/>
    <x v="35"/>
    <n v="312"/>
    <x v="1727"/>
    <s v="technology"/>
    <x v="35"/>
  </r>
  <r>
    <n v="2004"/>
    <s v="Printeer - a 3D printer for kids &amp; schools"/>
    <s v="Design and 3D print your own creations using an iPad. A delightful 3D printing experience for children and K-12 education."/>
    <n v="50000"/>
    <x v="1670"/>
    <x v="0"/>
    <x v="0"/>
    <s v="USD"/>
    <n v="1405002663"/>
    <n v="1402410663"/>
    <b v="1"/>
    <n v="354"/>
    <b v="1"/>
    <x v="35"/>
    <n v="234.42"/>
    <x v="1728"/>
    <s v="technology"/>
    <x v="35"/>
  </r>
  <r>
    <n v="2005"/>
    <s v="bassAware Holster"/>
    <s v="The bassAware Holster is a new type of wearable audio technology that uses vibration to create a massive bass experience."/>
    <n v="30000"/>
    <x v="1671"/>
    <x v="0"/>
    <x v="0"/>
    <s v="USD"/>
    <n v="1381895940"/>
    <n v="1379532618"/>
    <b v="1"/>
    <n v="191"/>
    <b v="1"/>
    <x v="35"/>
    <n v="123.68"/>
    <x v="1729"/>
    <s v="technology"/>
    <x v="35"/>
  </r>
  <r>
    <n v="2006"/>
    <s v="MAID Oven - Make All Incredible Dishes"/>
    <s v="MAID is a smart kitchen assistant &amp; a multifunctional oven. MAID knows what to cook and how to cook. Cooking is now easy,fun &amp; social."/>
    <n v="50000"/>
    <x v="1672"/>
    <x v="0"/>
    <x v="0"/>
    <s v="USD"/>
    <n v="1417611645"/>
    <n v="1414584045"/>
    <b v="1"/>
    <n v="303"/>
    <b v="1"/>
    <x v="35"/>
    <n v="247.84"/>
    <x v="1730"/>
    <s v="technology"/>
    <x v="3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673"/>
    <x v="0"/>
    <x v="0"/>
    <s v="USD"/>
    <n v="1282622400"/>
    <n v="1276891586"/>
    <b v="1"/>
    <n v="137"/>
    <b v="1"/>
    <x v="35"/>
    <n v="115.71"/>
    <x v="1731"/>
    <s v="technology"/>
    <x v="35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674"/>
    <x v="0"/>
    <x v="0"/>
    <s v="USD"/>
    <n v="1316442622"/>
    <n v="1312641022"/>
    <b v="1"/>
    <n v="41"/>
    <b v="1"/>
    <x v="35"/>
    <n v="117.07"/>
    <x v="1732"/>
    <s v="technology"/>
    <x v="35"/>
  </r>
  <r>
    <n v="2009"/>
    <s v="KiÃ«n Light: Intelligent daylight at your fingertips"/>
    <s v="Licht 1: The smart pendant lamp that increases your well-being and productivity while saving 80% in running energy expenses."/>
    <n v="50000"/>
    <x v="1675"/>
    <x v="0"/>
    <x v="12"/>
    <s v="EUR"/>
    <n v="1479890743"/>
    <n v="1476776743"/>
    <b v="1"/>
    <n v="398"/>
    <b v="1"/>
    <x v="35"/>
    <n v="305.16000000000003"/>
    <x v="1733"/>
    <s v="technology"/>
    <x v="35"/>
  </r>
  <r>
    <n v="2010"/>
    <s v="Weighitz: Weigh Smarter"/>
    <s v="Weighitz are miniature smart scales designed to weigh anything in the home."/>
    <n v="30000"/>
    <x v="1676"/>
    <x v="0"/>
    <x v="0"/>
    <s v="USD"/>
    <n v="1471564491"/>
    <n v="1468972491"/>
    <b v="1"/>
    <n v="1737"/>
    <b v="1"/>
    <x v="35"/>
    <n v="320.05"/>
    <x v="1323"/>
    <s v="technology"/>
    <x v="35"/>
  </r>
  <r>
    <n v="2011"/>
    <s v="FLUXO â€“ The Worldâ€™s First Truly Smart Lamp"/>
    <s v="FLUXO â€“ The first smart design lamp where you can move the light in any direction with app and sensor control."/>
    <n v="50000"/>
    <x v="1677"/>
    <x v="0"/>
    <x v="13"/>
    <s v="EUR"/>
    <n v="1452553200"/>
    <n v="1449650173"/>
    <b v="1"/>
    <n v="971"/>
    <b v="1"/>
    <x v="35"/>
    <n v="819.56"/>
    <x v="1734"/>
    <s v="technology"/>
    <x v="35"/>
  </r>
  <r>
    <n v="2012"/>
    <s v="FishBit: Your Aquarium Made Simple (Beta Release)"/>
    <s v="FishBit is an app and connected device to monitor and control your aquariumâ€™s water composition to help your tank thrive."/>
    <n v="5000"/>
    <x v="1678"/>
    <x v="0"/>
    <x v="0"/>
    <s v="USD"/>
    <n v="1423165441"/>
    <n v="1420573441"/>
    <b v="1"/>
    <n v="183"/>
    <b v="1"/>
    <x v="35"/>
    <n v="234.9"/>
    <x v="1735"/>
    <s v="technology"/>
    <x v="35"/>
  </r>
  <r>
    <n v="2013"/>
    <s v="Portal: Turbocharged WiFi"/>
    <s v="Crowds can slow WiFi to a crawl, but not Portal. Stream ultraHD videos without buffering and play Internet games without lagging."/>
    <n v="160000"/>
    <x v="1679"/>
    <x v="0"/>
    <x v="0"/>
    <s v="USD"/>
    <n v="1468019014"/>
    <n v="1462835014"/>
    <b v="1"/>
    <n v="4562"/>
    <b v="1"/>
    <x v="35"/>
    <n v="494.91"/>
    <x v="1736"/>
    <s v="technology"/>
    <x v="35"/>
  </r>
  <r>
    <n v="2014"/>
    <s v="3Doodler: The World's First 3D Printing Pen"/>
    <s v="It's a pen that can draw in the air! 3Doodler is the 3D printing pen you can hold in your hand. Lift your imagination off the page!"/>
    <n v="30000"/>
    <x v="1680"/>
    <x v="0"/>
    <x v="0"/>
    <s v="USD"/>
    <n v="1364184539"/>
    <n v="1361250539"/>
    <b v="1"/>
    <n v="26457"/>
    <b v="1"/>
    <x v="35"/>
    <n v="7813.78"/>
    <x v="1737"/>
    <s v="technology"/>
    <x v="35"/>
  </r>
  <r>
    <n v="2015"/>
    <s v="ExtraCore (Arduino Compatible)"/>
    <s v="ExtraCore is a 1&quot; x 1&quot; 22 I/O pin Arduino Compatible. It's 1.7 grams and 16mhz of tiny Arduino style coolness."/>
    <n v="7200"/>
    <x v="1681"/>
    <x v="0"/>
    <x v="0"/>
    <s v="USD"/>
    <n v="1315602163"/>
    <n v="1313010163"/>
    <b v="1"/>
    <n v="162"/>
    <b v="1"/>
    <x v="35"/>
    <n v="113"/>
    <x v="1738"/>
    <s v="technology"/>
    <x v="35"/>
  </r>
  <r>
    <n v="2016"/>
    <s v="Hydra: a triple-output power supply for electronics projects"/>
    <s v="A smart, compact power supply designed to power anything, anywhere"/>
    <n v="10000"/>
    <x v="1682"/>
    <x v="0"/>
    <x v="0"/>
    <s v="USD"/>
    <n v="1362863299"/>
    <n v="1360271299"/>
    <b v="1"/>
    <n v="479"/>
    <b v="1"/>
    <x v="35"/>
    <n v="921.54"/>
    <x v="1739"/>
    <s v="technology"/>
    <x v="35"/>
  </r>
  <r>
    <n v="2017"/>
    <s v="SparkLab: the educational build-mobile!"/>
    <s v="A big red truck filled with cutting-edge maker tools that goes from school to school, bringing the joy of building back to kids."/>
    <n v="25000"/>
    <x v="1683"/>
    <x v="0"/>
    <x v="0"/>
    <s v="USD"/>
    <n v="1332561600"/>
    <n v="1329873755"/>
    <b v="1"/>
    <n v="426"/>
    <b v="1"/>
    <x v="35"/>
    <n v="125.1"/>
    <x v="1740"/>
    <s v="technology"/>
    <x v="35"/>
  </r>
  <r>
    <n v="2018"/>
    <s v="Scriba - the stylus reinvented"/>
    <s v="Scriba puts creative control back in your hands. Its flexible body and dynamic squeeze motion responding beautifully to your touch."/>
    <n v="65000"/>
    <x v="1684"/>
    <x v="0"/>
    <x v="17"/>
    <s v="EUR"/>
    <n v="1439455609"/>
    <n v="1436863609"/>
    <b v="1"/>
    <n v="450"/>
    <b v="1"/>
    <x v="35"/>
    <n v="102.24"/>
    <x v="1741"/>
    <s v="technology"/>
    <x v="3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685"/>
    <x v="0"/>
    <x v="0"/>
    <s v="USD"/>
    <n v="1474563621"/>
    <n v="1471971621"/>
    <b v="1"/>
    <n v="1780"/>
    <b v="1"/>
    <x v="35"/>
    <n v="484.91"/>
    <x v="1742"/>
    <s v="technology"/>
    <x v="35"/>
  </r>
  <r>
    <n v="2020"/>
    <s v="Low Voltage Metal Sensor for use with Arduino type boards"/>
    <s v="Low Voltage Metal Sensor directly compatible with Arduino type computers for Robotics, &amp; Motor Control, WITHOUT USING MAGNETS!"/>
    <n v="1500"/>
    <x v="1686"/>
    <x v="0"/>
    <x v="0"/>
    <s v="USD"/>
    <n v="1400108640"/>
    <n v="1396923624"/>
    <b v="1"/>
    <n v="122"/>
    <b v="1"/>
    <x v="35"/>
    <n v="192.33"/>
    <x v="1743"/>
    <s v="technology"/>
    <x v="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687"/>
    <x v="0"/>
    <x v="0"/>
    <s v="USD"/>
    <n v="1411522897"/>
    <n v="1407634897"/>
    <b v="1"/>
    <n v="95"/>
    <b v="1"/>
    <x v="35"/>
    <n v="281.10000000000002"/>
    <x v="1744"/>
    <s v="technology"/>
    <x v="35"/>
  </r>
  <r>
    <n v="2022"/>
    <s v="Acanvas: The cord-free art display and streaming platform"/>
    <s v="Acanvas is a Wi-Fi connected and customizable art display that hangs on any wall, charges itself and streams art into your home"/>
    <n v="100000"/>
    <x v="1688"/>
    <x v="0"/>
    <x v="0"/>
    <s v="USD"/>
    <n v="1465652372"/>
    <n v="1463060372"/>
    <b v="1"/>
    <n v="325"/>
    <b v="1"/>
    <x v="35"/>
    <n v="125.14"/>
    <x v="1745"/>
    <s v="technology"/>
    <x v="35"/>
  </r>
  <r>
    <n v="2023"/>
    <s v="Atmoph Window - Your Room Can Be Anywhere"/>
    <s v="A digital window that opens to beautiful scenery from around the world with 4K-shot videos and sound. Place it anywhere, be anywhere."/>
    <n v="100000"/>
    <x v="1689"/>
    <x v="0"/>
    <x v="0"/>
    <s v="USD"/>
    <n v="1434017153"/>
    <n v="1431425153"/>
    <b v="1"/>
    <n v="353"/>
    <b v="1"/>
    <x v="35"/>
    <n v="161.46"/>
    <x v="1746"/>
    <s v="technology"/>
    <x v="35"/>
  </r>
  <r>
    <n v="2024"/>
    <s v="RA 3D printer controller by Elefu"/>
    <s v="RA - 3D Printer board. This board can control 3 extruders, bed heaters, Elefu control panel, 4 temp monitors, lighting and more."/>
    <n v="4000"/>
    <x v="1690"/>
    <x v="0"/>
    <x v="0"/>
    <s v="USD"/>
    <n v="1344826800"/>
    <n v="1341875544"/>
    <b v="1"/>
    <n v="105"/>
    <b v="1"/>
    <x v="35"/>
    <n v="585.35"/>
    <x v="1747"/>
    <s v="technology"/>
    <x v="35"/>
  </r>
  <r>
    <n v="2025"/>
    <s v="BuddyGuard: Smart Home Security In One Device"/>
    <s v="A complete Home Security System in a single device: Flare protects you and your home all by itself. Secure, beautiful and affordable."/>
    <n v="80000"/>
    <x v="1691"/>
    <x v="0"/>
    <x v="12"/>
    <s v="EUR"/>
    <n v="1433996746"/>
    <n v="1431404746"/>
    <b v="1"/>
    <n v="729"/>
    <b v="1"/>
    <x v="35"/>
    <n v="201.15"/>
    <x v="1748"/>
    <s v="technology"/>
    <x v="35"/>
  </r>
  <r>
    <n v="2026"/>
    <s v="MIDI Sprout - Biodata Sonification Device"/>
    <s v="MIDI Sprout enables plants to play synthesizers in real time."/>
    <n v="25000"/>
    <x v="1692"/>
    <x v="0"/>
    <x v="0"/>
    <s v="USD"/>
    <n v="1398052740"/>
    <n v="1394127585"/>
    <b v="1"/>
    <n v="454"/>
    <b v="1"/>
    <x v="35"/>
    <n v="133.47999999999999"/>
    <x v="1749"/>
    <s v="technology"/>
    <x v="35"/>
  </r>
  <r>
    <n v="2027"/>
    <s v="Cmoar Virtual Reality Headset with integrated electronics"/>
    <s v="Modular smartphone-based headset with external sensors for 4&quot; - 5.7&quot; Android &amp; iOS phones, iPhone 6 Plus included!"/>
    <n v="100000"/>
    <x v="1693"/>
    <x v="0"/>
    <x v="0"/>
    <s v="USD"/>
    <n v="1427740319"/>
    <n v="1423855919"/>
    <b v="1"/>
    <n v="539"/>
    <b v="1"/>
    <x v="35"/>
    <n v="120.25"/>
    <x v="1750"/>
    <s v="technology"/>
    <x v="35"/>
  </r>
  <r>
    <n v="2028"/>
    <s v="Building the Open Source Bussard Fusion Reactor "/>
    <s v="Building an open source Bussard fusion reactor, aka the Polywell."/>
    <n v="3000"/>
    <x v="1694"/>
    <x v="0"/>
    <x v="0"/>
    <s v="USD"/>
    <n v="1268690100"/>
    <n v="1265493806"/>
    <b v="1"/>
    <n v="79"/>
    <b v="1"/>
    <x v="35"/>
    <n v="126.17"/>
    <x v="1751"/>
    <s v="technology"/>
    <x v="35"/>
  </r>
  <r>
    <n v="2029"/>
    <s v="Lumin8 Pro"/>
    <s v="Lumin8 Pro is a fun and easy to use light controller that makes light dance to your favorite music."/>
    <n v="2500"/>
    <x v="1695"/>
    <x v="0"/>
    <x v="0"/>
    <s v="USD"/>
    <n v="1409099481"/>
    <n v="1406507481"/>
    <b v="1"/>
    <n v="94"/>
    <b v="1"/>
    <x v="35"/>
    <n v="361.2"/>
    <x v="1752"/>
    <s v="technology"/>
    <x v="35"/>
  </r>
  <r>
    <n v="2030"/>
    <s v="Picade: The arcade cabinet kit for your mini computer"/>
    <s v="A stylish, retro, and fun arcade cabinet for your Raspberry Pi, Mini-ITX, Pandaboard, or other mini PC from the makers of Pibow"/>
    <n v="32768"/>
    <x v="1696"/>
    <x v="0"/>
    <x v="1"/>
    <s v="GBP"/>
    <n v="1354233296"/>
    <n v="1351641296"/>
    <b v="1"/>
    <n v="625"/>
    <b v="1"/>
    <x v="35"/>
    <n v="226.24"/>
    <x v="1753"/>
    <s v="technology"/>
    <x v="35"/>
  </r>
  <r>
    <n v="2031"/>
    <s v="Linkio: the $100 Smart Home Devices Solution"/>
    <s v="With Linkio you can use your smartphone to control every electronic you own- for only $100!"/>
    <n v="50000"/>
    <x v="1697"/>
    <x v="0"/>
    <x v="9"/>
    <s v="EUR"/>
    <n v="1420765200"/>
    <n v="1417506853"/>
    <b v="1"/>
    <n v="508"/>
    <b v="1"/>
    <x v="35"/>
    <n v="120.35"/>
    <x v="1754"/>
    <s v="technology"/>
    <x v="35"/>
  </r>
  <r>
    <n v="2032"/>
    <s v="PocketLab Voyager | Explore Science in Your World"/>
    <s v="PocketLab Voyager and PocketLab Weather are rugged science labs that you can take anywhere to explore the world around you."/>
    <n v="25000"/>
    <x v="1698"/>
    <x v="0"/>
    <x v="0"/>
    <s v="USD"/>
    <n v="1481778000"/>
    <n v="1479216874"/>
    <b v="1"/>
    <n v="531"/>
    <b v="1"/>
    <x v="35"/>
    <n v="304.19"/>
    <x v="1755"/>
    <s v="technology"/>
    <x v="35"/>
  </r>
  <r>
    <n v="2033"/>
    <s v="BrewNanny Home Brew Monitor"/>
    <s v="BrewNannyâ„¢ accurately measures the health and progress of your home brew and alerts you to problems immediately, wherever you are."/>
    <n v="25000"/>
    <x v="1699"/>
    <x v="0"/>
    <x v="0"/>
    <s v="USD"/>
    <n v="1398477518"/>
    <n v="1395885518"/>
    <b v="1"/>
    <n v="158"/>
    <b v="1"/>
    <x v="35"/>
    <n v="178.68"/>
    <x v="1756"/>
    <s v="technology"/>
    <x v="3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700"/>
    <x v="0"/>
    <x v="0"/>
    <s v="USD"/>
    <n v="1430981880"/>
    <n v="1426216033"/>
    <b v="1"/>
    <n v="508"/>
    <b v="1"/>
    <x v="35"/>
    <n v="386.82"/>
    <x v="1757"/>
    <s v="technology"/>
    <x v="35"/>
  </r>
  <r>
    <n v="2035"/>
    <s v="OpenBCI: Biosensing for Everybody"/>
    <s v="Announcing the GANGLION and the ULTRACORTEXâ€”a $99 biodata acquisition device and a 3D-printed, brain-sensing headset."/>
    <n v="80000"/>
    <x v="1701"/>
    <x v="0"/>
    <x v="0"/>
    <s v="USD"/>
    <n v="1450486800"/>
    <n v="1446562807"/>
    <b v="1"/>
    <n v="644"/>
    <b v="1"/>
    <x v="35"/>
    <n v="211.04"/>
    <x v="1758"/>
    <s v="technology"/>
    <x v="35"/>
  </r>
  <r>
    <n v="2036"/>
    <s v="L.E.D Portable Charger"/>
    <s v="A high-capacity portable charger with LED lights keeps your iPhone, iPad, smartphones, tablets and other devices juiced up on-the-go."/>
    <n v="30000"/>
    <x v="1702"/>
    <x v="0"/>
    <x v="0"/>
    <s v="USD"/>
    <n v="1399668319"/>
    <n v="1397076319"/>
    <b v="1"/>
    <n v="848"/>
    <b v="1"/>
    <x v="35"/>
    <n v="131.66999999999999"/>
    <x v="1759"/>
    <s v="technology"/>
    <x v="35"/>
  </r>
  <r>
    <n v="2037"/>
    <s v="Pedal Power -- Human Scale Energy For Everyday Tasks"/>
    <s v="With an efficiency of 97%, bicycle technology is nearly perfect. So why do we use it only for transportation?"/>
    <n v="10000"/>
    <x v="1703"/>
    <x v="0"/>
    <x v="0"/>
    <s v="USD"/>
    <n v="1388383353"/>
    <n v="1383195753"/>
    <b v="1"/>
    <n v="429"/>
    <b v="1"/>
    <x v="35"/>
    <n v="300.48"/>
    <x v="1760"/>
    <s v="technology"/>
    <x v="35"/>
  </r>
  <r>
    <n v="2038"/>
    <s v="OWL Programmable Effects Pedal"/>
    <s v="The OWL is an open source, open hardware, reprogrammable effects pedal designed for musicians, coders, and hackers."/>
    <n v="8000"/>
    <x v="1704"/>
    <x v="0"/>
    <x v="1"/>
    <s v="GBP"/>
    <n v="1372701600"/>
    <n v="1369895421"/>
    <b v="1"/>
    <n v="204"/>
    <b v="1"/>
    <x v="35"/>
    <n v="420.51"/>
    <x v="1761"/>
    <s v="technology"/>
    <x v="35"/>
  </r>
  <r>
    <n v="2039"/>
    <s v="ODIN2: Smart Projector for movies, video calls, and apps"/>
    <s v="Open up your digital worlds with the most sophisticated, intuitive android smart projector."/>
    <n v="125000"/>
    <x v="1705"/>
    <x v="0"/>
    <x v="0"/>
    <s v="USD"/>
    <n v="1480568340"/>
    <n v="1477996325"/>
    <b v="1"/>
    <n v="379"/>
    <b v="1"/>
    <x v="35"/>
    <n v="136.22"/>
    <x v="1762"/>
    <s v="technology"/>
    <x v="35"/>
  </r>
  <r>
    <n v="2040"/>
    <s v="Programmable Capacitor"/>
    <s v="4.29 Billion+ Capacitor Combinations._x000a_No Coding Required."/>
    <n v="3000"/>
    <x v="1706"/>
    <x v="0"/>
    <x v="0"/>
    <s v="USD"/>
    <n v="1384557303"/>
    <n v="1383257703"/>
    <b v="1"/>
    <n v="271"/>
    <b v="1"/>
    <x v="35"/>
    <n v="248.17"/>
    <x v="1763"/>
    <s v="technology"/>
    <x v="35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707"/>
    <x v="0"/>
    <x v="0"/>
    <s v="USD"/>
    <n v="1478785027"/>
    <n v="1476189427"/>
    <b v="0"/>
    <n v="120"/>
    <b v="1"/>
    <x v="35"/>
    <n v="181.86"/>
    <x v="1764"/>
    <s v="technology"/>
    <x v="35"/>
  </r>
  <r>
    <n v="2042"/>
    <s v="SoundBrake- Headphone gadget alerts you to outside sounds"/>
    <s v="The SoundBrake headphone attachment can be used with any audio player to alert you to important outside sounds."/>
    <n v="10000"/>
    <x v="1708"/>
    <x v="0"/>
    <x v="0"/>
    <s v="USD"/>
    <n v="1453481974"/>
    <n v="1448297974"/>
    <b v="0"/>
    <n v="140"/>
    <b v="1"/>
    <x v="35"/>
    <n v="123.53"/>
    <x v="1765"/>
    <s v="technology"/>
    <x v="35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709"/>
    <x v="0"/>
    <x v="0"/>
    <s v="USD"/>
    <n v="1481432340"/>
    <n v="1476764077"/>
    <b v="0"/>
    <n v="193"/>
    <b v="1"/>
    <x v="35"/>
    <n v="506.21"/>
    <x v="546"/>
    <s v="technology"/>
    <x v="35"/>
  </r>
  <r>
    <n v="2044"/>
    <s v="PiSoC: Learn to Create"/>
    <s v="The PiSoC is an open source development platform which gives each person a unique opportunity to create, regardless of skill level."/>
    <n v="15000"/>
    <x v="1710"/>
    <x v="0"/>
    <x v="0"/>
    <s v="USD"/>
    <n v="1434212714"/>
    <n v="1431620714"/>
    <b v="0"/>
    <n v="180"/>
    <b v="1"/>
    <x v="35"/>
    <n v="108.21"/>
    <x v="1766"/>
    <s v="technology"/>
    <x v="35"/>
  </r>
  <r>
    <n v="2045"/>
    <s v="OPEN RAIL Open Source Linear Bearing System"/>
    <s v="Open Rail is a new open source universal linear rail system designed to be used with various T- Slot aluminum extrusion configurations."/>
    <n v="4900"/>
    <x v="1711"/>
    <x v="0"/>
    <x v="0"/>
    <s v="USD"/>
    <n v="1341799647"/>
    <n v="1339207647"/>
    <b v="0"/>
    <n v="263"/>
    <b v="1"/>
    <x v="35"/>
    <n v="819.18"/>
    <x v="1767"/>
    <s v="technology"/>
    <x v="35"/>
  </r>
  <r>
    <n v="2046"/>
    <s v="CoAction Hero: 32-bit Open-Source ARM Cortex-M3 Board"/>
    <s v="CoAction Hero: a powerful proto-board with a 120Mhz processor, 1MB filesystem, and built-in OS for tinkerers and engineers alike."/>
    <n v="10000"/>
    <x v="1712"/>
    <x v="0"/>
    <x v="0"/>
    <s v="USD"/>
    <n v="1369282044"/>
    <n v="1366690044"/>
    <b v="0"/>
    <n v="217"/>
    <b v="1"/>
    <x v="35"/>
    <n v="121.1"/>
    <x v="1768"/>
    <s v="technology"/>
    <x v="35"/>
  </r>
  <r>
    <n v="2047"/>
    <s v="KoalaSafe -  Healthier Internet. Happier Families."/>
    <s v="Simple internet time-limits, usage analytics, app &amp; site blocking - across all devices in the home, controlled from your smartphone."/>
    <n v="98000"/>
    <x v="1713"/>
    <x v="0"/>
    <x v="2"/>
    <s v="AUD"/>
    <n v="1429228800"/>
    <n v="1426714870"/>
    <b v="0"/>
    <n v="443"/>
    <b v="1"/>
    <x v="35"/>
    <n v="103"/>
    <x v="1769"/>
    <s v="technology"/>
    <x v="3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714"/>
    <x v="0"/>
    <x v="0"/>
    <s v="USD"/>
    <n v="1369323491"/>
    <n v="1366731491"/>
    <b v="0"/>
    <n v="1373"/>
    <b v="1"/>
    <x v="35"/>
    <n v="148.33000000000001"/>
    <x v="1770"/>
    <s v="technology"/>
    <x v="35"/>
  </r>
  <r>
    <n v="2049"/>
    <s v="LOCK8 - the World's First Smart Bike Lock"/>
    <s v="Keyless. Alarm secured. GPS tracking."/>
    <n v="50000"/>
    <x v="1715"/>
    <x v="0"/>
    <x v="1"/>
    <s v="GBP"/>
    <n v="1386025140"/>
    <n v="1382963963"/>
    <b v="0"/>
    <n v="742"/>
    <b v="1"/>
    <x v="35"/>
    <n v="120.19"/>
    <x v="1771"/>
    <s v="technology"/>
    <x v="3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716"/>
    <x v="0"/>
    <x v="0"/>
    <s v="USD"/>
    <n v="1433036578"/>
    <n v="1429580578"/>
    <b v="0"/>
    <n v="170"/>
    <b v="1"/>
    <x v="35"/>
    <n v="473.27"/>
    <x v="1772"/>
    <s v="technology"/>
    <x v="35"/>
  </r>
  <r>
    <n v="2051"/>
    <s v="YOYO WARRIOR - A premium yoyo for any budget"/>
    <s v="A collaborative effort between three generations who set out to provide a premium, top-quality yoyo at an affordable price."/>
    <n v="8000"/>
    <x v="1717"/>
    <x v="0"/>
    <x v="0"/>
    <s v="USD"/>
    <n v="1388017937"/>
    <n v="1385425937"/>
    <b v="0"/>
    <n v="242"/>
    <b v="1"/>
    <x v="35"/>
    <n v="130.36000000000001"/>
    <x v="1773"/>
    <s v="technology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x v="1718"/>
    <x v="0"/>
    <x v="0"/>
    <s v="USD"/>
    <n v="1455933653"/>
    <n v="1452045653"/>
    <b v="0"/>
    <n v="541"/>
    <b v="1"/>
    <x v="35"/>
    <n v="353.05"/>
    <x v="1774"/>
    <s v="technology"/>
    <x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500"/>
    <x v="0"/>
    <x v="0"/>
    <s v="USD"/>
    <n v="1448466551"/>
    <n v="1445870951"/>
    <b v="0"/>
    <n v="121"/>
    <b v="1"/>
    <x v="35"/>
    <n v="101.02"/>
    <x v="1775"/>
    <s v="technology"/>
    <x v="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19"/>
    <x v="0"/>
    <x v="1"/>
    <s v="GBP"/>
    <n v="1399033810"/>
    <n v="1396441810"/>
    <b v="0"/>
    <n v="621"/>
    <b v="1"/>
    <x v="35"/>
    <n v="113.59"/>
    <x v="1776"/>
    <s v="technology"/>
    <x v="35"/>
  </r>
  <r>
    <n v="2055"/>
    <s v="The I2C and SPI Education System"/>
    <s v="An Arduino compatible shield matched with a web based tutorial system to teach you how to talk with I2C and SPI components."/>
    <n v="6000"/>
    <x v="1720"/>
    <x v="0"/>
    <x v="0"/>
    <s v="USD"/>
    <n v="1417579200"/>
    <n v="1415031043"/>
    <b v="0"/>
    <n v="101"/>
    <b v="1"/>
    <x v="35"/>
    <n v="167.42"/>
    <x v="1777"/>
    <s v="technology"/>
    <x v="35"/>
  </r>
  <r>
    <n v="2056"/>
    <s v="TYLT Energi Backpack - charge your mobile devices on the go."/>
    <s v="A lightweight backpack that can charge your smartphone 4 times or an iPad one full charge, and recharge via a USB port"/>
    <n v="50000"/>
    <x v="1721"/>
    <x v="0"/>
    <x v="0"/>
    <s v="USD"/>
    <n v="1366222542"/>
    <n v="1363630542"/>
    <b v="0"/>
    <n v="554"/>
    <b v="1"/>
    <x v="35"/>
    <n v="153.44999999999999"/>
    <x v="1778"/>
    <s v="technology"/>
    <x v="35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722"/>
    <x v="0"/>
    <x v="1"/>
    <s v="GBP"/>
    <n v="1456487532"/>
    <n v="1453895532"/>
    <b v="0"/>
    <n v="666"/>
    <b v="1"/>
    <x v="35"/>
    <n v="202.23"/>
    <x v="1181"/>
    <s v="technology"/>
    <x v="35"/>
  </r>
  <r>
    <n v="2058"/>
    <s v="Raspberry Pi Debug Clip"/>
    <s v="Making using the serial terminal on the Raspberry Pi as easy as Pi!"/>
    <n v="2560"/>
    <x v="1723"/>
    <x v="0"/>
    <x v="1"/>
    <s v="GBP"/>
    <n v="1425326400"/>
    <n v="1421916830"/>
    <b v="0"/>
    <n v="410"/>
    <b v="1"/>
    <x v="35"/>
    <n v="168.28"/>
    <x v="1779"/>
    <s v="technology"/>
    <x v="3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724"/>
    <x v="0"/>
    <x v="0"/>
    <s v="USD"/>
    <n v="1454277540"/>
    <n v="1450880854"/>
    <b v="0"/>
    <n v="375"/>
    <b v="1"/>
    <x v="35"/>
    <n v="143.46"/>
    <x v="1780"/>
    <s v="technology"/>
    <x v="35"/>
  </r>
  <r>
    <n v="2060"/>
    <s v="SmartQuad 4-Port (9.6 Amps / 48W) Travel USB Charger"/>
    <s v="Universal 4 ports USB charger for iPhone, iPad, Android and other USB devices. Intelligent device detection for optimal charging."/>
    <n v="25000"/>
    <x v="1725"/>
    <x v="0"/>
    <x v="0"/>
    <s v="USD"/>
    <n v="1406129150"/>
    <n v="1400945150"/>
    <b v="0"/>
    <n v="1364"/>
    <b v="1"/>
    <x v="35"/>
    <n v="196.4"/>
    <x v="1781"/>
    <s v="technology"/>
    <x v="35"/>
  </r>
  <r>
    <n v="2061"/>
    <s v="Bibo Time! Maximize your Cocktail time in seconds!"/>
    <s v="Bibo Barmaid is a smart cocktail self-serve machine that creates expertly crafted mixed drinks at home with the touch of a button."/>
    <n v="5000"/>
    <x v="1726"/>
    <x v="0"/>
    <x v="0"/>
    <s v="USD"/>
    <n v="1483208454"/>
    <n v="1480616454"/>
    <b v="0"/>
    <n v="35"/>
    <b v="1"/>
    <x v="35"/>
    <n v="107.92"/>
    <x v="1782"/>
    <s v="technology"/>
    <x v="35"/>
  </r>
  <r>
    <n v="2062"/>
    <s v="Rho Board"/>
    <s v="4K HEVC Android TV Media Player with optional DIY electronics, ideal for app development, home control, software developement, learning"/>
    <n v="100000"/>
    <x v="1727"/>
    <x v="0"/>
    <x v="8"/>
    <s v="DKK"/>
    <n v="1458807098"/>
    <n v="1456218698"/>
    <b v="0"/>
    <n v="203"/>
    <b v="1"/>
    <x v="35"/>
    <n v="114.98"/>
    <x v="1783"/>
    <s v="technology"/>
    <x v="35"/>
  </r>
  <r>
    <n v="2063"/>
    <s v="Up to 4 axis Beaglebone black based CNC control"/>
    <s v="Build a professional grade Linux CNC control with Beaglebone black and our CNC cape."/>
    <n v="4000"/>
    <x v="1728"/>
    <x v="0"/>
    <x v="12"/>
    <s v="EUR"/>
    <n v="1463333701"/>
    <n v="1460482501"/>
    <b v="0"/>
    <n v="49"/>
    <b v="1"/>
    <x v="35"/>
    <n v="148.05000000000001"/>
    <x v="1784"/>
    <s v="technology"/>
    <x v="35"/>
  </r>
  <r>
    <n v="2064"/>
    <s v="Lightpack â€” ambient backlight for your displays"/>
    <s v="Open-source content-driven lighting system you can use with TV or PC, Mac, HTPC displays in movies, games and daily work"/>
    <n v="261962"/>
    <x v="1729"/>
    <x v="0"/>
    <x v="0"/>
    <s v="USD"/>
    <n v="1370001600"/>
    <n v="1366879523"/>
    <b v="0"/>
    <n v="5812"/>
    <b v="1"/>
    <x v="35"/>
    <n v="191.17"/>
    <x v="344"/>
    <s v="technology"/>
    <x v="3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730"/>
    <x v="0"/>
    <x v="1"/>
    <s v="GBP"/>
    <n v="1387958429"/>
    <n v="1385366429"/>
    <b v="0"/>
    <n v="1556"/>
    <b v="1"/>
    <x v="35"/>
    <n v="199.22"/>
    <x v="1785"/>
    <s v="technology"/>
    <x v="35"/>
  </r>
  <r>
    <n v="2066"/>
    <s v="Garage Beacon - Turn your phone into a garage door remote"/>
    <s v="Automatically opens your garage door when you come home. Open, close, and monitor your garage door from your phone."/>
    <n v="2000"/>
    <x v="1731"/>
    <x v="0"/>
    <x v="0"/>
    <s v="USD"/>
    <n v="1408818683"/>
    <n v="1406226683"/>
    <b v="0"/>
    <n v="65"/>
    <b v="1"/>
    <x v="35"/>
    <n v="218.6"/>
    <x v="1786"/>
    <s v="technology"/>
    <x v="35"/>
  </r>
  <r>
    <n v="2067"/>
    <s v="Luminite (LED lighting)"/>
    <s v="The next generation of premium quality LED lighting. Extreme power efficiency in a small package."/>
    <n v="495"/>
    <x v="1732"/>
    <x v="0"/>
    <x v="1"/>
    <s v="GBP"/>
    <n v="1432499376"/>
    <n v="1429648176"/>
    <b v="0"/>
    <n v="10"/>
    <b v="1"/>
    <x v="35"/>
    <n v="126.87"/>
    <x v="1787"/>
    <s v="technology"/>
    <x v="35"/>
  </r>
  <r>
    <n v="2068"/>
    <s v="Netro - Scientifically Water Your Garden"/>
    <s v="Introducing Sprite, the cloud-based watering controller and Whisperer, the solar-powered plant sensor for effortless home irrigation"/>
    <n v="25000"/>
    <x v="1733"/>
    <x v="0"/>
    <x v="0"/>
    <s v="USD"/>
    <n v="1476994315"/>
    <n v="1474402315"/>
    <b v="0"/>
    <n v="76"/>
    <b v="1"/>
    <x v="35"/>
    <n v="105.22"/>
    <x v="1788"/>
    <s v="technology"/>
    <x v="3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734"/>
    <x v="0"/>
    <x v="0"/>
    <s v="USD"/>
    <n v="1451776791"/>
    <n v="1449098391"/>
    <b v="0"/>
    <n v="263"/>
    <b v="1"/>
    <x v="35"/>
    <n v="128.41"/>
    <x v="1789"/>
    <s v="technology"/>
    <x v="35"/>
  </r>
  <r>
    <n v="2070"/>
    <s v="DAN Cases A4-SFX - The World's Smallest Gaming Tower Case"/>
    <s v="The A4-SFX is a project with the goal of creating the smallest case possible while still using high-end standardized components."/>
    <n v="125000"/>
    <x v="1735"/>
    <x v="0"/>
    <x v="12"/>
    <s v="EUR"/>
    <n v="1467128723"/>
    <n v="1464536723"/>
    <b v="0"/>
    <n v="1530"/>
    <b v="1"/>
    <x v="35"/>
    <n v="317.33"/>
    <x v="1790"/>
    <s v="technology"/>
    <x v="35"/>
  </r>
  <r>
    <n v="2071"/>
    <s v="easyFeed Automatic Pet Feeder w/ Webcam and Amazon Delivery"/>
    <s v="Includes Wifi Camera for video chat, Amazon delivery, pet health analyzer, weight control, diet transition planning, and more."/>
    <n v="20000"/>
    <x v="1736"/>
    <x v="0"/>
    <x v="0"/>
    <s v="USD"/>
    <n v="1475390484"/>
    <n v="1471502484"/>
    <b v="0"/>
    <n v="278"/>
    <b v="1"/>
    <x v="35"/>
    <n v="280.73"/>
    <x v="1791"/>
    <s v="technology"/>
    <x v="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737"/>
    <x v="0"/>
    <x v="0"/>
    <s v="USD"/>
    <n v="1462629432"/>
    <n v="1460037432"/>
    <b v="0"/>
    <n v="350"/>
    <b v="1"/>
    <x v="35"/>
    <n v="110.73"/>
    <x v="1792"/>
    <s v="technology"/>
    <x v="35"/>
  </r>
  <r>
    <n v="2073"/>
    <s v="abode - The Future of Home Security."/>
    <s v="abode is a home security and automation company that offers a self-installed, professional-grade solution with no contracts."/>
    <n v="100000"/>
    <x v="1738"/>
    <x v="0"/>
    <x v="0"/>
    <s v="USD"/>
    <n v="1431100918"/>
    <n v="1427212918"/>
    <b v="0"/>
    <n v="470"/>
    <b v="1"/>
    <x v="35"/>
    <n v="152.6"/>
    <x v="1793"/>
    <s v="technology"/>
    <x v="35"/>
  </r>
  <r>
    <n v="2074"/>
    <s v="Advanced Simulation Products - PC Gaming Controllers"/>
    <s v="Creating PC gaming controllers to bring your gaming experience to a new level."/>
    <n v="600"/>
    <x v="1739"/>
    <x v="0"/>
    <x v="0"/>
    <s v="USD"/>
    <n v="1462564182"/>
    <n v="1459972182"/>
    <b v="0"/>
    <n v="3"/>
    <b v="1"/>
    <x v="35"/>
    <n v="102.5"/>
    <x v="1794"/>
    <s v="technology"/>
    <x v="35"/>
  </r>
  <r>
    <n v="2075"/>
    <s v="The Practical Meter: Know your power!"/>
    <s v="The Practical Meter helps you charge your phone faster by solving a problem millions of people experience."/>
    <n v="9999"/>
    <x v="1740"/>
    <x v="0"/>
    <x v="0"/>
    <s v="USD"/>
    <n v="1374769288"/>
    <n v="1372177288"/>
    <b v="0"/>
    <n v="8200"/>
    <b v="1"/>
    <x v="35"/>
    <n v="1678.37"/>
    <x v="1795"/>
    <s v="technology"/>
    <x v="35"/>
  </r>
  <r>
    <n v="2076"/>
    <s v="Earin - The Worlds Smallest Wireless Earbuds"/>
    <s v="Wireless earbuds filled with sound, yet so small they are almost invisible!"/>
    <n v="179000"/>
    <x v="1741"/>
    <x v="0"/>
    <x v="1"/>
    <s v="GBP"/>
    <n v="1406149689"/>
    <n v="1402693689"/>
    <b v="0"/>
    <n v="8359"/>
    <b v="1"/>
    <x v="35"/>
    <n v="543.35"/>
    <x v="1796"/>
    <s v="technology"/>
    <x v="35"/>
  </r>
  <r>
    <n v="2077"/>
    <s v="4SeTVâ„¢ - Watch 4 TV Channels on Any Screen At Once"/>
    <s v="A Whole New Way to Get TV: Watch four live TV channels at once on your tablet, smartphone, or big screen TV!"/>
    <n v="50000"/>
    <x v="1742"/>
    <x v="0"/>
    <x v="0"/>
    <s v="USD"/>
    <n v="1433538000"/>
    <n v="1428541276"/>
    <b v="0"/>
    <n v="188"/>
    <b v="1"/>
    <x v="35"/>
    <n v="115.51"/>
    <x v="1797"/>
    <s v="technology"/>
    <x v="35"/>
  </r>
  <r>
    <n v="2078"/>
    <s v="Hoterway - Hot shower from the first second"/>
    <s v="With hoterway you won't wait anymore for hot water in the beginning of your shower. Save Water, Energy, Time and Money."/>
    <n v="20000"/>
    <x v="1743"/>
    <x v="0"/>
    <x v="3"/>
    <s v="EUR"/>
    <n v="1482085857"/>
    <n v="1479493857"/>
    <b v="0"/>
    <n v="48"/>
    <b v="1"/>
    <x v="35"/>
    <n v="131.21"/>
    <x v="1798"/>
    <s v="technology"/>
    <x v="35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744"/>
    <x v="0"/>
    <x v="1"/>
    <s v="GBP"/>
    <n v="1435258800"/>
    <n v="1432659793"/>
    <b v="0"/>
    <n v="607"/>
    <b v="1"/>
    <x v="35"/>
    <n v="288.17"/>
    <x v="1799"/>
    <s v="technology"/>
    <x v="35"/>
  </r>
  <r>
    <n v="2080"/>
    <s v="Tinker Tie Beta - Programmable RGB LED Bow Tie!"/>
    <s v="Tinker Tie is a fully programmable, hackable Arduino-compatible RGB LED bow tie that can last over 20 hours on a single charge!"/>
    <n v="1000"/>
    <x v="1745"/>
    <x v="0"/>
    <x v="0"/>
    <s v="USD"/>
    <n v="1447286300"/>
    <n v="1444690700"/>
    <b v="0"/>
    <n v="50"/>
    <b v="1"/>
    <x v="35"/>
    <n v="507.8"/>
    <x v="1800"/>
    <s v="technology"/>
    <x v="35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32"/>
    <n v="0"/>
    <x v="121"/>
    <s v="technology"/>
    <x v="32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32"/>
    <n v="0"/>
    <x v="121"/>
    <s v="technology"/>
    <x v="32"/>
  </r>
  <r>
    <n v="2343"/>
    <s v="Mobile Excellence Awards (Canceled)"/>
    <s v="The most influential and prestigious awards program that honors innovation and leadership in mobile technology and entertainment"/>
    <n v="10000"/>
    <x v="705"/>
    <x v="1"/>
    <x v="0"/>
    <s v="USD"/>
    <n v="1452282420"/>
    <n v="1447962505"/>
    <b v="0"/>
    <n v="1"/>
    <b v="0"/>
    <x v="32"/>
    <n v="3"/>
    <x v="1516"/>
    <s v="technology"/>
    <x v="32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32"/>
    <n v="0.1"/>
    <x v="120"/>
    <s v="technology"/>
    <x v="32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32"/>
    <n v="0"/>
    <x v="121"/>
    <s v="technology"/>
    <x v="32"/>
  </r>
  <r>
    <n v="2346"/>
    <s v="Ez 2c 3D Viewers (Canceled)"/>
    <s v="Watch and Make FREE 3D Videos &amp; Pics - No Viewer needed. To Help Learn we have Training and Instant 3D viewers."/>
    <n v="60000"/>
    <x v="1746"/>
    <x v="1"/>
    <x v="0"/>
    <s v="USD"/>
    <n v="1476731431"/>
    <n v="1472843431"/>
    <b v="0"/>
    <n v="3"/>
    <b v="0"/>
    <x v="32"/>
    <n v="7.0000000000000007E-2"/>
    <x v="31"/>
    <s v="technology"/>
    <x v="32"/>
  </r>
  <r>
    <n v="2347"/>
    <s v="Course: Create Complete Web Apps without Coding (Canceled)"/>
    <s v="Back this project and get access to a course about building COMPLETE web applications without coding."/>
    <n v="1000"/>
    <x v="510"/>
    <x v="1"/>
    <x v="0"/>
    <s v="USD"/>
    <n v="1472135676"/>
    <n v="1469543676"/>
    <b v="0"/>
    <n v="1"/>
    <b v="0"/>
    <x v="32"/>
    <n v="1.5"/>
    <x v="2"/>
    <s v="technology"/>
    <x v="32"/>
  </r>
  <r>
    <n v="2348"/>
    <s v="Business &amp; Entertainment In 3D World! (Canceled)"/>
    <s v="Own, Buy, Sell 3D property! 3D games, 3D traveling and earn in one virtual 3D NEASPACE, Best for Oculus Rift environment."/>
    <n v="70000"/>
    <x v="533"/>
    <x v="1"/>
    <x v="0"/>
    <s v="USD"/>
    <n v="1456006938"/>
    <n v="1450822938"/>
    <b v="0"/>
    <n v="5"/>
    <b v="0"/>
    <x v="32"/>
    <n v="0.39"/>
    <x v="958"/>
    <s v="technology"/>
    <x v="32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32"/>
    <n v="0"/>
    <x v="121"/>
    <s v="technology"/>
    <x v="32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32"/>
    <n v="0"/>
    <x v="121"/>
    <s v="technology"/>
    <x v="32"/>
  </r>
  <r>
    <n v="2351"/>
    <s v="NZ Auction site.  No listing or success fees. Only $2 p/m"/>
    <s v="Donate $30 or more and receive a free selfie stick."/>
    <n v="18900"/>
    <x v="430"/>
    <x v="1"/>
    <x v="4"/>
    <s v="NZD"/>
    <n v="1430360739"/>
    <n v="1427768739"/>
    <b v="0"/>
    <n v="7"/>
    <b v="0"/>
    <x v="32"/>
    <n v="0.56999999999999995"/>
    <x v="1801"/>
    <s v="technology"/>
    <x v="32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32"/>
    <n v="0"/>
    <x v="121"/>
    <s v="technology"/>
    <x v="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32"/>
    <n v="0"/>
    <x v="121"/>
    <s v="technology"/>
    <x v="32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32"/>
    <n v="7.0000000000000007E-2"/>
    <x v="380"/>
    <s v="technology"/>
    <x v="32"/>
  </r>
  <r>
    <n v="2355"/>
    <s v="PriceItUpPlease (Canceled)"/>
    <s v="PriceItUpPlease will be an easy to use website that estimates the amount of your startup costs for that great idea you have!"/>
    <n v="8000"/>
    <x v="490"/>
    <x v="1"/>
    <x v="2"/>
    <s v="AUD"/>
    <n v="1430604136"/>
    <n v="1428012136"/>
    <b v="0"/>
    <n v="2"/>
    <b v="0"/>
    <x v="32"/>
    <n v="0.69"/>
    <x v="501"/>
    <s v="technology"/>
    <x v="32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32"/>
    <n v="0"/>
    <x v="121"/>
    <s v="technology"/>
    <x v="32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32"/>
    <n v="0"/>
    <x v="121"/>
    <s v="technology"/>
    <x v="32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32"/>
    <n v="0"/>
    <x v="121"/>
    <s v="technology"/>
    <x v="32"/>
  </r>
  <r>
    <n v="2359"/>
    <s v="crowd-funded public genome sequencing (Canceled)"/>
    <s v="I want to crowdfund the sequencing of my own genome to make it publicly available with crowd-sourced interpretation."/>
    <n v="7500"/>
    <x v="1747"/>
    <x v="1"/>
    <x v="0"/>
    <s v="USD"/>
    <n v="1438616124"/>
    <n v="1433432124"/>
    <b v="0"/>
    <n v="3"/>
    <b v="0"/>
    <x v="32"/>
    <n v="14.68"/>
    <x v="1802"/>
    <s v="technology"/>
    <x v="32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32"/>
    <n v="0.04"/>
    <x v="558"/>
    <s v="technology"/>
    <x v="32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32"/>
    <n v="0"/>
    <x v="121"/>
    <s v="technology"/>
    <x v="32"/>
  </r>
  <r>
    <n v="2362"/>
    <s v="Help CRB obtain 501(c)(3) status! (Canceled)"/>
    <s v="The Columbus Ruby Brigade has brought monthly ruby goodness and camaraderie to all participants."/>
    <n v="420"/>
    <x v="427"/>
    <x v="1"/>
    <x v="0"/>
    <s v="USD"/>
    <n v="1418315470"/>
    <n v="1415723470"/>
    <b v="0"/>
    <n v="2"/>
    <b v="0"/>
    <x v="32"/>
    <n v="28.57"/>
    <x v="88"/>
    <s v="technology"/>
    <x v="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32"/>
    <n v="0"/>
    <x v="121"/>
    <s v="technology"/>
    <x v="32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32"/>
    <n v="0"/>
    <x v="121"/>
    <s v="technology"/>
    <x v="3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8"/>
    <s v="EUR"/>
    <n v="1453071600"/>
    <n v="1449596425"/>
    <b v="0"/>
    <n v="0"/>
    <b v="0"/>
    <x v="32"/>
    <n v="0"/>
    <x v="121"/>
    <s v="technology"/>
    <x v="32"/>
  </r>
  <r>
    <n v="2366"/>
    <s v="iDEA On Demand Virtual Activities. Get Active! (Canceled)"/>
    <s v="iDEA virtual activities, the perfect way to encourage children and families to get active - physically, socially and mentally."/>
    <n v="25000"/>
    <x v="998"/>
    <x v="1"/>
    <x v="1"/>
    <s v="GBP"/>
    <n v="1445431533"/>
    <n v="1442839533"/>
    <b v="0"/>
    <n v="27"/>
    <b v="0"/>
    <x v="32"/>
    <n v="10.52"/>
    <x v="1803"/>
    <s v="technology"/>
    <x v="32"/>
  </r>
  <r>
    <n v="2367"/>
    <s v="Help us Make a Website Like Chegg but Free and wayyy Better!"/>
    <s v="Our goal is to create a completely free website similar to Chegg.com for students to benefit from without raping their wallet!"/>
    <n v="50000"/>
    <x v="1748"/>
    <x v="1"/>
    <x v="0"/>
    <s v="USD"/>
    <n v="1461622616"/>
    <n v="1456442216"/>
    <b v="0"/>
    <n v="14"/>
    <b v="0"/>
    <x v="32"/>
    <n v="1.34"/>
    <x v="1804"/>
    <s v="technology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32"/>
    <n v="0.25"/>
    <x v="73"/>
    <s v="technology"/>
    <x v="3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32"/>
    <n v="0"/>
    <x v="121"/>
    <s v="technology"/>
    <x v="3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32"/>
    <n v="0.33"/>
    <x v="372"/>
    <s v="technology"/>
    <x v="32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32"/>
    <n v="0"/>
    <x v="121"/>
    <s v="technology"/>
    <x v="32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32"/>
    <n v="3.27"/>
    <x v="179"/>
    <s v="technology"/>
    <x v="32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x v="32"/>
    <n v="0.01"/>
    <x v="73"/>
    <s v="technology"/>
    <x v="32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32"/>
    <n v="0.05"/>
    <x v="119"/>
    <s v="technology"/>
    <x v="32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32"/>
    <n v="0"/>
    <x v="121"/>
    <s v="technology"/>
    <x v="32"/>
  </r>
  <r>
    <n v="2376"/>
    <s v="Phone Tags: lost and found stickers (Canceled)"/>
    <s v="Tough, pre-manufactured lost and found stickers that forward messages to the owners email and cellphone."/>
    <n v="3000"/>
    <x v="1749"/>
    <x v="1"/>
    <x v="0"/>
    <s v="USD"/>
    <n v="1449785566"/>
    <n v="1447193566"/>
    <b v="0"/>
    <n v="4"/>
    <b v="0"/>
    <x v="32"/>
    <n v="10.88"/>
    <x v="1805"/>
    <s v="technology"/>
    <x v="32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32"/>
    <n v="0"/>
    <x v="121"/>
    <s v="technology"/>
    <x v="32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32"/>
    <n v="0"/>
    <x v="121"/>
    <s v="technology"/>
    <x v="32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32"/>
    <n v="0"/>
    <x v="121"/>
    <s v="technology"/>
    <x v="32"/>
  </r>
  <r>
    <n v="2380"/>
    <s v="Finit - Hashtag Chatting (Canceled)"/>
    <s v="Tired of waiting for likes? Here is a brand new social network centered on real-time hashtag chatting. Just chat and enjoy!"/>
    <n v="15000"/>
    <x v="490"/>
    <x v="1"/>
    <x v="0"/>
    <s v="USD"/>
    <n v="1443726142"/>
    <n v="1441134142"/>
    <b v="0"/>
    <n v="3"/>
    <b v="0"/>
    <x v="32"/>
    <n v="0.37"/>
    <x v="1806"/>
    <s v="technology"/>
    <x v="32"/>
  </r>
  <r>
    <n v="2381"/>
    <s v="Cannabis Connection (Canceled)"/>
    <s v="Social Media Platform for the Marijuana Industry to create professionalism and a stable lasting market."/>
    <n v="86350"/>
    <x v="1750"/>
    <x v="1"/>
    <x v="0"/>
    <s v="USD"/>
    <n v="1428704848"/>
    <n v="1426112848"/>
    <b v="0"/>
    <n v="7"/>
    <b v="0"/>
    <x v="32"/>
    <n v="1.82"/>
    <x v="1807"/>
    <s v="technology"/>
    <x v="32"/>
  </r>
  <r>
    <n v="2382"/>
    <s v="These Easy Days (Canceled)"/>
    <s v="Netiquette classes to teach our youth how make proper use of computer-mediated communications for personal and educational success."/>
    <n v="3000"/>
    <x v="409"/>
    <x v="1"/>
    <x v="0"/>
    <s v="USD"/>
    <n v="1438662603"/>
    <n v="1436502603"/>
    <b v="0"/>
    <n v="2"/>
    <b v="0"/>
    <x v="32"/>
    <n v="2.5"/>
    <x v="413"/>
    <s v="technology"/>
    <x v="32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32"/>
    <n v="4.3499999999999996"/>
    <x v="1808"/>
    <s v="technology"/>
    <x v="32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32"/>
    <n v="0.8"/>
    <x v="120"/>
    <s v="technology"/>
    <x v="32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751"/>
    <x v="1"/>
    <x v="0"/>
    <s v="USD"/>
    <n v="1438793432"/>
    <n v="1436201432"/>
    <b v="0"/>
    <n v="7"/>
    <b v="0"/>
    <x v="32"/>
    <n v="1.21"/>
    <x v="1809"/>
    <s v="technology"/>
    <x v="32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32"/>
    <n v="0"/>
    <x v="121"/>
    <s v="technology"/>
    <x v="32"/>
  </r>
  <r>
    <n v="2387"/>
    <s v="Building an interactive web-based health community."/>
    <s v="Learning should be fun! Effective health education includes the person's learning strengths, preferences and cultural perspective."/>
    <n v="150000"/>
    <x v="509"/>
    <x v="1"/>
    <x v="0"/>
    <s v="USD"/>
    <n v="1469199740"/>
    <n v="1465311740"/>
    <b v="0"/>
    <n v="3"/>
    <b v="0"/>
    <x v="32"/>
    <n v="0.68"/>
    <x v="1810"/>
    <s v="technology"/>
    <x v="3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046"/>
    <x v="1"/>
    <x v="0"/>
    <s v="USD"/>
    <n v="1421350140"/>
    <n v="1418761759"/>
    <b v="0"/>
    <n v="8"/>
    <b v="0"/>
    <x v="32"/>
    <n v="1.25"/>
    <x v="1811"/>
    <s v="technology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32"/>
    <n v="0.19"/>
    <x v="179"/>
    <s v="technology"/>
    <x v="32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32"/>
    <n v="0"/>
    <x v="121"/>
    <s v="technology"/>
    <x v="32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x v="32"/>
    <n v="0.13"/>
    <x v="380"/>
    <s v="technology"/>
    <x v="32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32"/>
    <n v="0"/>
    <x v="121"/>
    <s v="technology"/>
    <x v="32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32"/>
    <n v="0.05"/>
    <x v="73"/>
    <s v="technology"/>
    <x v="32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32"/>
    <n v="0.06"/>
    <x v="1812"/>
    <s v="technology"/>
    <x v="32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32"/>
    <n v="0"/>
    <x v="121"/>
    <s v="technology"/>
    <x v="3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5"/>
    <s v="CHF"/>
    <n v="1444940558"/>
    <n v="1442348558"/>
    <b v="0"/>
    <n v="1"/>
    <b v="0"/>
    <x v="32"/>
    <n v="0.2"/>
    <x v="119"/>
    <s v="technology"/>
    <x v="32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32"/>
    <n v="0"/>
    <x v="121"/>
    <s v="technology"/>
    <x v="32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32"/>
    <n v="0"/>
    <x v="121"/>
    <s v="technology"/>
    <x v="32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32"/>
    <n v="0"/>
    <x v="121"/>
    <s v="technology"/>
    <x v="32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32"/>
    <n v="0"/>
    <x v="121"/>
    <s v="technology"/>
    <x v="32"/>
  </r>
  <r>
    <n v="2601"/>
    <s v="Launch a TARDIS into SPACE!"/>
    <s v="I'll be launching a small model TARDIS into (near) SPACE and filming the ascension and descension as a mini-documentary for YouTube."/>
    <n v="500"/>
    <x v="1752"/>
    <x v="0"/>
    <x v="0"/>
    <s v="USD"/>
    <n v="1347508740"/>
    <n v="1346276349"/>
    <b v="1"/>
    <n v="151"/>
    <b v="1"/>
    <x v="36"/>
    <n v="661.4"/>
    <x v="95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x v="1753"/>
    <x v="0"/>
    <x v="0"/>
    <s v="USD"/>
    <n v="1415827200"/>
    <n v="1412358968"/>
    <b v="1"/>
    <n v="489"/>
    <b v="1"/>
    <x v="36"/>
    <n v="326.08999999999997"/>
    <x v="1813"/>
    <s v="technology"/>
    <x v="36"/>
  </r>
  <r>
    <n v="2603"/>
    <s v="Manned Mock Mars Mission"/>
    <s v="I will be building a mock space station and simulate living on Mars for two weeks."/>
    <n v="1750"/>
    <x v="922"/>
    <x v="0"/>
    <x v="0"/>
    <s v="USD"/>
    <n v="1387835654"/>
    <n v="1386626054"/>
    <b v="1"/>
    <n v="50"/>
    <b v="1"/>
    <x v="36"/>
    <n v="101.49"/>
    <x v="1814"/>
    <s v="technology"/>
    <x v="36"/>
  </r>
  <r>
    <n v="2604"/>
    <s v="Hermes Spacecraft"/>
    <s v="We're building a full size rocket motor for our Hermes Spacecraft.  Help us Kickstart the next generation of space travel!"/>
    <n v="20000"/>
    <x v="1754"/>
    <x v="0"/>
    <x v="0"/>
    <s v="USD"/>
    <n v="1335662023"/>
    <n v="1333070023"/>
    <b v="1"/>
    <n v="321"/>
    <b v="1"/>
    <x v="36"/>
    <n v="104.22"/>
    <x v="1815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55"/>
    <x v="0"/>
    <x v="0"/>
    <s v="USD"/>
    <n v="1466168390"/>
    <n v="1463576390"/>
    <b v="1"/>
    <n v="1762"/>
    <b v="1"/>
    <x v="36"/>
    <n v="107.42"/>
    <x v="1816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x v="1756"/>
    <x v="0"/>
    <x v="0"/>
    <s v="USD"/>
    <n v="1398791182"/>
    <n v="1396026382"/>
    <b v="1"/>
    <n v="385"/>
    <b v="1"/>
    <x v="36"/>
    <n v="110.05"/>
    <x v="1817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x v="1757"/>
    <x v="0"/>
    <x v="0"/>
    <s v="USD"/>
    <n v="1439344800"/>
    <n v="1435611572"/>
    <b v="1"/>
    <n v="398"/>
    <b v="1"/>
    <x v="36"/>
    <n v="407.7"/>
    <x v="533"/>
    <s v="technology"/>
    <x v="36"/>
  </r>
  <r>
    <n v="2608"/>
    <s v="Giant Leaps in Space Poster Series"/>
    <s v="Giant Leaps featuring the historic missions of human spaceflight is the third in our series of space exploration prints"/>
    <n v="8000"/>
    <x v="1758"/>
    <x v="0"/>
    <x v="0"/>
    <s v="USD"/>
    <n v="1489536000"/>
    <n v="1485976468"/>
    <b v="1"/>
    <n v="304"/>
    <b v="1"/>
    <x v="36"/>
    <n v="223.93"/>
    <x v="1818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x v="1759"/>
    <x v="0"/>
    <x v="0"/>
    <s v="USD"/>
    <n v="1342330951"/>
    <n v="1339738951"/>
    <b v="1"/>
    <n v="676"/>
    <b v="1"/>
    <x v="36"/>
    <n v="303.8"/>
    <x v="1819"/>
    <s v="technology"/>
    <x v="36"/>
  </r>
  <r>
    <n v="2610"/>
    <s v="Restore the Pluto Discovery Telescope"/>
    <s v="Preserve the telescope that Clyde Tombaugh used to discover Pluto for generations to come!"/>
    <n v="22765"/>
    <x v="1760"/>
    <x v="0"/>
    <x v="0"/>
    <s v="USD"/>
    <n v="1471849140"/>
    <n v="1468444125"/>
    <b v="1"/>
    <n v="577"/>
    <b v="1"/>
    <x v="36"/>
    <n v="141.33000000000001"/>
    <x v="1820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61"/>
    <x v="0"/>
    <x v="12"/>
    <s v="EUR"/>
    <n v="1483397940"/>
    <n v="1480493014"/>
    <b v="1"/>
    <n v="3663"/>
    <b v="1"/>
    <x v="36"/>
    <n v="2790.64"/>
    <x v="1821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62"/>
    <x v="0"/>
    <x v="0"/>
    <s v="USD"/>
    <n v="1420773970"/>
    <n v="1418095570"/>
    <b v="1"/>
    <n v="294"/>
    <b v="1"/>
    <x v="36"/>
    <n v="171.76"/>
    <x v="1588"/>
    <s v="technology"/>
    <x v="36"/>
  </r>
  <r>
    <n v="2613"/>
    <s v="Earth 360"/>
    <s v="Re-inventing the way we look at our planet by sending 5 cameras to near space to create the first 360 panoramic view of the earth."/>
    <n v="7500"/>
    <x v="1763"/>
    <x v="0"/>
    <x v="0"/>
    <s v="USD"/>
    <n v="1348256294"/>
    <n v="1345664294"/>
    <b v="1"/>
    <n v="28"/>
    <b v="1"/>
    <x v="36"/>
    <n v="101.01"/>
    <x v="1822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64"/>
    <x v="0"/>
    <x v="0"/>
    <s v="USD"/>
    <n v="1398834000"/>
    <n v="1396371612"/>
    <b v="1"/>
    <n v="100"/>
    <b v="1"/>
    <x v="36"/>
    <n v="102"/>
    <x v="1823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x v="1765"/>
    <x v="0"/>
    <x v="1"/>
    <s v="GBP"/>
    <n v="1462017600"/>
    <n v="1458820564"/>
    <b v="0"/>
    <n v="72"/>
    <b v="1"/>
    <x v="36"/>
    <n v="169.77"/>
    <x v="1824"/>
    <s v="technology"/>
    <x v="36"/>
  </r>
  <r>
    <n v="2616"/>
    <s v="James Webb Deployable Model"/>
    <s v="Production of variously-sized deployable models of NASA's James Webb Space Telescope to promote hands-on learning."/>
    <n v="25000"/>
    <x v="1766"/>
    <x v="0"/>
    <x v="0"/>
    <s v="USD"/>
    <n v="1440546729"/>
    <n v="1437954729"/>
    <b v="1"/>
    <n v="238"/>
    <b v="1"/>
    <x v="36"/>
    <n v="114.53"/>
    <x v="1825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67"/>
    <x v="0"/>
    <x v="0"/>
    <s v="USD"/>
    <n v="1413838751"/>
    <n v="1411246751"/>
    <b v="1"/>
    <n v="159"/>
    <b v="1"/>
    <x v="36"/>
    <n v="877.6"/>
    <x v="1826"/>
    <s v="technology"/>
    <x v="36"/>
  </r>
  <r>
    <n v="2618"/>
    <s v="SPACE ART FEATURING ASTRONAUTS #WeBelieveInAstronauts"/>
    <s v="LTD ED COLLECTIBLE SPACE ART FEAT. ASTRONAUTS"/>
    <n v="15000"/>
    <x v="1768"/>
    <x v="0"/>
    <x v="0"/>
    <s v="USD"/>
    <n v="1449000061"/>
    <n v="1443812461"/>
    <b v="1"/>
    <n v="77"/>
    <b v="1"/>
    <x v="36"/>
    <n v="105.39"/>
    <x v="1827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x v="1769"/>
    <x v="0"/>
    <x v="0"/>
    <s v="USD"/>
    <n v="1445598000"/>
    <n v="1443302004"/>
    <b v="1"/>
    <n v="53"/>
    <b v="1"/>
    <x v="36"/>
    <n v="188.4"/>
    <x v="1025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70"/>
    <x v="0"/>
    <x v="2"/>
    <s v="AUD"/>
    <n v="1444525200"/>
    <n v="1441339242"/>
    <b v="1"/>
    <n v="1251"/>
    <b v="1"/>
    <x v="36"/>
    <n v="143.65"/>
    <x v="1828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71"/>
    <x v="0"/>
    <x v="0"/>
    <s v="USD"/>
    <n v="1432230988"/>
    <n v="1429638988"/>
    <b v="1"/>
    <n v="465"/>
    <b v="1"/>
    <x v="36"/>
    <n v="145.88"/>
    <x v="18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72"/>
    <x v="0"/>
    <x v="18"/>
    <s v="EUR"/>
    <n v="1483120216"/>
    <n v="1479232216"/>
    <b v="0"/>
    <n v="74"/>
    <b v="1"/>
    <x v="36"/>
    <n v="131.18"/>
    <x v="1830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x v="1773"/>
    <x v="0"/>
    <x v="0"/>
    <s v="USD"/>
    <n v="1480658966"/>
    <n v="1479449366"/>
    <b v="0"/>
    <n v="62"/>
    <b v="1"/>
    <x v="36"/>
    <n v="114"/>
    <x v="1831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74"/>
    <x v="0"/>
    <x v="0"/>
    <s v="USD"/>
    <n v="1347530822"/>
    <n v="1345716422"/>
    <b v="0"/>
    <n v="3468"/>
    <b v="1"/>
    <x v="36"/>
    <n v="1379.42"/>
    <x v="818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x v="1775"/>
    <x v="0"/>
    <x v="12"/>
    <s v="EUR"/>
    <n v="1478723208"/>
    <n v="1476559608"/>
    <b v="0"/>
    <n v="52"/>
    <b v="1"/>
    <x v="36"/>
    <n v="956"/>
    <x v="1832"/>
    <s v="technology"/>
    <x v="36"/>
  </r>
  <r>
    <n v="2626"/>
    <s v="SAGANet STEM Mentoring Lab Accreditation"/>
    <s v="Support the accreditation of our online STEM Mentoring Program with the International Mentoring Association"/>
    <n v="2500"/>
    <x v="1776"/>
    <x v="0"/>
    <x v="0"/>
    <s v="USD"/>
    <n v="1433343869"/>
    <n v="1430751869"/>
    <b v="0"/>
    <n v="50"/>
    <b v="1"/>
    <x v="36"/>
    <n v="112"/>
    <x v="150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77"/>
    <x v="0"/>
    <x v="0"/>
    <s v="USD"/>
    <n v="1448571261"/>
    <n v="1445975661"/>
    <b v="0"/>
    <n v="45"/>
    <b v="1"/>
    <x v="36"/>
    <n v="646.66999999999996"/>
    <x v="1833"/>
    <s v="technology"/>
    <x v="36"/>
  </r>
  <r>
    <n v="2628"/>
    <s v="Pie In Space!"/>
    <s v="A high school freshman is sending pie into space and you can be a part of it.  GO SCIENCE!!!"/>
    <n v="839"/>
    <x v="1778"/>
    <x v="0"/>
    <x v="0"/>
    <s v="USD"/>
    <n v="1417389067"/>
    <n v="1415661067"/>
    <b v="0"/>
    <n v="21"/>
    <b v="1"/>
    <x v="36"/>
    <n v="110.37"/>
    <x v="1834"/>
    <s v="technology"/>
    <x v="36"/>
  </r>
  <r>
    <n v="2629"/>
    <s v="Project Dragonfly - Sail to the Stars"/>
    <s v="The first international contest to let students shape the future of interstellar travel."/>
    <n v="5000"/>
    <x v="1779"/>
    <x v="0"/>
    <x v="1"/>
    <s v="GBP"/>
    <n v="1431608122"/>
    <n v="1429016122"/>
    <b v="0"/>
    <n v="100"/>
    <b v="1"/>
    <x v="36"/>
    <n v="127.74"/>
    <x v="1835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x v="1780"/>
    <x v="0"/>
    <x v="2"/>
    <s v="AUD"/>
    <n v="1467280800"/>
    <n v="1464921112"/>
    <b v="0"/>
    <n v="81"/>
    <b v="1"/>
    <x v="36"/>
    <n v="157.9"/>
    <x v="1836"/>
    <s v="technology"/>
    <x v="36"/>
  </r>
  <r>
    <n v="2631"/>
    <s v="Starship Congress 2015: Interstellar Hackathon"/>
    <s v="Starship Congress 2015 is a deep-space &amp; interstellar science summit staged by Icarus Interstellar."/>
    <n v="20000"/>
    <x v="1781"/>
    <x v="0"/>
    <x v="0"/>
    <s v="USD"/>
    <n v="1440907427"/>
    <n v="1438488227"/>
    <b v="0"/>
    <n v="286"/>
    <b v="1"/>
    <x v="36"/>
    <n v="114.67"/>
    <x v="1837"/>
    <s v="technology"/>
    <x v="36"/>
  </r>
  <r>
    <n v="2632"/>
    <s v="University Rocket Science"/>
    <s v="Students from 3 universities are designing a dual stage rocket to test experimental rocket technology."/>
    <n v="1070"/>
    <x v="1782"/>
    <x v="0"/>
    <x v="0"/>
    <s v="USD"/>
    <n v="1464485339"/>
    <n v="1462325339"/>
    <b v="0"/>
    <n v="42"/>
    <b v="1"/>
    <x v="36"/>
    <n v="137.01"/>
    <x v="1838"/>
    <s v="technology"/>
    <x v="36"/>
  </r>
  <r>
    <n v="2633"/>
    <s v="ISS-Above"/>
    <s v="A device that lights up whenever the International Space Station is nearby (that happens more often than you might expect)"/>
    <n v="5000"/>
    <x v="1783"/>
    <x v="0"/>
    <x v="0"/>
    <s v="USD"/>
    <n v="1393542000"/>
    <n v="1390938332"/>
    <b v="0"/>
    <n v="199"/>
    <b v="1"/>
    <x v="36"/>
    <n v="354.62"/>
    <x v="1839"/>
    <s v="technology"/>
    <x v="36"/>
  </r>
  <r>
    <n v="2634"/>
    <s v="Project Stardust Part 2"/>
    <s v="After a unsuccessful recovery last time we are trying again to successfully launch and recover a weather balloon from space."/>
    <n v="930"/>
    <x v="1784"/>
    <x v="0"/>
    <x v="0"/>
    <s v="USD"/>
    <n v="1475163921"/>
    <n v="1472571921"/>
    <b v="0"/>
    <n v="25"/>
    <b v="1"/>
    <x v="36"/>
    <n v="106.02"/>
    <x v="1840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785"/>
    <x v="0"/>
    <x v="5"/>
    <s v="CAD"/>
    <n v="1425937761"/>
    <n v="1422917361"/>
    <b v="0"/>
    <n v="84"/>
    <b v="1"/>
    <x v="36"/>
    <n v="100"/>
    <x v="1841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786"/>
    <x v="0"/>
    <x v="0"/>
    <s v="USD"/>
    <n v="1476579600"/>
    <n v="1474641914"/>
    <b v="0"/>
    <n v="50"/>
    <b v="1"/>
    <x v="36"/>
    <n v="187.3"/>
    <x v="1842"/>
    <s v="technology"/>
    <x v="36"/>
  </r>
  <r>
    <n v="2637"/>
    <s v="SPEED OF LIGHT: Biggest Mystery of the Universe"/>
    <s v="Help us collect the data to solve the mystery of the century: Is light slowing down?"/>
    <n v="500"/>
    <x v="1787"/>
    <x v="0"/>
    <x v="0"/>
    <s v="USD"/>
    <n v="1476277875"/>
    <n v="1474895475"/>
    <b v="0"/>
    <n v="26"/>
    <b v="1"/>
    <x v="36"/>
    <n v="166.2"/>
    <x v="1843"/>
    <s v="technology"/>
    <x v="36"/>
  </r>
  <r>
    <n v="2638"/>
    <s v="Pie In Space! (Round 2)"/>
    <s v="The second round of funding for the most amazing project ever where a high school freshman is sending pie into SPACE!!!"/>
    <n v="347"/>
    <x v="1788"/>
    <x v="0"/>
    <x v="0"/>
    <s v="USD"/>
    <n v="1421358895"/>
    <n v="1418766895"/>
    <b v="0"/>
    <n v="14"/>
    <b v="1"/>
    <x v="36"/>
    <n v="101.73"/>
    <x v="1844"/>
    <s v="technology"/>
    <x v="36"/>
  </r>
  <r>
    <n v="2639"/>
    <s v="Mission Space"/>
    <s v="Mission Space is run by me, a teenager who has a passion for space! I will fly a weather balloon to the edge of space with your help."/>
    <n v="300"/>
    <x v="1789"/>
    <x v="0"/>
    <x v="1"/>
    <s v="GBP"/>
    <n v="1424378748"/>
    <n v="1421786748"/>
    <b v="0"/>
    <n v="49"/>
    <b v="1"/>
    <x v="36"/>
    <n v="164"/>
    <x v="1845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x v="1790"/>
    <x v="0"/>
    <x v="0"/>
    <s v="USD"/>
    <n v="1433735474"/>
    <n v="1428551474"/>
    <b v="0"/>
    <n v="69"/>
    <b v="1"/>
    <x v="36"/>
    <n v="105.67"/>
    <x v="1846"/>
    <s v="technology"/>
    <x v="36"/>
  </r>
  <r>
    <n v="2641"/>
    <s v="Build Flying Saucer Artificial Intelligent from sea shell"/>
    <s v="Building a Flying saucer that has Artificial Intelligent made from sea shell."/>
    <n v="1500"/>
    <x v="510"/>
    <x v="2"/>
    <x v="0"/>
    <s v="USD"/>
    <n v="1410811740"/>
    <n v="1409341863"/>
    <b v="0"/>
    <n v="1"/>
    <b v="0"/>
    <x v="36"/>
    <n v="1"/>
    <x v="2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6"/>
    <n v="0"/>
    <x v="121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791"/>
    <x v="1"/>
    <x v="0"/>
    <s v="USD"/>
    <n v="1482307140"/>
    <n v="1479218315"/>
    <b v="1"/>
    <n v="1501"/>
    <b v="0"/>
    <x v="36"/>
    <n v="33.56"/>
    <x v="1847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960"/>
    <x v="1"/>
    <x v="0"/>
    <s v="USD"/>
    <n v="1489172435"/>
    <n v="1486580435"/>
    <b v="1"/>
    <n v="52"/>
    <b v="0"/>
    <x v="36"/>
    <n v="2.0499999999999998"/>
    <x v="1848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155"/>
    <x v="1"/>
    <x v="2"/>
    <s v="AUD"/>
    <n v="1415481203"/>
    <n v="1412885603"/>
    <b v="1"/>
    <n v="23"/>
    <b v="0"/>
    <x v="36"/>
    <n v="10.5"/>
    <x v="1849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x v="1792"/>
    <x v="1"/>
    <x v="0"/>
    <s v="USD"/>
    <n v="1441783869"/>
    <n v="1439191869"/>
    <b v="1"/>
    <n v="535"/>
    <b v="0"/>
    <x v="36"/>
    <n v="8.42"/>
    <x v="1850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492"/>
    <x v="1"/>
    <x v="5"/>
    <s v="CAD"/>
    <n v="1439533019"/>
    <n v="1436941019"/>
    <b v="0"/>
    <n v="3"/>
    <b v="0"/>
    <x v="36"/>
    <n v="1.44"/>
    <x v="503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826"/>
    <x v="1"/>
    <x v="0"/>
    <s v="USD"/>
    <n v="1457543360"/>
    <n v="1454951360"/>
    <b v="0"/>
    <n v="6"/>
    <b v="0"/>
    <x v="36"/>
    <n v="0.88"/>
    <x v="1851"/>
    <s v="technology"/>
    <x v="36"/>
  </r>
  <r>
    <n v="2649"/>
    <s v="The Mission - Please Check Back Soon (Canceled)"/>
    <s v="They have launched a Kickstarter."/>
    <n v="125000"/>
    <x v="1793"/>
    <x v="1"/>
    <x v="0"/>
    <s v="USD"/>
    <n v="1454370941"/>
    <n v="1449186941"/>
    <b v="0"/>
    <n v="3"/>
    <b v="0"/>
    <x v="36"/>
    <n v="0.1"/>
    <x v="1852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x v="1794"/>
    <x v="1"/>
    <x v="0"/>
    <s v="USD"/>
    <n v="1482332343"/>
    <n v="1479740343"/>
    <b v="0"/>
    <n v="5"/>
    <b v="0"/>
    <x v="36"/>
    <n v="0.6"/>
    <x v="1853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795"/>
    <x v="1"/>
    <x v="0"/>
    <s v="USD"/>
    <n v="1450380009"/>
    <n v="1447960809"/>
    <b v="0"/>
    <n v="17"/>
    <b v="0"/>
    <x v="36"/>
    <n v="1.87"/>
    <x v="1854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286"/>
    <x v="1"/>
    <x v="2"/>
    <s v="AUD"/>
    <n v="1418183325"/>
    <n v="1415591325"/>
    <b v="0"/>
    <n v="11"/>
    <b v="0"/>
    <x v="36"/>
    <n v="0.89"/>
    <x v="1855"/>
    <s v="technology"/>
    <x v="36"/>
  </r>
  <r>
    <n v="2653"/>
    <s v="Dream Rocket Project (Canceled)"/>
    <s v="DREAM BIG. Explore the universe through STEAM education. (Science, Technology, Engineering, Art, Mathematics)"/>
    <n v="51000"/>
    <x v="1796"/>
    <x v="1"/>
    <x v="0"/>
    <s v="USD"/>
    <n v="1402632000"/>
    <n v="1399909127"/>
    <b v="0"/>
    <n v="70"/>
    <b v="0"/>
    <x v="36"/>
    <n v="11.52"/>
    <x v="185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6"/>
    <n v="0.05"/>
    <x v="585"/>
    <s v="technology"/>
    <x v="36"/>
  </r>
  <r>
    <n v="2655"/>
    <s v="Balloons (Canceled)"/>
    <s v="Thank you for your support!"/>
    <n v="15000"/>
    <x v="1797"/>
    <x v="1"/>
    <x v="0"/>
    <s v="USD"/>
    <n v="1455048000"/>
    <n v="1452631647"/>
    <b v="0"/>
    <n v="43"/>
    <b v="0"/>
    <x v="36"/>
    <n v="21.03"/>
    <x v="1857"/>
    <s v="technology"/>
    <x v="36"/>
  </r>
  <r>
    <n v="2656"/>
    <s v="MoonWatcher: A 24/7 Live Video of the Moon for Everyone (Canceled)"/>
    <s v="MoonWatcher will be bringing the Moon closer to all of us."/>
    <n v="150000"/>
    <x v="1798"/>
    <x v="1"/>
    <x v="0"/>
    <s v="USD"/>
    <n v="1489345200"/>
    <n v="1485966688"/>
    <b v="0"/>
    <n v="152"/>
    <b v="0"/>
    <x v="36"/>
    <n v="11.44"/>
    <x v="1858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799"/>
    <x v="1"/>
    <x v="0"/>
    <s v="USD"/>
    <n v="1470187800"/>
    <n v="1467325053"/>
    <b v="0"/>
    <n v="59"/>
    <b v="0"/>
    <x v="36"/>
    <n v="18.739999999999998"/>
    <x v="1859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00"/>
    <x v="1"/>
    <x v="0"/>
    <s v="USD"/>
    <n v="1469913194"/>
    <n v="1467321194"/>
    <b v="0"/>
    <n v="4"/>
    <b v="0"/>
    <x v="36"/>
    <n v="0.09"/>
    <x v="1860"/>
    <s v="technology"/>
    <x v="36"/>
  </r>
  <r>
    <n v="2659"/>
    <s v="test (Canceled)"/>
    <s v="test"/>
    <n v="49000"/>
    <x v="1801"/>
    <x v="1"/>
    <x v="0"/>
    <s v="USD"/>
    <n v="1429321210"/>
    <n v="1426729210"/>
    <b v="0"/>
    <n v="10"/>
    <b v="0"/>
    <x v="36"/>
    <n v="2.72"/>
    <x v="186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02"/>
    <x v="1"/>
    <x v="0"/>
    <s v="USD"/>
    <n v="1448388418"/>
    <n v="1443200818"/>
    <b v="0"/>
    <n v="5"/>
    <b v="0"/>
    <x v="36"/>
    <n v="0.1"/>
    <x v="1862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03"/>
    <x v="0"/>
    <x v="0"/>
    <s v="USD"/>
    <n v="1382742010"/>
    <n v="1380150010"/>
    <b v="0"/>
    <n v="60"/>
    <b v="1"/>
    <x v="37"/>
    <n v="102.9"/>
    <x v="1863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x v="1804"/>
    <x v="0"/>
    <x v="0"/>
    <s v="USD"/>
    <n v="1440179713"/>
    <n v="1437587713"/>
    <b v="0"/>
    <n v="80"/>
    <b v="1"/>
    <x v="37"/>
    <n v="106.8"/>
    <x v="1864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x v="1805"/>
    <x v="0"/>
    <x v="5"/>
    <s v="CAD"/>
    <n v="1441378800"/>
    <n v="1438873007"/>
    <b v="0"/>
    <n v="56"/>
    <b v="1"/>
    <x v="37"/>
    <n v="104.6"/>
    <x v="1865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06"/>
    <x v="0"/>
    <x v="0"/>
    <s v="USD"/>
    <n v="1449644340"/>
    <n v="1446683797"/>
    <b v="0"/>
    <n v="104"/>
    <b v="1"/>
    <x v="37"/>
    <n v="103.43"/>
    <x v="1866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x v="1807"/>
    <x v="0"/>
    <x v="0"/>
    <s v="USD"/>
    <n v="1430774974"/>
    <n v="1426886974"/>
    <b v="0"/>
    <n v="46"/>
    <b v="1"/>
    <x v="37"/>
    <n v="123.14"/>
    <x v="186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08"/>
    <x v="0"/>
    <x v="0"/>
    <s v="USD"/>
    <n v="1443214800"/>
    <n v="1440008439"/>
    <b v="0"/>
    <n v="206"/>
    <b v="1"/>
    <x v="37"/>
    <n v="159.30000000000001"/>
    <x v="1868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09"/>
    <x v="0"/>
    <x v="0"/>
    <s v="USD"/>
    <n v="1455142416"/>
    <n v="1452550416"/>
    <b v="0"/>
    <n v="18"/>
    <b v="1"/>
    <x v="37"/>
    <n v="110.67"/>
    <x v="1869"/>
    <s v="technology"/>
    <x v="37"/>
  </r>
  <r>
    <n v="2668"/>
    <s v="UOttawa Makermobile"/>
    <s v="Creativity on the go! |_x000a_CrÃ©ativitÃ© en mouvement !"/>
    <n v="1000"/>
    <x v="1331"/>
    <x v="0"/>
    <x v="5"/>
    <s v="CAD"/>
    <n v="1447079520"/>
    <n v="1443449265"/>
    <b v="0"/>
    <n v="28"/>
    <b v="1"/>
    <x v="37"/>
    <n v="170.7"/>
    <x v="1870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x v="860"/>
    <x v="0"/>
    <x v="0"/>
    <s v="USD"/>
    <n v="1452387096"/>
    <n v="1447203096"/>
    <b v="0"/>
    <n v="11"/>
    <b v="1"/>
    <x v="37"/>
    <n v="125.13"/>
    <x v="187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10"/>
    <x v="2"/>
    <x v="2"/>
    <s v="AUD"/>
    <n v="1406593780"/>
    <n v="1404174580"/>
    <b v="1"/>
    <n v="60"/>
    <b v="0"/>
    <x v="37"/>
    <n v="6.42"/>
    <x v="1872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11"/>
    <x v="2"/>
    <x v="0"/>
    <s v="USD"/>
    <n v="1419017880"/>
    <n v="1416419916"/>
    <b v="1"/>
    <n v="84"/>
    <b v="0"/>
    <x v="37"/>
    <n v="11.34"/>
    <x v="1873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x v="1812"/>
    <x v="2"/>
    <x v="0"/>
    <s v="USD"/>
    <n v="1451282400"/>
    <n v="1449436390"/>
    <b v="1"/>
    <n v="47"/>
    <b v="0"/>
    <x v="37"/>
    <n v="33.19"/>
    <x v="1874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x v="1813"/>
    <x v="2"/>
    <x v="0"/>
    <s v="USD"/>
    <n v="1414622700"/>
    <n v="1412081999"/>
    <b v="1"/>
    <n v="66"/>
    <b v="0"/>
    <x v="37"/>
    <n v="27.58"/>
    <x v="187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14"/>
    <x v="2"/>
    <x v="0"/>
    <s v="USD"/>
    <n v="1467694740"/>
    <n v="1465398670"/>
    <b v="1"/>
    <n v="171"/>
    <b v="0"/>
    <x v="37"/>
    <n v="62.84"/>
    <x v="187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15"/>
    <x v="2"/>
    <x v="0"/>
    <s v="USD"/>
    <n v="1415655289"/>
    <n v="1413059689"/>
    <b v="1"/>
    <n v="29"/>
    <b v="0"/>
    <x v="37"/>
    <n v="7.59"/>
    <x v="1877"/>
    <s v="technology"/>
    <x v="37"/>
  </r>
  <r>
    <n v="2676"/>
    <s v="Toronto VR Co-Op"/>
    <s v="Our aim is to provide high-end equipment and space for Toronto coders, filmmakers, and artists to develop cutting-edge VR content."/>
    <n v="2100"/>
    <x v="1816"/>
    <x v="2"/>
    <x v="5"/>
    <s v="CAD"/>
    <n v="1463929174"/>
    <n v="1461337174"/>
    <b v="0"/>
    <n v="9"/>
    <b v="0"/>
    <x v="37"/>
    <n v="50.38"/>
    <x v="1878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x v="1817"/>
    <x v="2"/>
    <x v="0"/>
    <s v="USD"/>
    <n v="1404348143"/>
    <n v="1401756143"/>
    <b v="0"/>
    <n v="27"/>
    <b v="0"/>
    <x v="37"/>
    <n v="17.510000000000002"/>
    <x v="1879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157"/>
    <x v="2"/>
    <x v="3"/>
    <s v="EUR"/>
    <n v="1443121765"/>
    <n v="1440529765"/>
    <b v="0"/>
    <n v="2"/>
    <b v="0"/>
    <x v="37"/>
    <n v="0.01"/>
    <x v="1880"/>
    <s v="technology"/>
    <x v="37"/>
  </r>
  <r>
    <n v="2679"/>
    <s v="DIY Garage"/>
    <s v="A do-it-yourself auto garage in Des Moines, Iowa where people can learn how to work on cars &amp; those who know can share their knowledge."/>
    <n v="40000"/>
    <x v="767"/>
    <x v="2"/>
    <x v="0"/>
    <s v="USD"/>
    <n v="1425081694"/>
    <n v="1422489694"/>
    <b v="0"/>
    <n v="3"/>
    <b v="0"/>
    <x v="37"/>
    <n v="0.33"/>
    <x v="790"/>
    <s v="technology"/>
    <x v="37"/>
  </r>
  <r>
    <n v="2680"/>
    <s v="iHeart Pillow"/>
    <s v="iHeartPillow, Connecting loved ones"/>
    <n v="32000"/>
    <x v="1818"/>
    <x v="2"/>
    <x v="3"/>
    <s v="EUR"/>
    <n v="1459915491"/>
    <n v="1457327091"/>
    <b v="0"/>
    <n v="4"/>
    <b v="0"/>
    <x v="37"/>
    <n v="0.86"/>
    <x v="159"/>
    <s v="technology"/>
    <x v="37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19"/>
    <x v="0"/>
    <x v="1"/>
    <s v="GBP"/>
    <n v="1378494000"/>
    <n v="1375880598"/>
    <b v="0"/>
    <n v="269"/>
    <b v="1"/>
    <x v="35"/>
    <n v="1462"/>
    <x v="291"/>
    <s v="technology"/>
    <x v="35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20"/>
    <x v="0"/>
    <x v="0"/>
    <s v="USD"/>
    <n v="1485722053"/>
    <n v="1480538053"/>
    <b v="0"/>
    <n v="185"/>
    <b v="1"/>
    <x v="35"/>
    <n v="252.54"/>
    <x v="1881"/>
    <s v="technology"/>
    <x v="3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21"/>
    <x v="0"/>
    <x v="0"/>
    <s v="USD"/>
    <n v="1420060088"/>
    <n v="1414872488"/>
    <b v="0"/>
    <n v="176"/>
    <b v="1"/>
    <x v="35"/>
    <n v="140.05000000000001"/>
    <x v="1882"/>
    <s v="technology"/>
    <x v="35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22"/>
    <x v="0"/>
    <x v="1"/>
    <s v="GBP"/>
    <n v="1439625059"/>
    <n v="1436860259"/>
    <b v="0"/>
    <n v="1019"/>
    <b v="1"/>
    <x v="35"/>
    <n v="296.88"/>
    <x v="1883"/>
    <s v="technology"/>
    <x v="35"/>
  </r>
  <r>
    <n v="2725"/>
    <s v="Digital MPPT and Solar BMS for a Net Zero energy House"/>
    <s v="Best Net Zero energy solution for new or existing house (no more heating or electricity bills)."/>
    <n v="40000"/>
    <x v="1823"/>
    <x v="0"/>
    <x v="5"/>
    <s v="CAD"/>
    <n v="1488390735"/>
    <n v="1484070735"/>
    <b v="0"/>
    <n v="113"/>
    <b v="1"/>
    <x v="35"/>
    <n v="144.54"/>
    <x v="1884"/>
    <s v="technology"/>
    <x v="35"/>
  </r>
  <r>
    <n v="2726"/>
    <s v="Krimston TWO - Dual SIM case for iPhone"/>
    <s v="Krimston TWO: iPhone Dual SIM Case"/>
    <n v="100000"/>
    <x v="1824"/>
    <x v="0"/>
    <x v="0"/>
    <s v="USD"/>
    <n v="1461333311"/>
    <n v="1458741311"/>
    <b v="0"/>
    <n v="404"/>
    <b v="1"/>
    <x v="35"/>
    <n v="105.75"/>
    <x v="1885"/>
    <s v="technology"/>
    <x v="35"/>
  </r>
  <r>
    <n v="2727"/>
    <s v="PiDrive: Low-power, mSATA SSD for the Raspberry Pi"/>
    <s v="Introducing the PiDrive, a high capacity Solid State Drive (SSD) expansion card for the Raspberry Pi B+, A+, and B+ v2!"/>
    <n v="10000"/>
    <x v="1825"/>
    <x v="0"/>
    <x v="0"/>
    <s v="USD"/>
    <n v="1438964063"/>
    <n v="1436804063"/>
    <b v="0"/>
    <n v="707"/>
    <b v="1"/>
    <x v="35"/>
    <n v="493.21"/>
    <x v="1886"/>
    <s v="technology"/>
    <x v="35"/>
  </r>
  <r>
    <n v="2728"/>
    <s v="Multi-Function SSD Shield for the Raspberry Pi 2"/>
    <s v="SSD, WiFi, RTC w/Battery and high power USB all in one shield."/>
    <n v="15000"/>
    <x v="1826"/>
    <x v="0"/>
    <x v="0"/>
    <s v="USD"/>
    <n v="1451485434"/>
    <n v="1448461434"/>
    <b v="0"/>
    <n v="392"/>
    <b v="1"/>
    <x v="35"/>
    <n v="201.83"/>
    <x v="1887"/>
    <s v="technology"/>
    <x v="35"/>
  </r>
  <r>
    <n v="2729"/>
    <s v="McChi Luggage: It's a Luggage, USB Charger and a Table Top"/>
    <s v="A luggage that is more than a luggage! It is what you want it to be."/>
    <n v="7500"/>
    <x v="1827"/>
    <x v="0"/>
    <x v="0"/>
    <s v="USD"/>
    <n v="1430459197"/>
    <n v="1427867197"/>
    <b v="0"/>
    <n v="23"/>
    <b v="1"/>
    <x v="35"/>
    <n v="104.44"/>
    <x v="1888"/>
    <s v="technology"/>
    <x v="35"/>
  </r>
  <r>
    <n v="2730"/>
    <s v="Yaba - Portable Speaker &amp; Guitar Amp"/>
    <s v="The world's most powerful portable speaker and guitar amplifier. Turns any surface into a speaker."/>
    <n v="27000"/>
    <x v="1828"/>
    <x v="0"/>
    <x v="0"/>
    <s v="USD"/>
    <n v="1366635575"/>
    <n v="1363611575"/>
    <b v="0"/>
    <n v="682"/>
    <b v="1"/>
    <x v="35"/>
    <n v="170.29"/>
    <x v="1213"/>
    <s v="technology"/>
    <x v="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29"/>
    <x v="0"/>
    <x v="0"/>
    <s v="USD"/>
    <n v="1413604800"/>
    <n v="1408624622"/>
    <b v="0"/>
    <n v="37"/>
    <b v="1"/>
    <x v="35"/>
    <n v="104.3"/>
    <x v="1889"/>
    <s v="technology"/>
    <x v="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30"/>
    <x v="0"/>
    <x v="0"/>
    <s v="USD"/>
    <n v="1369699200"/>
    <n v="1366917828"/>
    <b v="0"/>
    <n v="146"/>
    <b v="1"/>
    <x v="35"/>
    <n v="118.25"/>
    <x v="1890"/>
    <s v="technology"/>
    <x v="35"/>
  </r>
  <r>
    <n v="2733"/>
    <s v="ONetSwitch: Open Source Hardware for Networking"/>
    <s v="Students, makers, and engineers can write Linux software applications to achieve any network functions, such as NAS, VPN and Firewall."/>
    <n v="50000"/>
    <x v="1831"/>
    <x v="0"/>
    <x v="0"/>
    <s v="USD"/>
    <n v="1428643974"/>
    <n v="1423463574"/>
    <b v="0"/>
    <n v="119"/>
    <b v="1"/>
    <x v="35"/>
    <n v="107.54"/>
    <x v="1891"/>
    <s v="technology"/>
    <x v="35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32"/>
    <x v="0"/>
    <x v="0"/>
    <s v="USD"/>
    <n v="1476395940"/>
    <n v="1473782592"/>
    <b v="0"/>
    <n v="163"/>
    <b v="1"/>
    <x v="35"/>
    <n v="2260300"/>
    <x v="1892"/>
    <s v="technology"/>
    <x v="35"/>
  </r>
  <r>
    <n v="2735"/>
    <s v="Pi Supply - Intelligent Power Switch for Raspberry Pi"/>
    <s v="The Pi Supply is an intelligent power switch for the Raspberry Pi which includes hard on and off switches and auto-off on shutdown."/>
    <n v="750"/>
    <x v="1833"/>
    <x v="0"/>
    <x v="1"/>
    <s v="GBP"/>
    <n v="1363204800"/>
    <n v="1360551250"/>
    <b v="0"/>
    <n v="339"/>
    <b v="1"/>
    <x v="35"/>
    <n v="978.13"/>
    <x v="1893"/>
    <s v="technology"/>
    <x v="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34"/>
    <x v="0"/>
    <x v="5"/>
    <s v="CAD"/>
    <n v="1398268773"/>
    <n v="1395676773"/>
    <b v="0"/>
    <n v="58"/>
    <b v="1"/>
    <x v="35"/>
    <n v="122.9"/>
    <x v="1894"/>
    <s v="technology"/>
    <x v="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35"/>
    <x v="0"/>
    <x v="0"/>
    <s v="USD"/>
    <n v="1389812400"/>
    <n v="1386108087"/>
    <b v="0"/>
    <n v="456"/>
    <b v="1"/>
    <x v="35"/>
    <n v="246.06"/>
    <x v="1895"/>
    <s v="technology"/>
    <x v="35"/>
  </r>
  <r>
    <n v="2738"/>
    <s v="iPhone7 inVIIctus batterycase customize 3D printed top cover"/>
    <s v="Bringing back the Mojo to the new iPhone with our award winning  removable battery case with customized 3D printed top cover"/>
    <n v="5000"/>
    <x v="1836"/>
    <x v="0"/>
    <x v="0"/>
    <s v="USD"/>
    <n v="1478402804"/>
    <n v="1473218804"/>
    <b v="0"/>
    <n v="15"/>
    <b v="1"/>
    <x v="35"/>
    <n v="147.94"/>
    <x v="1896"/>
    <s v="technology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x v="1837"/>
    <x v="0"/>
    <x v="1"/>
    <s v="GBP"/>
    <n v="1399324717"/>
    <n v="1395436717"/>
    <b v="0"/>
    <n v="191"/>
    <b v="1"/>
    <x v="35"/>
    <n v="384.09"/>
    <x v="623"/>
    <s v="technology"/>
    <x v="35"/>
  </r>
  <r>
    <n v="2740"/>
    <s v="Vertical Garden Prototype"/>
    <s v="I am interested in testing the plant yields of this vertical garden as well as some other applications"/>
    <n v="300"/>
    <x v="451"/>
    <x v="0"/>
    <x v="0"/>
    <s v="USD"/>
    <n v="1426117552"/>
    <n v="1423529152"/>
    <b v="0"/>
    <n v="17"/>
    <b v="1"/>
    <x v="35"/>
    <n v="103.33"/>
    <x v="1897"/>
    <s v="technology"/>
    <x v="35"/>
  </r>
  <r>
    <n v="520"/>
    <s v="Darktales The Play"/>
    <s v="Tim Arthur's 21st anniversary sell-out production of his 'chilling' and 'sinister' ghostly thriller returns to the Edinburgh Fringe!"/>
    <n v="5000"/>
    <x v="1838"/>
    <x v="0"/>
    <x v="1"/>
    <s v="GBP"/>
    <n v="1449766261"/>
    <n v="1447174261"/>
    <b v="0"/>
    <n v="34"/>
    <b v="1"/>
    <x v="38"/>
    <n v="102.1"/>
    <x v="1898"/>
    <s v="theater"/>
    <x v="3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839"/>
    <x v="0"/>
    <x v="0"/>
    <s v="USD"/>
    <n v="1477976340"/>
    <n v="1475460819"/>
    <b v="0"/>
    <n v="56"/>
    <b v="1"/>
    <x v="38"/>
    <n v="104.64"/>
    <x v="1899"/>
    <s v="theater"/>
    <x v="38"/>
  </r>
  <r>
    <n v="522"/>
    <s v="COMPASS PLAYERS"/>
    <s v="*** TO MAKE DONATIONS IN THE FUTURE                                   GO TO OUR WEBSITE: www.compassplayers.com ***"/>
    <n v="3000"/>
    <x v="1840"/>
    <x v="0"/>
    <x v="0"/>
    <s v="USD"/>
    <n v="1458518325"/>
    <n v="1456793925"/>
    <b v="0"/>
    <n v="31"/>
    <b v="1"/>
    <x v="38"/>
    <n v="114.67"/>
    <x v="1900"/>
    <s v="theater"/>
    <x v="3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41"/>
    <x v="0"/>
    <x v="0"/>
    <s v="USD"/>
    <n v="1442805076"/>
    <n v="1440213076"/>
    <b v="0"/>
    <n v="84"/>
    <b v="1"/>
    <x v="38"/>
    <n v="120.6"/>
    <x v="1901"/>
    <s v="theater"/>
    <x v="38"/>
  </r>
  <r>
    <n v="524"/>
    <s v="Zero Down"/>
    <s v="Angel on the Corner need YOUR help to raise Â£3,500 to take Zero Down by Sarah Hehir to the Edinburgh Fringe Festival this August!"/>
    <n v="3500"/>
    <x v="1842"/>
    <x v="0"/>
    <x v="1"/>
    <s v="GBP"/>
    <n v="1464801169"/>
    <n v="1462209169"/>
    <b v="0"/>
    <n v="130"/>
    <b v="1"/>
    <x v="38"/>
    <n v="108.67"/>
    <x v="1902"/>
    <s v="theater"/>
    <x v="38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38"/>
    <n v="100"/>
    <x v="1903"/>
    <s v="theater"/>
    <x v="38"/>
  </r>
  <r>
    <n v="526"/>
    <s v="Victory by Madicken Malm"/>
    <s v="We have a brand new play. We urgently need your help to fund our production, which opens at Theatre503 on August 18th."/>
    <n v="1500"/>
    <x v="1843"/>
    <x v="0"/>
    <x v="1"/>
    <s v="GBP"/>
    <n v="1438966800"/>
    <n v="1436278344"/>
    <b v="0"/>
    <n v="23"/>
    <b v="1"/>
    <x v="38"/>
    <n v="114"/>
    <x v="1904"/>
    <s v="theater"/>
    <x v="38"/>
  </r>
  <r>
    <n v="527"/>
    <s v="Omega Kids - a new play"/>
    <s v="OMEGA KIDS, a new play by Noah Mease, directed by Jay Stull &amp; produced by New Light Theater Project in association with Access Theater."/>
    <n v="10000"/>
    <x v="918"/>
    <x v="0"/>
    <x v="0"/>
    <s v="USD"/>
    <n v="1487347500"/>
    <n v="1484715366"/>
    <b v="0"/>
    <n v="158"/>
    <b v="1"/>
    <x v="38"/>
    <n v="100.85"/>
    <x v="1905"/>
    <s v="theater"/>
    <x v="38"/>
  </r>
  <r>
    <n v="528"/>
    <s v="Devastated No Matter What"/>
    <s v="A Festival Backed Production of a Full-Length Play."/>
    <n v="1150"/>
    <x v="1267"/>
    <x v="0"/>
    <x v="0"/>
    <s v="USD"/>
    <n v="1434921600"/>
    <n v="1433109907"/>
    <b v="0"/>
    <n v="30"/>
    <b v="1"/>
    <x v="38"/>
    <n v="115.65"/>
    <x v="1906"/>
    <s v="theater"/>
    <x v="3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844"/>
    <x v="0"/>
    <x v="5"/>
    <s v="CAD"/>
    <n v="1484110800"/>
    <n v="1482281094"/>
    <b v="0"/>
    <n v="18"/>
    <b v="1"/>
    <x v="38"/>
    <n v="130.41999999999999"/>
    <x v="1907"/>
    <s v="theater"/>
    <x v="38"/>
  </r>
  <r>
    <n v="530"/>
    <s v="Corners Grove"/>
    <s v="Corners Grove is a coming-of-age play about leaving home, gender identity and the death of Whitney Houston; will benefit Win NYC."/>
    <n v="3405"/>
    <x v="1845"/>
    <x v="0"/>
    <x v="0"/>
    <s v="USD"/>
    <n v="1435111200"/>
    <n v="1433254268"/>
    <b v="0"/>
    <n v="29"/>
    <b v="1"/>
    <x v="38"/>
    <n v="107.78"/>
    <x v="1908"/>
    <s v="theater"/>
    <x v="38"/>
  </r>
  <r>
    <n v="531"/>
    <s v="COMPASS PLAYERS presents SYLVIA by A. R. Gurney"/>
    <s v="SYLVIA is a modern romantic comedy about a marriage and a talking dog. Directed by Jeanna Michaels. January 12 through January 29, 2017"/>
    <n v="4000"/>
    <x v="1846"/>
    <x v="0"/>
    <x v="0"/>
    <s v="USD"/>
    <n v="1481957940"/>
    <n v="1478050429"/>
    <b v="0"/>
    <n v="31"/>
    <b v="1"/>
    <x v="38"/>
    <n v="100"/>
    <x v="1909"/>
    <s v="theater"/>
    <x v="38"/>
  </r>
  <r>
    <n v="532"/>
    <s v="Walken On Sunshine"/>
    <s v="A fast paced, comedic play about an anxiety-ridden filmmaker who lies to investors about having Christopher Walken in his film."/>
    <n v="10000"/>
    <x v="1847"/>
    <x v="0"/>
    <x v="0"/>
    <s v="USD"/>
    <n v="1463098208"/>
    <n v="1460506208"/>
    <b v="0"/>
    <n v="173"/>
    <b v="1"/>
    <x v="38"/>
    <n v="123.25"/>
    <x v="1910"/>
    <s v="theater"/>
    <x v="38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38"/>
    <n v="100.2"/>
    <x v="1911"/>
    <s v="theater"/>
    <x v="38"/>
  </r>
  <r>
    <n v="534"/>
    <s v="Theatre for restorative justice - help us get to Belgium!"/>
    <s v="We're a zero-budget, non-profit theatre group based in Oslo and have been invited to perform at a conference in Belgium. Help!"/>
    <n v="15000"/>
    <x v="1848"/>
    <x v="0"/>
    <x v="10"/>
    <s v="NOK"/>
    <n v="1446418800"/>
    <n v="1443036470"/>
    <b v="0"/>
    <n v="48"/>
    <b v="1"/>
    <x v="38"/>
    <n v="104.67"/>
    <x v="1912"/>
    <s v="theater"/>
    <x v="38"/>
  </r>
  <r>
    <n v="535"/>
    <s v="Astronauts of Hartlepool: a Brexit sci-fi for VAULT 2017"/>
    <s v="Weâ€™re producing a Northern Brexit sci-fi play for VAULT festival 2017 and we need your help!"/>
    <n v="2000"/>
    <x v="1849"/>
    <x v="0"/>
    <x v="1"/>
    <s v="GBP"/>
    <n v="1483707905"/>
    <n v="1481115905"/>
    <b v="0"/>
    <n v="59"/>
    <b v="1"/>
    <x v="38"/>
    <n v="102.5"/>
    <x v="1913"/>
    <s v="theater"/>
    <x v="38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50"/>
    <x v="0"/>
    <x v="1"/>
    <s v="GBP"/>
    <n v="1438624800"/>
    <n v="1435133807"/>
    <b v="0"/>
    <n v="39"/>
    <b v="1"/>
    <x v="38"/>
    <n v="118.26"/>
    <x v="1914"/>
    <s v="theater"/>
    <x v="38"/>
  </r>
  <r>
    <n v="537"/>
    <s v="Be A Buddy Not A Bully (Anti-Bullying Stage Play TOUR)"/>
    <s v="Transforming bystanders into anti-bullies since 2012 thru inclusive learning environments.  Together we can take back our classrooms."/>
    <n v="2000"/>
    <x v="1851"/>
    <x v="0"/>
    <x v="0"/>
    <s v="USD"/>
    <n v="1446665191"/>
    <n v="1444069591"/>
    <b v="0"/>
    <n v="59"/>
    <b v="1"/>
    <x v="38"/>
    <n v="120.5"/>
    <x v="1915"/>
    <s v="theater"/>
    <x v="38"/>
  </r>
  <r>
    <n v="538"/>
    <s v="Shakespeare Orange County's HAMLET: Match This!"/>
    <s v="SOC produces affordable and accessible theatre in the heart of Orange County, CA, and we need your help to match a $5,000 grant!"/>
    <n v="5000"/>
    <x v="1852"/>
    <x v="0"/>
    <x v="0"/>
    <s v="USD"/>
    <n v="1463166263"/>
    <n v="1460574263"/>
    <b v="0"/>
    <n v="60"/>
    <b v="1"/>
    <x v="38"/>
    <n v="302.42"/>
    <x v="1916"/>
    <s v="theater"/>
    <x v="38"/>
  </r>
  <r>
    <n v="539"/>
    <s v="&quot;The Tale of The Cockatrice&quot; by Peafrog Puppetry"/>
    <s v="A brand new show that unites puppetry, live music and storytelling to bring a forgotten English legend back to life!"/>
    <n v="500"/>
    <x v="1853"/>
    <x v="0"/>
    <x v="1"/>
    <s v="GBP"/>
    <n v="1467681107"/>
    <n v="1465866707"/>
    <b v="0"/>
    <n v="20"/>
    <b v="1"/>
    <x v="38"/>
    <n v="100.64"/>
    <x v="1917"/>
    <s v="theater"/>
    <x v="38"/>
  </r>
  <r>
    <n v="1284"/>
    <s v="Free Jujube Brown NYC Performance"/>
    <s v="â€œFree Jujube Brownâ€ by Psalmayene 24 is coming home to NYC and we need YOUR support of this moving and inspiring piece"/>
    <n v="2000"/>
    <x v="950"/>
    <x v="0"/>
    <x v="0"/>
    <s v="USD"/>
    <n v="1483203540"/>
    <n v="1481175482"/>
    <b v="0"/>
    <n v="31"/>
    <b v="1"/>
    <x v="38"/>
    <n v="101"/>
    <x v="785"/>
    <s v="theater"/>
    <x v="38"/>
  </r>
  <r>
    <n v="1285"/>
    <s v="We just keep going"/>
    <s v="The world premiere of hysterically funny and heartbreaking story about family, unconditional love and facing the unfaceable"/>
    <n v="2000"/>
    <x v="1854"/>
    <x v="0"/>
    <x v="1"/>
    <s v="GBP"/>
    <n v="1434808775"/>
    <n v="1433512775"/>
    <b v="0"/>
    <n v="63"/>
    <b v="1"/>
    <x v="38"/>
    <n v="101.65"/>
    <x v="1918"/>
    <s v="theater"/>
    <x v="38"/>
  </r>
  <r>
    <n v="1286"/>
    <s v="The Diary of a Nobody"/>
    <s v="A touring production of FRED's modern adaptation of the classic Victorian comic novel, reaching out to new audiences."/>
    <n v="1500"/>
    <x v="1855"/>
    <x v="0"/>
    <x v="1"/>
    <s v="GBP"/>
    <n v="1424181600"/>
    <n v="1423041227"/>
    <b v="0"/>
    <n v="20"/>
    <b v="1"/>
    <x v="38"/>
    <n v="108.33"/>
    <x v="464"/>
    <s v="theater"/>
    <x v="3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1856"/>
    <x v="0"/>
    <x v="1"/>
    <s v="GBP"/>
    <n v="1434120856"/>
    <n v="1428936856"/>
    <b v="0"/>
    <n v="25"/>
    <b v="1"/>
    <x v="38"/>
    <n v="242"/>
    <x v="1919"/>
    <s v="theater"/>
    <x v="3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1857"/>
    <x v="0"/>
    <x v="0"/>
    <s v="USD"/>
    <n v="1470801600"/>
    <n v="1468122163"/>
    <b v="0"/>
    <n v="61"/>
    <b v="1"/>
    <x v="38"/>
    <n v="100.45"/>
    <x v="1097"/>
    <s v="theater"/>
    <x v="38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38"/>
    <n v="125.07"/>
    <x v="1920"/>
    <s v="theater"/>
    <x v="38"/>
  </r>
  <r>
    <n v="1290"/>
    <s v="I Died... I Came Back, ... Whatever"/>
    <s v="Sometimes your Heart has to STOP for your Life to START."/>
    <n v="3500"/>
    <x v="1858"/>
    <x v="0"/>
    <x v="0"/>
    <s v="USD"/>
    <n v="1429772340"/>
    <n v="1427121931"/>
    <b v="0"/>
    <n v="86"/>
    <b v="1"/>
    <x v="38"/>
    <n v="108.57"/>
    <x v="1921"/>
    <s v="theater"/>
    <x v="3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1859"/>
    <x v="0"/>
    <x v="0"/>
    <s v="USD"/>
    <n v="1428390000"/>
    <n v="1425224391"/>
    <b v="0"/>
    <n v="42"/>
    <b v="1"/>
    <x v="38"/>
    <n v="145.69999999999999"/>
    <x v="1922"/>
    <s v="theater"/>
    <x v="38"/>
  </r>
  <r>
    <n v="1292"/>
    <s v="Season Scandinavia"/>
    <s v="Empty Deck presents the most exciting unknown contemporary Scandinavian plays in co-production with The Other Room Theatre, Cardiff."/>
    <n v="1700"/>
    <x v="1860"/>
    <x v="0"/>
    <x v="1"/>
    <s v="GBP"/>
    <n v="1444172340"/>
    <n v="1441822828"/>
    <b v="0"/>
    <n v="52"/>
    <b v="1"/>
    <x v="38"/>
    <n v="110"/>
    <x v="1923"/>
    <s v="theater"/>
    <x v="38"/>
  </r>
  <r>
    <n v="1293"/>
    <s v="WORSE THAN TIGERS"/>
    <s v="Invest in the world premiere of WORSE THAN TIGERS at ACT, and in the future of Seattle's newest, female-led theatre company: RED STAGE."/>
    <n v="15000"/>
    <x v="1861"/>
    <x v="0"/>
    <x v="0"/>
    <s v="USD"/>
    <n v="1447523371"/>
    <n v="1444927771"/>
    <b v="0"/>
    <n v="120"/>
    <b v="1"/>
    <x v="38"/>
    <n v="102.23"/>
    <x v="1924"/>
    <s v="theater"/>
    <x v="38"/>
  </r>
  <r>
    <n v="1294"/>
    <s v="HELMER'S LOO"/>
    <s v="We have an award-winning Danish play, now we just need a bathroom set to perform it in. Spend a penny to help us build the set!"/>
    <n v="500"/>
    <x v="1025"/>
    <x v="0"/>
    <x v="1"/>
    <s v="GBP"/>
    <n v="1445252400"/>
    <n v="1443696797"/>
    <b v="0"/>
    <n v="22"/>
    <b v="1"/>
    <x v="38"/>
    <n v="122"/>
    <x v="1925"/>
    <s v="theater"/>
    <x v="38"/>
  </r>
  <r>
    <n v="1295"/>
    <s v="Misfits of London: The Gin Chronicles"/>
    <s v="We had everything sorted for the Fringe, but now our accommodation and Edinburgh angel have fallen through. We're needing vital help."/>
    <n v="2500"/>
    <x v="1862"/>
    <x v="0"/>
    <x v="1"/>
    <s v="GBP"/>
    <n v="1438189200"/>
    <n v="1435585497"/>
    <b v="0"/>
    <n v="64"/>
    <b v="1"/>
    <x v="38"/>
    <n v="101.96"/>
    <x v="1926"/>
    <s v="theater"/>
    <x v="38"/>
  </r>
  <r>
    <n v="1296"/>
    <s v="Quirky Bird Theatre's Young Actors on Tour"/>
    <s v="Creating outstanding performance experiences with young actors from all economic backgrounds. Making great theatre accessible to all!"/>
    <n v="850"/>
    <x v="712"/>
    <x v="0"/>
    <x v="1"/>
    <s v="GBP"/>
    <n v="1457914373"/>
    <n v="1456189973"/>
    <b v="0"/>
    <n v="23"/>
    <b v="1"/>
    <x v="38"/>
    <n v="141.18"/>
    <x v="1927"/>
    <s v="theater"/>
    <x v="38"/>
  </r>
  <r>
    <n v="1297"/>
    <s v="The One Man Traveling Tennessee Williams Festival"/>
    <s v="We will bring you the world of Tennessee Williams right to the front door of your home, school, church, theatre and community."/>
    <n v="20000"/>
    <x v="1863"/>
    <x v="0"/>
    <x v="0"/>
    <s v="USD"/>
    <n v="1462125358"/>
    <n v="1459533358"/>
    <b v="0"/>
    <n v="238"/>
    <b v="1"/>
    <x v="38"/>
    <n v="109.53"/>
    <x v="1928"/>
    <s v="theater"/>
    <x v="38"/>
  </r>
  <r>
    <n v="1298"/>
    <s v="Dinosaur Dreams"/>
    <s v="A play that raises awareness for mental health and explores the psychological effects childhood abuse can have on an adult."/>
    <n v="2000"/>
    <x v="1864"/>
    <x v="0"/>
    <x v="1"/>
    <s v="GBP"/>
    <n v="1461860432"/>
    <n v="1459268432"/>
    <b v="0"/>
    <n v="33"/>
    <b v="1"/>
    <x v="38"/>
    <n v="104.65"/>
    <x v="1929"/>
    <s v="theater"/>
    <x v="38"/>
  </r>
  <r>
    <n v="1299"/>
    <s v="The (out)Siders Project"/>
    <s v="A new work inspired by the classic novel and created by Dallas teens under the direction of professional artists."/>
    <n v="3500"/>
    <x v="1865"/>
    <x v="0"/>
    <x v="0"/>
    <s v="USD"/>
    <n v="1436902359"/>
    <n v="1434310359"/>
    <b v="0"/>
    <n v="32"/>
    <b v="1"/>
    <x v="38"/>
    <n v="124"/>
    <x v="1930"/>
    <s v="theater"/>
    <x v="38"/>
  </r>
  <r>
    <n v="1300"/>
    <s v="Before The Lights Go Up"/>
    <s v="What would you do with the time ticking and the pressure building to make a choice?! Find out what happens in this hilarious new play!!"/>
    <n v="3000"/>
    <x v="1866"/>
    <x v="0"/>
    <x v="0"/>
    <s v="USD"/>
    <n v="1464807420"/>
    <n v="1461427938"/>
    <b v="0"/>
    <n v="24"/>
    <b v="1"/>
    <x v="38"/>
    <n v="135"/>
    <x v="1931"/>
    <s v="theater"/>
    <x v="38"/>
  </r>
  <r>
    <n v="1301"/>
    <s v="the dreamer examines his pillow"/>
    <s v="The Attic Theater Company presents John Patrick Shanley's THE DREAMER EXAMINES HIS PILLOW, the first official revival since 1986"/>
    <n v="2000"/>
    <x v="1867"/>
    <x v="0"/>
    <x v="0"/>
    <s v="USD"/>
    <n v="1437447600"/>
    <n v="1436551178"/>
    <b v="0"/>
    <n v="29"/>
    <b v="1"/>
    <x v="38"/>
    <n v="102.75"/>
    <x v="1932"/>
    <s v="theater"/>
    <x v="38"/>
  </r>
  <r>
    <n v="1302"/>
    <s v="Help bring Boys of a Certain Age back to NYC!"/>
    <s v="Boys of a Certain Age is a unique and special show that we're trying to remount in New York City in 2017."/>
    <n v="2500"/>
    <x v="1024"/>
    <x v="0"/>
    <x v="0"/>
    <s v="USD"/>
    <n v="1480559011"/>
    <n v="1477963411"/>
    <b v="0"/>
    <n v="50"/>
    <b v="1"/>
    <x v="38"/>
    <n v="100"/>
    <x v="73"/>
    <s v="theater"/>
    <x v="38"/>
  </r>
  <r>
    <n v="1303"/>
    <s v="Forward Arena Theatre Company: Summer Season"/>
    <s v="Groundbreaking queer theatre."/>
    <n v="3500"/>
    <x v="1868"/>
    <x v="0"/>
    <x v="1"/>
    <s v="GBP"/>
    <n v="1469962800"/>
    <n v="1468578920"/>
    <b v="0"/>
    <n v="108"/>
    <b v="1"/>
    <x v="38"/>
    <n v="130.26"/>
    <x v="1933"/>
    <s v="theater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39"/>
    <n v="46.18"/>
    <x v="476"/>
    <s v="theater"/>
    <x v="39"/>
  </r>
  <r>
    <n v="2702"/>
    <s v="Hygienic Art Amphitheater Project New London, Connecticut"/>
    <s v="The next phase of the evolution of Hygienic Art is the building of New London's first amphitheater, a covering for the Art Park."/>
    <n v="10000"/>
    <x v="1869"/>
    <x v="3"/>
    <x v="0"/>
    <s v="USD"/>
    <n v="1491416077"/>
    <n v="1488827677"/>
    <b v="1"/>
    <n v="26"/>
    <b v="0"/>
    <x v="39"/>
    <n v="34.409999999999997"/>
    <x v="1934"/>
    <s v="theater"/>
    <x v="39"/>
  </r>
  <r>
    <n v="2703"/>
    <s v="Bisagra Teatro: Foro Multidisciplinario"/>
    <s v="Â¡Tu nuevo espacio cultural multidisciplinario en el centro de Pachuca, Hidalgo"/>
    <n v="40000"/>
    <x v="1870"/>
    <x v="3"/>
    <x v="16"/>
    <s v="MXN"/>
    <n v="1490196830"/>
    <n v="1485016430"/>
    <b v="0"/>
    <n v="45"/>
    <b v="0"/>
    <x v="39"/>
    <n v="103.75"/>
    <x v="1935"/>
    <s v="theater"/>
    <x v="39"/>
  </r>
  <r>
    <n v="2704"/>
    <s v="Little Red Brick House"/>
    <s v="We plan to rescue, relocate, and repurpose, a historic Little Red Brick House, to be incorporated into a riverfront amphitheater."/>
    <n v="19000"/>
    <x v="988"/>
    <x v="3"/>
    <x v="0"/>
    <s v="USD"/>
    <n v="1491421314"/>
    <n v="1487709714"/>
    <b v="0"/>
    <n v="7"/>
    <b v="0"/>
    <x v="39"/>
    <n v="6.03"/>
    <x v="1936"/>
    <s v="theater"/>
    <x v="39"/>
  </r>
  <r>
    <n v="2705"/>
    <s v="Fischer Theatre Marquee"/>
    <s v="Help light the lights at the historic Fischer Theatre in Danville, IL."/>
    <n v="16500"/>
    <x v="1871"/>
    <x v="3"/>
    <x v="0"/>
    <s v="USD"/>
    <n v="1490389158"/>
    <n v="1486504758"/>
    <b v="0"/>
    <n v="8"/>
    <b v="0"/>
    <x v="39"/>
    <n v="10.54"/>
    <x v="1937"/>
    <s v="theater"/>
    <x v="39"/>
  </r>
  <r>
    <n v="2706"/>
    <s v="Nordo's Culinarium: Where Food Meets Art"/>
    <s v="A place where innovation, food, creativity and performance live year round in a historic building in Pioneer Square."/>
    <n v="35000"/>
    <x v="1872"/>
    <x v="0"/>
    <x v="0"/>
    <s v="USD"/>
    <n v="1413442740"/>
    <n v="1410937483"/>
    <b v="1"/>
    <n v="263"/>
    <b v="1"/>
    <x v="39"/>
    <n v="112.3"/>
    <x v="1938"/>
    <s v="theater"/>
    <x v="39"/>
  </r>
  <r>
    <n v="2707"/>
    <s v="The Pocket Theater - No one should have to pay to perform!"/>
    <s v="A new performance space in Seattle. A place for artists, comedians, and audiences to meet and collaborate!"/>
    <n v="8000"/>
    <x v="1873"/>
    <x v="0"/>
    <x v="0"/>
    <s v="USD"/>
    <n v="1369637940"/>
    <n v="1367088443"/>
    <b v="1"/>
    <n v="394"/>
    <b v="1"/>
    <x v="39"/>
    <n v="350.84"/>
    <x v="1910"/>
    <s v="theater"/>
    <x v="39"/>
  </r>
  <r>
    <n v="2708"/>
    <s v="Angel Comedy Club"/>
    <s v="Angel Comedy Club: A permanent home for Londonâ€™s loveliest comedy night - a community comedy club"/>
    <n v="20000"/>
    <x v="1874"/>
    <x v="0"/>
    <x v="1"/>
    <s v="GBP"/>
    <n v="1469119526"/>
    <n v="1463935526"/>
    <b v="1"/>
    <n v="1049"/>
    <b v="1"/>
    <x v="39"/>
    <n v="233.22"/>
    <x v="1939"/>
    <s v="theater"/>
    <x v="39"/>
  </r>
  <r>
    <n v="2709"/>
    <s v="Circadium: School of Contemporary Circus - Start Up"/>
    <s v="Give contemporary circus an artistic home in America.  Help us launch the nationâ€™s first higher education program for circus."/>
    <n v="50000"/>
    <x v="1875"/>
    <x v="0"/>
    <x v="0"/>
    <s v="USD"/>
    <n v="1475553540"/>
    <n v="1472528141"/>
    <b v="1"/>
    <n v="308"/>
    <b v="1"/>
    <x v="39"/>
    <n v="101.61"/>
    <x v="1940"/>
    <s v="theater"/>
    <x v="39"/>
  </r>
  <r>
    <n v="2710"/>
    <s v="House of Yes"/>
    <s v="Building Brooklyn's own creative venue for circus, theater and events of all types."/>
    <n v="60000"/>
    <x v="1876"/>
    <x v="0"/>
    <x v="0"/>
    <s v="USD"/>
    <n v="1407549600"/>
    <n v="1404797428"/>
    <b v="1"/>
    <n v="1088"/>
    <b v="1"/>
    <x v="39"/>
    <n v="153.9"/>
    <x v="1941"/>
    <s v="theater"/>
    <x v="39"/>
  </r>
  <r>
    <n v="2711"/>
    <s v="The Red Shoes"/>
    <s v="We're aiming to launch a production involving circus performers, musicians and artists in a new space, creating a night of live art."/>
    <n v="3910"/>
    <x v="1877"/>
    <x v="0"/>
    <x v="1"/>
    <s v="GBP"/>
    <n v="1403301660"/>
    <n v="1400694790"/>
    <b v="1"/>
    <n v="73"/>
    <b v="1"/>
    <x v="39"/>
    <n v="100.72"/>
    <x v="1942"/>
    <s v="theater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x v="1878"/>
    <x v="0"/>
    <x v="0"/>
    <s v="USD"/>
    <n v="1373738400"/>
    <n v="1370568560"/>
    <b v="1"/>
    <n v="143"/>
    <b v="1"/>
    <x v="39"/>
    <n v="131.38"/>
    <x v="1943"/>
    <s v="theater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x v="1879"/>
    <x v="0"/>
    <x v="0"/>
    <s v="USD"/>
    <n v="1450971684"/>
    <n v="1447515684"/>
    <b v="1"/>
    <n v="1420"/>
    <b v="1"/>
    <x v="39"/>
    <n v="102.24"/>
    <x v="434"/>
    <s v="theater"/>
    <x v="39"/>
  </r>
  <r>
    <n v="2714"/>
    <s v="The Crane Theater"/>
    <s v="The Crane will be the new home for independent theater in Northeast Minneapolis"/>
    <n v="25000"/>
    <x v="1880"/>
    <x v="0"/>
    <x v="0"/>
    <s v="USD"/>
    <n v="1476486000"/>
    <n v="1474040596"/>
    <b v="1"/>
    <n v="305"/>
    <b v="1"/>
    <x v="39"/>
    <n v="116.36"/>
    <x v="1944"/>
    <s v="theater"/>
    <x v="39"/>
  </r>
  <r>
    <n v="2715"/>
    <s v="Good Good Comedy Theatre (Philadelphia, PA)"/>
    <s v="The creators of Five Dollar Comedy Week are building a permanent home for affordable live comedy shows and classes in Philadelphia."/>
    <n v="12000"/>
    <x v="1881"/>
    <x v="0"/>
    <x v="0"/>
    <s v="USD"/>
    <n v="1456047228"/>
    <n v="1453109628"/>
    <b v="1"/>
    <n v="551"/>
    <b v="1"/>
    <x v="39"/>
    <n v="264.62"/>
    <x v="1945"/>
    <s v="theater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82"/>
    <x v="0"/>
    <x v="12"/>
    <s v="EUR"/>
    <n v="1444291193"/>
    <n v="1441699193"/>
    <b v="1"/>
    <n v="187"/>
    <b v="1"/>
    <x v="39"/>
    <n v="119.98"/>
    <x v="1277"/>
    <s v="theater"/>
    <x v="39"/>
  </r>
  <r>
    <n v="2717"/>
    <s v="A Home for Comedy in Vermont!"/>
    <s v="ONLY HOURS LEFT ON THE CAMPAIGN! Our stretch goal is $35k; let's build a home for standup/improv shows &amp; classes in VT!"/>
    <n v="25000"/>
    <x v="1883"/>
    <x v="0"/>
    <x v="0"/>
    <s v="USD"/>
    <n v="1417906649"/>
    <n v="1414015049"/>
    <b v="1"/>
    <n v="325"/>
    <b v="1"/>
    <x v="39"/>
    <n v="120.1"/>
    <x v="1946"/>
    <s v="theater"/>
    <x v="39"/>
  </r>
  <r>
    <n v="2718"/>
    <s v="Bard Beyond the Big Top"/>
    <s v="The Bard has burst beyond the big top and we're reaching out to our Beloved Benefactors to help build our festival's future."/>
    <n v="18000"/>
    <x v="1884"/>
    <x v="0"/>
    <x v="0"/>
    <s v="USD"/>
    <n v="1462316400"/>
    <n v="1459865945"/>
    <b v="1"/>
    <n v="148"/>
    <b v="1"/>
    <x v="39"/>
    <n v="103.58"/>
    <x v="1947"/>
    <s v="theater"/>
    <x v="39"/>
  </r>
  <r>
    <n v="2719"/>
    <s v="AHS Theater - Help us light up our stage!"/>
    <s v="Our high school theater in Allentown, New Jersey was rad - in 1972. Help us bring our theater into present day and light up our stage!"/>
    <n v="6000"/>
    <x v="1885"/>
    <x v="0"/>
    <x v="0"/>
    <s v="USD"/>
    <n v="1460936694"/>
    <n v="1455756294"/>
    <b v="0"/>
    <n v="69"/>
    <b v="1"/>
    <x v="39"/>
    <n v="108.83"/>
    <x v="1948"/>
    <s v="theater"/>
    <x v="39"/>
  </r>
  <r>
    <n v="2720"/>
    <s v="The Comedy Project"/>
    <s v="An improv, sketch and experimental comedy and cocktail venue in downtown Grand Rapids, Michigan"/>
    <n v="25000"/>
    <x v="1886"/>
    <x v="0"/>
    <x v="0"/>
    <s v="USD"/>
    <n v="1478866253"/>
    <n v="1476270653"/>
    <b v="0"/>
    <n v="173"/>
    <b v="1"/>
    <x v="39"/>
    <n v="118.12"/>
    <x v="1949"/>
    <s v="theater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x v="38"/>
    <n v="105.28"/>
    <x v="945"/>
    <s v="theater"/>
    <x v="38"/>
  </r>
  <r>
    <n v="2782"/>
    <s v="Better Than Ever Productions presents Geezer Game"/>
    <s v="The premiere theatre troupe in SE Michigan offering acting opportunities for the 50+ actor."/>
    <n v="1000"/>
    <x v="712"/>
    <x v="0"/>
    <x v="0"/>
    <s v="USD"/>
    <n v="1424149140"/>
    <n v="1421964718"/>
    <b v="0"/>
    <n v="18"/>
    <b v="1"/>
    <x v="38"/>
    <n v="120"/>
    <x v="1423"/>
    <s v="theater"/>
    <x v="38"/>
  </r>
  <r>
    <n v="2783"/>
    <s v="As You Like It? by Purple Ostrich Productions"/>
    <s v="A new, LGBTQ focused adaptation of As You Like It that puts Celia and Rosalind's romantic relationship centre stage for the first time."/>
    <n v="1000"/>
    <x v="988"/>
    <x v="0"/>
    <x v="1"/>
    <s v="GBP"/>
    <n v="1429793446"/>
    <n v="1428583846"/>
    <b v="0"/>
    <n v="61"/>
    <b v="1"/>
    <x v="38"/>
    <n v="114.5"/>
    <x v="1950"/>
    <s v="theater"/>
    <x v="38"/>
  </r>
  <r>
    <n v="2784"/>
    <s v="&quot;The Santaland Diaries&quot; by David Sedaris in Los Angeles 2014"/>
    <s v="David Sedaris' &quot;The Santaland Diaries&quot; starring Matt Crabtree at The Working Stage Theatre in Hollywood!"/>
    <n v="6000"/>
    <x v="650"/>
    <x v="0"/>
    <x v="0"/>
    <s v="USD"/>
    <n v="1414608843"/>
    <n v="1412794443"/>
    <b v="0"/>
    <n v="108"/>
    <b v="1"/>
    <x v="38"/>
    <n v="119"/>
    <x v="1951"/>
    <s v="theater"/>
    <x v="38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x v="38"/>
    <n v="104.68"/>
    <x v="1952"/>
    <s v="theater"/>
    <x v="38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x v="38"/>
    <n v="117.84"/>
    <x v="1953"/>
    <s v="theater"/>
    <x v="3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x v="38"/>
    <n v="119.7"/>
    <x v="9"/>
    <s v="theater"/>
    <x v="38"/>
  </r>
  <r>
    <n v="2788"/>
    <s v="ACT Underground Theatre, TLDC"/>
    <s v="MOVING FORWARD! WE HAVE REACHED GOAL BUT HAVE MORE TIME!! PLEASE CONSIDER PLEDGING."/>
    <n v="2000"/>
    <x v="1849"/>
    <x v="0"/>
    <x v="0"/>
    <s v="USD"/>
    <n v="1469811043"/>
    <n v="1467219043"/>
    <b v="0"/>
    <n v="20"/>
    <b v="1"/>
    <x v="38"/>
    <n v="102.5"/>
    <x v="669"/>
    <s v="theater"/>
    <x v="38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x v="38"/>
    <n v="101.17"/>
    <x v="1954"/>
    <s v="theater"/>
    <x v="3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x v="38"/>
    <n v="105.33"/>
    <x v="371"/>
    <s v="theater"/>
    <x v="38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849"/>
    <x v="0"/>
    <x v="0"/>
    <s v="USD"/>
    <n v="1473393600"/>
    <n v="1470778559"/>
    <b v="0"/>
    <n v="28"/>
    <b v="1"/>
    <x v="38"/>
    <n v="102.5"/>
    <x v="1955"/>
    <s v="theater"/>
    <x v="38"/>
  </r>
  <r>
    <n v="2792"/>
    <s v="That Still Small Voice Stage Play"/>
    <s v="Homeless and hopeless, this prequel tells the story of a Colorado youth who leans on her friends when family leaves her behind."/>
    <n v="2000"/>
    <x v="516"/>
    <x v="0"/>
    <x v="0"/>
    <s v="USD"/>
    <n v="1439357559"/>
    <n v="1435469559"/>
    <b v="0"/>
    <n v="24"/>
    <b v="1"/>
    <x v="38"/>
    <n v="107.6"/>
    <x v="1308"/>
    <s v="theater"/>
    <x v="38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x v="38"/>
    <n v="110.57"/>
    <x v="1956"/>
    <s v="theater"/>
    <x v="38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409"/>
    <x v="0"/>
    <x v="1"/>
    <s v="GBP"/>
    <n v="1457031600"/>
    <n v="1455640559"/>
    <b v="0"/>
    <n v="3"/>
    <b v="1"/>
    <x v="38"/>
    <n v="150"/>
    <x v="380"/>
    <s v="theater"/>
    <x v="38"/>
  </r>
  <r>
    <n v="2795"/>
    <s v="Good Men Wanted at ANT Fest"/>
    <s v="A new play about five bad bitches who fought in the Civil War disguised as men, premiering at Ars Nova's ANT Fest."/>
    <n v="700"/>
    <x v="721"/>
    <x v="0"/>
    <x v="0"/>
    <s v="USD"/>
    <n v="1402095600"/>
    <n v="1400675841"/>
    <b v="0"/>
    <n v="20"/>
    <b v="1"/>
    <x v="38"/>
    <n v="104.29"/>
    <x v="1957"/>
    <s v="theater"/>
    <x v="38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x v="38"/>
    <n v="115.5"/>
    <x v="790"/>
    <s v="theater"/>
    <x v="3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x v="38"/>
    <n v="102.65"/>
    <x v="1958"/>
    <s v="theater"/>
    <x v="38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x v="38"/>
    <n v="101.4"/>
    <x v="1959"/>
    <s v="theater"/>
    <x v="38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x v="38"/>
    <n v="116.63"/>
    <x v="1960"/>
    <s v="theater"/>
    <x v="38"/>
  </r>
  <r>
    <n v="2800"/>
    <s v="EUTCo presents 'One Flew Over the Cuckoo's Nest'"/>
    <s v="Exeter University Theatre Company is bringing the award winning play by Dale Wasserman to Exeter's Northcott Theatre"/>
    <n v="1000"/>
    <x v="1267"/>
    <x v="0"/>
    <x v="1"/>
    <s v="GBP"/>
    <n v="1420377366"/>
    <n v="1415193366"/>
    <b v="0"/>
    <n v="31"/>
    <b v="1"/>
    <x v="38"/>
    <n v="133"/>
    <x v="1961"/>
    <s v="theater"/>
    <x v="38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x v="38"/>
    <n v="133.19999999999999"/>
    <x v="1340"/>
    <s v="theater"/>
    <x v="3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836"/>
    <x v="0"/>
    <x v="1"/>
    <s v="GBP"/>
    <n v="1438875107"/>
    <n v="1436283107"/>
    <b v="0"/>
    <n v="90"/>
    <b v="1"/>
    <x v="38"/>
    <n v="101.83"/>
    <x v="1962"/>
    <s v="theater"/>
    <x v="38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x v="38"/>
    <n v="127.95"/>
    <x v="1963"/>
    <s v="theater"/>
    <x v="38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x v="38"/>
    <n v="115"/>
    <x v="73"/>
    <s v="theater"/>
    <x v="38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x v="38"/>
    <n v="110"/>
    <x v="1964"/>
    <s v="theater"/>
    <x v="38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x v="38"/>
    <n v="112.1"/>
    <x v="1965"/>
    <s v="theater"/>
    <x v="38"/>
  </r>
  <r>
    <n v="2807"/>
    <s v="The Commission Theatre Co."/>
    <s v="Bringing Shakespeare back to the Playwrights"/>
    <n v="5000"/>
    <x v="1349"/>
    <x v="0"/>
    <x v="0"/>
    <s v="USD"/>
    <n v="1435611438"/>
    <n v="1433019438"/>
    <b v="0"/>
    <n v="93"/>
    <b v="1"/>
    <x v="38"/>
    <n v="126"/>
    <x v="1966"/>
    <s v="theater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x v="38"/>
    <n v="100.24"/>
    <x v="109"/>
    <s v="theater"/>
    <x v="38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x v="38"/>
    <n v="102.4"/>
    <x v="1967"/>
    <s v="theater"/>
    <x v="38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x v="38"/>
    <n v="108.2"/>
    <x v="1968"/>
    <s v="theater"/>
    <x v="38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x v="38"/>
    <n v="100.27"/>
    <x v="1969"/>
    <s v="theater"/>
    <x v="38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x v="38"/>
    <n v="113.3"/>
    <x v="1881"/>
    <s v="theater"/>
    <x v="38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x v="38"/>
    <n v="127.58"/>
    <x v="1970"/>
    <s v="theater"/>
    <x v="38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x v="38"/>
    <n v="107.73"/>
    <x v="1971"/>
    <s v="theater"/>
    <x v="38"/>
  </r>
  <r>
    <n v="2815"/>
    <s v="Widow's Wedding Dress"/>
    <s v="Set in 1950s Northern Ireland, this play tells the story of two sisters in a community of Travellers, or Irish Gypsies."/>
    <n v="250"/>
    <x v="1856"/>
    <x v="0"/>
    <x v="5"/>
    <s v="CAD"/>
    <n v="1470595109"/>
    <n v="1468003109"/>
    <b v="0"/>
    <n v="14"/>
    <b v="1"/>
    <x v="38"/>
    <n v="242"/>
    <x v="1972"/>
    <s v="theater"/>
    <x v="38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x v="38"/>
    <n v="141.57"/>
    <x v="1973"/>
    <s v="theater"/>
    <x v="38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x v="38"/>
    <n v="130"/>
    <x v="1974"/>
    <s v="theater"/>
    <x v="38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x v="38"/>
    <n v="106.03"/>
    <x v="1975"/>
    <s v="theater"/>
    <x v="38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x v="38"/>
    <n v="104.8"/>
    <x v="1976"/>
    <s v="theater"/>
    <x v="38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x v="38"/>
    <n v="136"/>
    <x v="1977"/>
    <s v="theater"/>
    <x v="38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38"/>
    <n v="100"/>
    <x v="1027"/>
    <s v="theater"/>
    <x v="38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38"/>
    <n v="100"/>
    <x v="1905"/>
    <s v="theater"/>
    <x v="3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793"/>
    <x v="0"/>
    <x v="1"/>
    <s v="GBP"/>
    <n v="1427842740"/>
    <n v="1425428206"/>
    <b v="0"/>
    <n v="14"/>
    <b v="1"/>
    <x v="38"/>
    <n v="124"/>
    <x v="1978"/>
    <s v="theater"/>
    <x v="38"/>
  </r>
  <r>
    <n v="2824"/>
    <s v="The Rooftop"/>
    <s v="I wrote a One Act play called The Rooftop for a Female Playwright's festival. Every little bit helps!"/>
    <n v="650"/>
    <x v="925"/>
    <x v="0"/>
    <x v="0"/>
    <s v="USD"/>
    <n v="1434159780"/>
    <n v="1431412196"/>
    <b v="0"/>
    <n v="15"/>
    <b v="1"/>
    <x v="38"/>
    <n v="116.92"/>
    <x v="770"/>
    <s v="theater"/>
    <x v="38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38"/>
    <n v="103.33"/>
    <x v="1979"/>
    <s v="theater"/>
    <x v="38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x v="38"/>
    <n v="107.75"/>
    <x v="1980"/>
    <s v="theater"/>
    <x v="3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775"/>
    <x v="0"/>
    <x v="0"/>
    <s v="USD"/>
    <n v="1464971400"/>
    <n v="1462379066"/>
    <b v="0"/>
    <n v="23"/>
    <b v="1"/>
    <x v="38"/>
    <n v="120.25"/>
    <x v="1981"/>
    <s v="theater"/>
    <x v="38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x v="38"/>
    <n v="100.38"/>
    <x v="1982"/>
    <s v="theater"/>
    <x v="38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x v="38"/>
    <n v="106.52"/>
    <x v="1983"/>
    <s v="theater"/>
    <x v="38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38"/>
    <n v="100"/>
    <x v="1984"/>
    <s v="theater"/>
    <x v="38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x v="38"/>
    <n v="110.67"/>
    <x v="1985"/>
    <s v="theater"/>
    <x v="38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x v="38"/>
    <n v="114.72"/>
    <x v="1986"/>
    <s v="theater"/>
    <x v="38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x v="38"/>
    <n v="108.26"/>
    <x v="1987"/>
    <s v="theater"/>
    <x v="38"/>
  </r>
  <r>
    <n v="2834"/>
    <s v="Thank You For Smoking"/>
    <s v="Thank You For Smoking. A play about love, 5 trillion cigarettes and how the Flintstones earned the tobacco industry millions."/>
    <n v="800"/>
    <x v="1030"/>
    <x v="0"/>
    <x v="1"/>
    <s v="GBP"/>
    <n v="1422658930"/>
    <n v="1421362930"/>
    <b v="0"/>
    <n v="21"/>
    <b v="1"/>
    <x v="38"/>
    <n v="170"/>
    <x v="1988"/>
    <s v="theater"/>
    <x v="38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x v="38"/>
    <n v="187.1"/>
    <x v="1989"/>
    <s v="theater"/>
    <x v="38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x v="38"/>
    <n v="107.78"/>
    <x v="1990"/>
    <s v="theater"/>
    <x v="3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01"/>
    <x v="0"/>
    <x v="5"/>
    <s v="CAD"/>
    <n v="1449701284"/>
    <n v="1446241684"/>
    <b v="0"/>
    <n v="21"/>
    <b v="1"/>
    <x v="38"/>
    <n v="100"/>
    <x v="514"/>
    <s v="theater"/>
    <x v="38"/>
  </r>
  <r>
    <n v="2838"/>
    <s v="Pickles &amp; Hargraves Murder Mystery Comedy at the FringeNYC"/>
    <s v="You like things that are funny. You (secretly) like murder. So why not support the NYC return of this hilarious whodunit?"/>
    <n v="2000"/>
    <x v="775"/>
    <x v="0"/>
    <x v="0"/>
    <s v="USD"/>
    <n v="1407967200"/>
    <n v="1406039696"/>
    <b v="0"/>
    <n v="54"/>
    <b v="1"/>
    <x v="38"/>
    <n v="120.25"/>
    <x v="1991"/>
    <s v="theater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x v="38"/>
    <n v="111.43"/>
    <x v="1992"/>
    <s v="theater"/>
    <x v="38"/>
  </r>
  <r>
    <n v="2840"/>
    <s v="Scarlet at Southwark Playhouse - Theatre Renegade"/>
    <s v="The world premiere of an astounding new play at Southwark Playhouse exploring slut shaming/cyber bullying &amp; the emotional repercussions"/>
    <n v="2500"/>
    <x v="987"/>
    <x v="0"/>
    <x v="1"/>
    <s v="GBP"/>
    <n v="1426698000"/>
    <n v="1424825479"/>
    <b v="0"/>
    <n v="132"/>
    <b v="1"/>
    <x v="38"/>
    <n v="104"/>
    <x v="1993"/>
    <s v="theater"/>
    <x v="38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38"/>
    <n v="1"/>
    <x v="119"/>
    <s v="theater"/>
    <x v="38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38"/>
    <n v="0"/>
    <x v="121"/>
    <s v="theater"/>
    <x v="38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38"/>
    <n v="0"/>
    <x v="121"/>
    <s v="theater"/>
    <x v="38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3"/>
    <s v="EUR"/>
    <n v="1483535180"/>
    <n v="1480943180"/>
    <b v="0"/>
    <n v="1"/>
    <b v="0"/>
    <x v="38"/>
    <n v="5.45"/>
    <x v="179"/>
    <s v="theater"/>
    <x v="38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x v="38"/>
    <n v="31.55"/>
    <x v="1994"/>
    <s v="theater"/>
    <x v="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38"/>
    <n v="0"/>
    <x v="121"/>
    <s v="theater"/>
    <x v="38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38"/>
    <n v="0"/>
    <x v="121"/>
    <s v="theater"/>
    <x v="3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38"/>
    <n v="0.2"/>
    <x v="1511"/>
    <s v="theater"/>
    <x v="38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38"/>
    <n v="1"/>
    <x v="144"/>
    <s v="theater"/>
    <x v="38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x v="38"/>
    <n v="3.89"/>
    <x v="1995"/>
    <s v="theater"/>
    <x v="38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38"/>
    <n v="0"/>
    <x v="121"/>
    <s v="theater"/>
    <x v="38"/>
  </r>
  <r>
    <n v="2852"/>
    <s v="Freedom Train"/>
    <s v="Just one time back to the past on the Freedom Train will open your eyes and your lives will never ever be the same!"/>
    <n v="5000"/>
    <x v="1489"/>
    <x v="2"/>
    <x v="0"/>
    <s v="USD"/>
    <n v="1403312703"/>
    <n v="1400720703"/>
    <b v="0"/>
    <n v="6"/>
    <b v="0"/>
    <x v="38"/>
    <n v="1.9"/>
    <x v="1996"/>
    <s v="theater"/>
    <x v="38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38"/>
    <n v="0"/>
    <x v="121"/>
    <s v="theater"/>
    <x v="38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x v="38"/>
    <n v="41.7"/>
    <x v="1997"/>
    <s v="theater"/>
    <x v="38"/>
  </r>
  <r>
    <n v="2855"/>
    <s v="STAGE READING for TETCNY"/>
    <s v="Raising funds to have a private stage reading for an upcoming play from THE ENSEMBLE THEATRE COMPANY OF NEW YORK (www.tetcny.org)"/>
    <n v="600"/>
    <x v="705"/>
    <x v="2"/>
    <x v="0"/>
    <s v="USD"/>
    <n v="1454110440"/>
    <n v="1451607071"/>
    <b v="0"/>
    <n v="5"/>
    <b v="0"/>
    <x v="38"/>
    <n v="50"/>
    <x v="88"/>
    <s v="theater"/>
    <x v="38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x v="38"/>
    <n v="4.87"/>
    <x v="412"/>
    <s v="theater"/>
    <x v="38"/>
  </r>
  <r>
    <n v="2857"/>
    <s v="Los Tradicionales"/>
    <s v="Somos una compaÃ±Ã­a de teatro independiente. Y en el 2017 queremos arrancar con el montaje de 3 obras._x000a_3 elencos, 3 espacios."/>
    <n v="38000"/>
    <x v="1928"/>
    <x v="2"/>
    <x v="16"/>
    <s v="MXN"/>
    <n v="1487613600"/>
    <n v="1482444295"/>
    <b v="0"/>
    <n v="15"/>
    <b v="0"/>
    <x v="38"/>
    <n v="19.739999999999998"/>
    <x v="130"/>
    <s v="theater"/>
    <x v="38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38"/>
    <n v="0"/>
    <x v="121"/>
    <s v="theater"/>
    <x v="38"/>
  </r>
  <r>
    <n v="2859"/>
    <s v="Grover Theatre Company (GTC)"/>
    <s v="A theatre company that will create works to inspire young people and get everyone involved."/>
    <n v="2000"/>
    <x v="413"/>
    <x v="2"/>
    <x v="2"/>
    <s v="AUD"/>
    <n v="1444984904"/>
    <n v="1439800904"/>
    <b v="0"/>
    <n v="1"/>
    <b v="0"/>
    <x v="38"/>
    <n v="1.75"/>
    <x v="515"/>
    <s v="theater"/>
    <x v="38"/>
  </r>
  <r>
    <n v="2860"/>
    <s v="Macbeth For President 2016"/>
    <s v="The Bard's classic tale set in the 2016 Presidential Campaign. Power, corruption, greed, and conspiracy. How far are you willing to go?"/>
    <n v="4000"/>
    <x v="643"/>
    <x v="2"/>
    <x v="0"/>
    <s v="USD"/>
    <n v="1466363576"/>
    <n v="1461179576"/>
    <b v="0"/>
    <n v="9"/>
    <b v="0"/>
    <x v="38"/>
    <n v="6.65"/>
    <x v="1998"/>
    <s v="theater"/>
    <x v="38"/>
  </r>
  <r>
    <n v="2861"/>
    <s v="Julius Caesar"/>
    <s v="The University of Queensland Drama Production Course is putting on an adaptation of William Shakespeares Julius Caesar"/>
    <n v="250"/>
    <x v="429"/>
    <x v="2"/>
    <x v="2"/>
    <s v="AUD"/>
    <n v="1443103848"/>
    <n v="1441894248"/>
    <b v="0"/>
    <n v="3"/>
    <b v="0"/>
    <x v="38"/>
    <n v="32"/>
    <x v="1999"/>
    <s v="theater"/>
    <x v="38"/>
  </r>
  <r>
    <n v="2862"/>
    <s v="Get Your Life Back"/>
    <s v="&quot;Get Your Life Back&quot; is a dynamic stage play that deals with true issues of life that reign in the lives of many people everyday."/>
    <n v="12700"/>
    <x v="490"/>
    <x v="2"/>
    <x v="0"/>
    <s v="USD"/>
    <n v="1403636229"/>
    <n v="1401044229"/>
    <b v="0"/>
    <n v="3"/>
    <b v="0"/>
    <x v="38"/>
    <n v="0.43"/>
    <x v="1806"/>
    <s v="theater"/>
    <x v="38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38"/>
    <n v="0.04"/>
    <x v="135"/>
    <s v="theater"/>
    <x v="38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x v="38"/>
    <n v="1.6"/>
    <x v="140"/>
    <s v="theater"/>
    <x v="38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38"/>
    <n v="0"/>
    <x v="121"/>
    <s v="theater"/>
    <x v="38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38"/>
    <n v="0.9"/>
    <x v="377"/>
    <s v="theater"/>
    <x v="38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x v="38"/>
    <n v="20.16"/>
    <x v="2000"/>
    <s v="theater"/>
    <x v="38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x v="38"/>
    <n v="42.01"/>
    <x v="2001"/>
    <s v="theater"/>
    <x v="38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379"/>
    <x v="2"/>
    <x v="0"/>
    <s v="USD"/>
    <n v="1468937681"/>
    <n v="1466345681"/>
    <b v="0"/>
    <n v="5"/>
    <b v="0"/>
    <x v="38"/>
    <n v="0.89"/>
    <x v="1321"/>
    <s v="theater"/>
    <x v="38"/>
  </r>
  <r>
    <n v="2870"/>
    <s v="America is at the Mall: A Post 9/11 Happily  Never After"/>
    <s v="The war in Iraq changed everything -one journey from the safe haven of the 99% to the shadows of veteran. How would you persevere?"/>
    <n v="5000"/>
    <x v="727"/>
    <x v="2"/>
    <x v="0"/>
    <s v="USD"/>
    <n v="1400301165"/>
    <n v="1397709165"/>
    <b v="0"/>
    <n v="9"/>
    <b v="0"/>
    <x v="38"/>
    <n v="15"/>
    <x v="160"/>
    <s v="theater"/>
    <x v="38"/>
  </r>
  <r>
    <n v="2871"/>
    <s v="The Bill Cosby Assault, a play"/>
    <s v="America's dad or serial rapist? Or both? The stories of the Bill Cosby accusers and the society so skeptical of them."/>
    <n v="10000"/>
    <x v="1564"/>
    <x v="2"/>
    <x v="0"/>
    <s v="USD"/>
    <n v="1419183813"/>
    <n v="1417455813"/>
    <b v="0"/>
    <n v="13"/>
    <b v="0"/>
    <x v="38"/>
    <n v="4.67"/>
    <x v="599"/>
    <s v="theater"/>
    <x v="38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38"/>
    <n v="0"/>
    <x v="121"/>
    <s v="theater"/>
    <x v="3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x v="38"/>
    <n v="38.119999999999997"/>
    <x v="2002"/>
    <s v="theater"/>
    <x v="38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x v="38"/>
    <n v="5.42"/>
    <x v="2003"/>
    <s v="theater"/>
    <x v="38"/>
  </r>
  <r>
    <n v="2875"/>
    <s v="Right Tracey!"/>
    <s v="Play about Tracey a gay man trapped in his room by his Bible thumping mother. He finds love but the room can not keep the love alive."/>
    <n v="20000"/>
    <x v="1401"/>
    <x v="2"/>
    <x v="0"/>
    <s v="USD"/>
    <n v="1462417493"/>
    <n v="1459825493"/>
    <b v="0"/>
    <n v="3"/>
    <b v="0"/>
    <x v="38"/>
    <n v="0.04"/>
    <x v="1442"/>
    <s v="theater"/>
    <x v="38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38"/>
    <n v="0"/>
    <x v="121"/>
    <s v="theater"/>
    <x v="38"/>
  </r>
  <r>
    <n v="2877"/>
    <s v="COLLABORATION: WARHOL &amp; BASQUIAT"/>
    <s v="Two of the 20th Centuryâ€™s Greatest Artists _x000a_navigate the perilous terrain of Art &amp; Fame _x000a_in a historic Collaboration."/>
    <n v="6000"/>
    <x v="942"/>
    <x v="2"/>
    <x v="0"/>
    <s v="USD"/>
    <n v="1480525200"/>
    <n v="1477781724"/>
    <b v="0"/>
    <n v="6"/>
    <b v="0"/>
    <x v="38"/>
    <n v="10.83"/>
    <x v="149"/>
    <s v="theater"/>
    <x v="38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x v="38"/>
    <n v="2.1"/>
    <x v="2004"/>
    <s v="theater"/>
    <x v="38"/>
  </r>
  <r>
    <n v="2879"/>
    <s v="Girls, Ladies and Women - A Gospel Drama"/>
    <s v="She that fines a husband? Wait, is that right? Girl... you better check yourself, before you wreck yourself!"/>
    <n v="11200"/>
    <x v="531"/>
    <x v="2"/>
    <x v="0"/>
    <s v="USD"/>
    <n v="1453310661"/>
    <n v="1450718661"/>
    <b v="0"/>
    <n v="1"/>
    <b v="0"/>
    <x v="38"/>
    <n v="0.26"/>
    <x v="2005"/>
    <s v="theater"/>
    <x v="38"/>
  </r>
  <r>
    <n v="2880"/>
    <s v="BELIEF on the Isle of Skye"/>
    <s v="BELIEF leaves res &amp; crosses nations, swims the Atlantic, landing on Isle where Salish meets Gaelic, where humanity transcends barriers"/>
    <n v="12000"/>
    <x v="1776"/>
    <x v="2"/>
    <x v="0"/>
    <s v="USD"/>
    <n v="1440090300"/>
    <n v="1436305452"/>
    <b v="0"/>
    <n v="29"/>
    <b v="0"/>
    <x v="38"/>
    <n v="23.33"/>
    <x v="2006"/>
    <s v="theater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38"/>
    <n v="0"/>
    <x v="121"/>
    <s v="theater"/>
    <x v="38"/>
  </r>
  <r>
    <n v="2882"/>
    <s v="Images: Remembrances of the Holocaust-The Eva Schloss Story"/>
    <s v="A one-woman show about the life of Eva Schloss, her time in Auschwitz, and the positive impact she has had on thousands of lives."/>
    <n v="750"/>
    <x v="410"/>
    <x v="2"/>
    <x v="0"/>
    <s v="USD"/>
    <n v="1462112318"/>
    <n v="1459520318"/>
    <b v="0"/>
    <n v="4"/>
    <b v="0"/>
    <x v="38"/>
    <n v="33.6"/>
    <x v="2007"/>
    <s v="theater"/>
    <x v="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x v="38"/>
    <n v="19.079999999999998"/>
    <x v="2008"/>
    <s v="theater"/>
    <x v="38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x v="38"/>
    <n v="0.41"/>
    <x v="2009"/>
    <s v="theater"/>
    <x v="38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38"/>
    <n v="32.5"/>
    <x v="1376"/>
    <s v="theater"/>
    <x v="38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38"/>
    <n v="5"/>
    <x v="119"/>
    <s v="theater"/>
    <x v="3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38"/>
    <n v="0.17"/>
    <x v="144"/>
    <s v="theater"/>
    <x v="38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38"/>
    <n v="0"/>
    <x v="121"/>
    <s v="theater"/>
    <x v="38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x v="38"/>
    <n v="38.07"/>
    <x v="2010"/>
    <s v="theater"/>
    <x v="38"/>
  </r>
  <r>
    <n v="2890"/>
    <s v="the Savannah Disputation"/>
    <s v="This Theological Comedy tells a story of when seemingly similar beliefs are discovered to be worlds apart; Damnation-Southern Style."/>
    <n v="2000"/>
    <x v="453"/>
    <x v="2"/>
    <x v="0"/>
    <s v="USD"/>
    <n v="1407553200"/>
    <n v="1405100992"/>
    <b v="0"/>
    <n v="3"/>
    <b v="0"/>
    <x v="38"/>
    <n v="1.05"/>
    <x v="1422"/>
    <s v="theater"/>
    <x v="38"/>
  </r>
  <r>
    <n v="2891"/>
    <s v="Literacy for Brooklyn Kids"/>
    <s v="Did you know that we are enriching the lives of Brooklyn kids through literacy and educational theater? We just need a little help."/>
    <n v="10000"/>
    <x v="1535"/>
    <x v="2"/>
    <x v="0"/>
    <s v="USD"/>
    <n v="1460751128"/>
    <n v="1455570728"/>
    <b v="0"/>
    <n v="10"/>
    <b v="0"/>
    <x v="38"/>
    <n v="2.73"/>
    <x v="1104"/>
    <s v="theater"/>
    <x v="38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38"/>
    <n v="9.09"/>
    <x v="2011"/>
    <s v="theater"/>
    <x v="38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x v="38"/>
    <n v="0.5"/>
    <x v="381"/>
    <s v="theater"/>
    <x v="38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x v="38"/>
    <n v="0"/>
    <x v="121"/>
    <s v="theater"/>
    <x v="38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x v="38"/>
    <n v="4.5999999999999996"/>
    <x v="2012"/>
    <s v="theater"/>
    <x v="38"/>
  </r>
  <r>
    <n v="2896"/>
    <s v="&quot;Miracle on 34th Street&quot; - We believe. Do you believe in us?"/>
    <s v="&quot;Miracle on 34th Street&quot; is about faith and believing in others. _x000a_We believe. Do you?"/>
    <n v="3000"/>
    <x v="1338"/>
    <x v="2"/>
    <x v="0"/>
    <s v="USD"/>
    <n v="1481522400"/>
    <n v="1480283321"/>
    <b v="0"/>
    <n v="12"/>
    <b v="0"/>
    <x v="38"/>
    <n v="20.83"/>
    <x v="2013"/>
    <s v="theater"/>
    <x v="38"/>
  </r>
  <r>
    <n v="2897"/>
    <s v="CAYCE"/>
    <s v="A unique stage play about the epic struggle of psychic Edgar Cayce to deal with his extraordinary abilities and find his place in life."/>
    <n v="12000"/>
    <x v="861"/>
    <x v="2"/>
    <x v="0"/>
    <s v="USD"/>
    <n v="1444577345"/>
    <n v="1441985458"/>
    <b v="0"/>
    <n v="3"/>
    <b v="0"/>
    <x v="38"/>
    <n v="4.58"/>
    <x v="2014"/>
    <s v="theater"/>
    <x v="38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x v="38"/>
    <n v="4.21"/>
    <x v="2015"/>
    <s v="theater"/>
    <x v="38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38"/>
    <n v="0"/>
    <x v="121"/>
    <s v="theater"/>
    <x v="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x v="38"/>
    <n v="61.91"/>
    <x v="2016"/>
    <s v="theater"/>
    <x v="38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38"/>
    <n v="0.8"/>
    <x v="362"/>
    <s v="theater"/>
    <x v="38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38"/>
    <n v="0.02"/>
    <x v="380"/>
    <s v="theater"/>
    <x v="38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746"/>
    <x v="2"/>
    <x v="0"/>
    <s v="USD"/>
    <n v="1441771218"/>
    <n v="1436587218"/>
    <b v="0"/>
    <n v="4"/>
    <b v="0"/>
    <x v="38"/>
    <n v="0.78"/>
    <x v="2017"/>
    <s v="theater"/>
    <x v="38"/>
  </r>
  <r>
    <n v="2904"/>
    <s v="The Love Shack"/>
    <s v="A Tequila slammer with a slice of Tarantino, a line of the London Fringe scene and a shot of â€œBreaking Badâ€. New Writing."/>
    <n v="1500"/>
    <x v="409"/>
    <x v="2"/>
    <x v="1"/>
    <s v="GBP"/>
    <n v="1415534400"/>
    <n v="1414538031"/>
    <b v="0"/>
    <n v="4"/>
    <b v="0"/>
    <x v="38"/>
    <n v="5"/>
    <x v="725"/>
    <s v="theater"/>
    <x v="38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x v="38"/>
    <n v="17.77"/>
    <x v="2018"/>
    <s v="theater"/>
    <x v="38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x v="38"/>
    <n v="9.42"/>
    <x v="2019"/>
    <s v="theater"/>
    <x v="38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38"/>
    <n v="0.08"/>
    <x v="120"/>
    <s v="theater"/>
    <x v="38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x v="38"/>
    <n v="2.75"/>
    <x v="1184"/>
    <s v="theater"/>
    <x v="38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38"/>
    <n v="0.01"/>
    <x v="135"/>
    <s v="theater"/>
    <x v="38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38"/>
    <n v="0"/>
    <x v="120"/>
    <s v="theater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x v="38"/>
    <n v="36.5"/>
    <x v="2020"/>
    <s v="theater"/>
    <x v="38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x v="38"/>
    <n v="14.06"/>
    <x v="2021"/>
    <s v="theater"/>
    <x v="38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38"/>
    <n v="0.02"/>
    <x v="120"/>
    <s v="theater"/>
    <x v="38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38"/>
    <n v="0"/>
    <x v="120"/>
    <s v="theater"/>
    <x v="38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x v="38"/>
    <n v="61.1"/>
    <x v="2022"/>
    <s v="theater"/>
    <x v="38"/>
  </r>
  <r>
    <n v="2916"/>
    <s v="An Interview With Gaddafi - The Stage Play"/>
    <s v="The moving dramatisation of one man's journey to find the truth behind the Libyan regime change."/>
    <n v="1850"/>
    <x v="480"/>
    <x v="2"/>
    <x v="1"/>
    <s v="GBP"/>
    <n v="1400498789"/>
    <n v="1398511589"/>
    <b v="0"/>
    <n v="7"/>
    <b v="0"/>
    <x v="38"/>
    <n v="7.84"/>
    <x v="2023"/>
    <s v="theater"/>
    <x v="38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x v="38"/>
    <n v="21.85"/>
    <x v="2024"/>
    <s v="theater"/>
    <x v="38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x v="38"/>
    <n v="27.24"/>
    <x v="353"/>
    <s v="theater"/>
    <x v="38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38"/>
    <n v="8.5"/>
    <x v="585"/>
    <s v="theater"/>
    <x v="38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x v="38"/>
    <n v="26.84"/>
    <x v="2025"/>
    <s v="theater"/>
    <x v="38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x v="40"/>
    <n v="129"/>
    <x v="1024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40"/>
    <n v="100"/>
    <x v="160"/>
    <s v="theater"/>
    <x v="40"/>
  </r>
  <r>
    <n v="2923"/>
    <s v="Kaylee's Senior Project"/>
    <s v="Spreading the love of theatre, one step at a time. I would like to produce a reading of one of my favorite musicals"/>
    <n v="300"/>
    <x v="705"/>
    <x v="0"/>
    <x v="0"/>
    <s v="USD"/>
    <n v="1422068400"/>
    <n v="1420774779"/>
    <b v="0"/>
    <n v="10"/>
    <b v="1"/>
    <x v="40"/>
    <n v="100"/>
    <x v="179"/>
    <s v="theater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x v="40"/>
    <n v="103.2"/>
    <x v="2026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x v="40"/>
    <n v="102.45"/>
    <x v="2027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x v="40"/>
    <n v="125"/>
    <x v="1452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x v="1034"/>
    <x v="0"/>
    <x v="0"/>
    <s v="USD"/>
    <n v="1405400400"/>
    <n v="1402934629"/>
    <b v="0"/>
    <n v="21"/>
    <b v="1"/>
    <x v="40"/>
    <n v="130.83000000000001"/>
    <x v="2028"/>
    <s v="theater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x v="40"/>
    <n v="100"/>
    <x v="760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x v="40"/>
    <n v="102.07"/>
    <x v="2029"/>
    <s v="theater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40"/>
    <n v="100.92"/>
    <x v="2030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x v="40"/>
    <n v="106"/>
    <x v="678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458"/>
    <x v="0"/>
    <x v="2"/>
    <s v="AUD"/>
    <n v="1424516400"/>
    <n v="1421812637"/>
    <b v="0"/>
    <n v="38"/>
    <b v="1"/>
    <x v="40"/>
    <n v="105.1"/>
    <x v="2031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x v="40"/>
    <n v="102.76"/>
    <x v="2032"/>
    <s v="theater"/>
    <x v="40"/>
  </r>
  <r>
    <n v="2934"/>
    <s v="Songs for a New World"/>
    <s v="Powerful community theatre production of Jason Robert Brown's &quot;Songs for a New World&quot; in London, Ontario."/>
    <n v="2500"/>
    <x v="718"/>
    <x v="0"/>
    <x v="5"/>
    <s v="CAD"/>
    <n v="1402845364"/>
    <n v="1400253364"/>
    <b v="0"/>
    <n v="37"/>
    <b v="1"/>
    <x v="40"/>
    <n v="108"/>
    <x v="2033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x v="40"/>
    <n v="100.89"/>
    <x v="203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x v="40"/>
    <n v="128"/>
    <x v="1161"/>
    <s v="theater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40"/>
    <n v="133.33000000000001"/>
    <x v="2035"/>
    <s v="theater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x v="40"/>
    <n v="101.38"/>
    <x v="2036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x v="40"/>
    <n v="102.88"/>
    <x v="2037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x v="680"/>
    <x v="0"/>
    <x v="0"/>
    <s v="USD"/>
    <n v="1421606018"/>
    <n v="1418150018"/>
    <b v="0"/>
    <n v="33"/>
    <b v="1"/>
    <x v="40"/>
    <n v="107.24"/>
    <x v="129"/>
    <s v="theater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39"/>
    <n v="0"/>
    <x v="120"/>
    <s v="theater"/>
    <x v="39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x v="39"/>
    <n v="20.43"/>
    <x v="2038"/>
    <s v="theater"/>
    <x v="39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39"/>
    <n v="0"/>
    <x v="121"/>
    <s v="theater"/>
    <x v="39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39"/>
    <n v="1"/>
    <x v="101"/>
    <s v="theater"/>
    <x v="39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39"/>
    <n v="0"/>
    <x v="121"/>
    <s v="theater"/>
    <x v="39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39"/>
    <n v="0.1"/>
    <x v="120"/>
    <s v="theater"/>
    <x v="39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x v="39"/>
    <n v="4.29"/>
    <x v="2039"/>
    <s v="theater"/>
    <x v="39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39"/>
    <n v="0"/>
    <x v="2040"/>
    <s v="theater"/>
    <x v="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39"/>
    <n v="2.5"/>
    <x v="381"/>
    <s v="theater"/>
    <x v="39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39"/>
    <n v="0"/>
    <x v="121"/>
    <s v="theater"/>
    <x v="39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x v="39"/>
    <n v="2.19"/>
    <x v="2041"/>
    <s v="theater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x v="39"/>
    <n v="8.0299999999999994"/>
    <x v="2042"/>
    <s v="theater"/>
    <x v="39"/>
  </r>
  <r>
    <n v="2953"/>
    <s v="Pueblo Underground Theater (Canceled)"/>
    <s v="I want to purchase the former Bread Of Life Church and convert it into a multipurpose theater space for local talent."/>
    <n v="400000"/>
    <x v="1856"/>
    <x v="1"/>
    <x v="0"/>
    <s v="USD"/>
    <n v="1444330821"/>
    <n v="1441738821"/>
    <b v="0"/>
    <n v="3"/>
    <b v="0"/>
    <x v="39"/>
    <n v="0.15"/>
    <x v="2043"/>
    <s v="theater"/>
    <x v="3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39"/>
    <n v="0"/>
    <x v="121"/>
    <s v="theater"/>
    <x v="39"/>
  </r>
  <r>
    <n v="2955"/>
    <s v="A Stage for Stage Door Theater Company (Canceled)"/>
    <s v="Stage Door Theater needs a stage for its current and future productions. Can you help?"/>
    <n v="1200"/>
    <x v="1527"/>
    <x v="1"/>
    <x v="0"/>
    <s v="USD"/>
    <n v="1434476849"/>
    <n v="1431884849"/>
    <b v="0"/>
    <n v="11"/>
    <b v="0"/>
    <x v="39"/>
    <n v="59.58"/>
    <x v="177"/>
    <s v="theater"/>
    <x v="3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x v="39"/>
    <n v="16.73"/>
    <x v="2044"/>
    <s v="theater"/>
    <x v="39"/>
  </r>
  <r>
    <n v="2957"/>
    <s v="BAMA Theatre Headset Campaign (Canceled)"/>
    <s v="Theatre in Tuscaloosa, AL built in the 1930s.  The headsets seem about that old. They are almost unusable."/>
    <n v="15000"/>
    <x v="733"/>
    <x v="1"/>
    <x v="0"/>
    <s v="USD"/>
    <n v="1427498172"/>
    <n v="1422317772"/>
    <b v="0"/>
    <n v="3"/>
    <b v="0"/>
    <x v="39"/>
    <n v="1.87"/>
    <x v="1610"/>
    <s v="theater"/>
    <x v="39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39"/>
    <n v="0"/>
    <x v="121"/>
    <s v="theater"/>
    <x v="39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39"/>
    <n v="0"/>
    <x v="121"/>
    <s v="theater"/>
    <x v="39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39"/>
    <n v="0"/>
    <x v="121"/>
    <s v="theater"/>
    <x v="39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x v="38"/>
    <n v="109.62"/>
    <x v="2045"/>
    <s v="theater"/>
    <x v="38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x v="38"/>
    <n v="121.8"/>
    <x v="1387"/>
    <s v="theater"/>
    <x v="38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x v="38"/>
    <n v="106.85"/>
    <x v="2046"/>
    <s v="theater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x v="38"/>
    <n v="100.71"/>
    <x v="2047"/>
    <s v="theater"/>
    <x v="38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x v="38"/>
    <n v="109"/>
    <x v="2048"/>
    <s v="theater"/>
    <x v="38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x v="38"/>
    <n v="113.63"/>
    <x v="2049"/>
    <s v="theater"/>
    <x v="38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x v="38"/>
    <n v="113.92"/>
    <x v="2050"/>
    <s v="theater"/>
    <x v="38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x v="38"/>
    <n v="106"/>
    <x v="2051"/>
    <s v="theater"/>
    <x v="38"/>
  </r>
  <r>
    <n v="2969"/>
    <s v="Dog Sees God - Calgary Production"/>
    <s v="A poignant &amp; hilarious tale of Charlie Brown &amp; friends navigating high school. A fresh take on the off Broadway hit by YYC artists."/>
    <n v="1000"/>
    <x v="1855"/>
    <x v="0"/>
    <x v="5"/>
    <s v="CAD"/>
    <n v="1430693460"/>
    <n v="1428087153"/>
    <b v="0"/>
    <n v="17"/>
    <b v="1"/>
    <x v="38"/>
    <n v="162.5"/>
    <x v="2052"/>
    <s v="theater"/>
    <x v="38"/>
  </r>
  <r>
    <n v="2970"/>
    <s v="Leah in Vegas at The New York International Fringe Festival"/>
    <s v="Kara Ayn Napolitano's latest play about a young mother's attempt to reclaim her life after making a serious mistake."/>
    <n v="6000"/>
    <x v="1205"/>
    <x v="0"/>
    <x v="0"/>
    <s v="USD"/>
    <n v="1405699451"/>
    <n v="1403107451"/>
    <b v="0"/>
    <n v="91"/>
    <b v="1"/>
    <x v="38"/>
    <n v="106"/>
    <x v="2053"/>
    <s v="theater"/>
    <x v="38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x v="38"/>
    <n v="100.16"/>
    <x v="2054"/>
    <s v="theater"/>
    <x v="38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x v="38"/>
    <n v="105.35"/>
    <x v="2055"/>
    <s v="theater"/>
    <x v="38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x v="38"/>
    <n v="174.8"/>
    <x v="2056"/>
    <s v="theater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x v="38"/>
    <n v="102"/>
    <x v="1325"/>
    <s v="theater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x v="38"/>
    <n v="100.13"/>
    <x v="2057"/>
    <s v="theater"/>
    <x v="38"/>
  </r>
  <r>
    <n v="2976"/>
    <s v="Pizza Delique"/>
    <s v="A play that addresses an important social issue, brought to light by members of the UoM Drama Society."/>
    <n v="70"/>
    <x v="427"/>
    <x v="0"/>
    <x v="1"/>
    <s v="GBP"/>
    <n v="1457870400"/>
    <n v="1456421530"/>
    <b v="0"/>
    <n v="14"/>
    <b v="1"/>
    <x v="38"/>
    <n v="171.43"/>
    <x v="2058"/>
    <s v="theater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502"/>
    <x v="0"/>
    <x v="0"/>
    <s v="USD"/>
    <n v="1427076840"/>
    <n v="1421960934"/>
    <b v="0"/>
    <n v="30"/>
    <b v="1"/>
    <x v="38"/>
    <n v="113.57"/>
    <x v="517"/>
    <s v="theater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x v="38"/>
    <n v="129.47"/>
    <x v="2059"/>
    <s v="theater"/>
    <x v="38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x v="38"/>
    <n v="101.4"/>
    <x v="2060"/>
    <s v="theater"/>
    <x v="38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x v="38"/>
    <n v="109.17"/>
    <x v="1597"/>
    <s v="theater"/>
    <x v="38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x v="39"/>
    <n v="128.93"/>
    <x v="977"/>
    <s v="theater"/>
    <x v="39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x v="39"/>
    <n v="102.06"/>
    <x v="902"/>
    <s v="theater"/>
    <x v="39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x v="39"/>
    <n v="146.54"/>
    <x v="2061"/>
    <s v="theater"/>
    <x v="39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x v="39"/>
    <n v="100.35"/>
    <x v="2062"/>
    <s v="theater"/>
    <x v="39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39"/>
    <n v="121.65"/>
    <x v="2063"/>
    <s v="theater"/>
    <x v="39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x v="39"/>
    <n v="105.5"/>
    <x v="2064"/>
    <s v="theater"/>
    <x v="3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x v="39"/>
    <n v="110.4"/>
    <x v="2065"/>
    <s v="theater"/>
    <x v="39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39"/>
    <n v="100"/>
    <x v="484"/>
    <s v="theater"/>
    <x v="39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x v="39"/>
    <n v="176.54"/>
    <x v="2066"/>
    <s v="theater"/>
    <x v="39"/>
  </r>
  <r>
    <n v="2990"/>
    <s v="The Gloria Theatre Project"/>
    <s v="We are a non-profit revitalizing the Gloria Theatre - our gift to the community - and we need your help #arts #community #theater"/>
    <n v="10000"/>
    <x v="880"/>
    <x v="0"/>
    <x v="0"/>
    <s v="USD"/>
    <n v="1452174420"/>
    <n v="1449150420"/>
    <b v="0"/>
    <n v="27"/>
    <b v="1"/>
    <x v="39"/>
    <n v="100"/>
    <x v="2067"/>
    <s v="theater"/>
    <x v="39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x v="39"/>
    <n v="103.29"/>
    <x v="2068"/>
    <s v="theater"/>
    <x v="39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x v="39"/>
    <n v="104.5"/>
    <x v="2069"/>
    <s v="theater"/>
    <x v="39"/>
  </r>
  <r>
    <n v="2993"/>
    <s v="TRUE WEST: Think, Dog! Productions"/>
    <s v="Help us build the Kitchen from Hell!"/>
    <n v="1000"/>
    <x v="906"/>
    <x v="0"/>
    <x v="0"/>
    <s v="USD"/>
    <n v="1455998867"/>
    <n v="1453406867"/>
    <b v="0"/>
    <n v="22"/>
    <b v="1"/>
    <x v="39"/>
    <n v="100.3"/>
    <x v="940"/>
    <s v="theater"/>
    <x v="39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x v="39"/>
    <n v="457.75"/>
    <x v="2070"/>
    <s v="theater"/>
    <x v="39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x v="39"/>
    <n v="104.96"/>
    <x v="2071"/>
    <s v="theater"/>
    <x v="39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x v="39"/>
    <n v="171.94"/>
    <x v="2072"/>
    <s v="theater"/>
    <x v="39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x v="39"/>
    <n v="103.73"/>
    <x v="2073"/>
    <s v="theater"/>
    <x v="39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x v="39"/>
    <n v="103.03"/>
    <x v="2074"/>
    <s v="theater"/>
    <x v="39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x v="39"/>
    <n v="118.89"/>
    <x v="2075"/>
    <s v="theater"/>
    <x v="39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39"/>
    <n v="100"/>
    <x v="368"/>
    <s v="theater"/>
    <x v="39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x v="39"/>
    <n v="318.7"/>
    <x v="2076"/>
    <s v="theater"/>
    <x v="39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x v="39"/>
    <n v="108.51"/>
    <x v="2077"/>
    <s v="theater"/>
    <x v="39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x v="39"/>
    <n v="101.17"/>
    <x v="2078"/>
    <s v="theater"/>
    <x v="39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x v="39"/>
    <n v="112.82"/>
    <x v="2079"/>
    <s v="theater"/>
    <x v="39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x v="39"/>
    <n v="120.5"/>
    <x v="2080"/>
    <s v="theater"/>
    <x v="39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x v="39"/>
    <n v="107.75"/>
    <x v="2081"/>
    <s v="theater"/>
    <x v="39"/>
  </r>
  <r>
    <n v="3007"/>
    <s v="Bethlem"/>
    <s v="Consuite for 2015 CoreCon.  An adventure into insanity."/>
    <n v="600"/>
    <x v="909"/>
    <x v="0"/>
    <x v="0"/>
    <s v="USD"/>
    <n v="1429938683"/>
    <n v="1428124283"/>
    <b v="0"/>
    <n v="20"/>
    <b v="1"/>
    <x v="39"/>
    <n v="180"/>
    <x v="958"/>
    <s v="theater"/>
    <x v="39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x v="39"/>
    <n v="101.17"/>
    <x v="2082"/>
    <s v="theater"/>
    <x v="39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x v="39"/>
    <n v="119.76"/>
    <x v="2083"/>
    <s v="theater"/>
    <x v="3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39"/>
    <n v="158"/>
    <x v="2084"/>
    <s v="theater"/>
    <x v="39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x v="39"/>
    <n v="123.67"/>
    <x v="2085"/>
    <s v="theater"/>
    <x v="39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x v="39"/>
    <n v="117.13"/>
    <x v="2086"/>
    <s v="theater"/>
    <x v="39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x v="39"/>
    <n v="156.96"/>
    <x v="2087"/>
    <s v="theater"/>
    <x v="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x v="39"/>
    <n v="113.1"/>
    <x v="2088"/>
    <s v="theater"/>
    <x v="39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x v="39"/>
    <n v="103.18"/>
    <x v="2089"/>
    <s v="theater"/>
    <x v="39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x v="39"/>
    <n v="102.61"/>
    <x v="2090"/>
    <s v="theater"/>
    <x v="39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x v="39"/>
    <n v="105.84"/>
    <x v="2091"/>
    <s v="theater"/>
    <x v="39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x v="39"/>
    <n v="100.71"/>
    <x v="2092"/>
    <s v="theater"/>
    <x v="39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x v="39"/>
    <n v="121.23"/>
    <x v="2093"/>
    <s v="theater"/>
    <x v="39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x v="39"/>
    <n v="100.57"/>
    <x v="2094"/>
    <s v="theater"/>
    <x v="39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x v="39"/>
    <n v="116.02"/>
    <x v="814"/>
    <s v="theater"/>
    <x v="39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x v="39"/>
    <n v="100.88"/>
    <x v="2095"/>
    <s v="theater"/>
    <x v="39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x v="39"/>
    <n v="103"/>
    <x v="2096"/>
    <s v="theater"/>
    <x v="39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x v="39"/>
    <n v="246.42"/>
    <x v="2097"/>
    <s v="theater"/>
    <x v="39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x v="39"/>
    <n v="302.2"/>
    <x v="2098"/>
    <s v="theater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x v="39"/>
    <n v="143.33000000000001"/>
    <x v="1177"/>
    <s v="theater"/>
    <x v="39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x v="39"/>
    <n v="131.44"/>
    <x v="2099"/>
    <s v="theater"/>
    <x v="39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x v="39"/>
    <n v="168.02"/>
    <x v="2100"/>
    <s v="theater"/>
    <x v="39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x v="39"/>
    <n v="109.68"/>
    <x v="2101"/>
    <s v="theater"/>
    <x v="39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39"/>
    <n v="106.69"/>
    <x v="2102"/>
    <s v="theater"/>
    <x v="39"/>
  </r>
  <r>
    <n v="3031"/>
    <s v="Blue Thyme Nights"/>
    <s v="Blue Thyme Nights is the production of Am I Blue by Beth Henley &amp; Thymus Vulgaris by Lanford  Wilson._x000a__x000a_Artwork by Charlotte Ager"/>
    <n v="1500"/>
    <x v="711"/>
    <x v="0"/>
    <x v="0"/>
    <s v="USD"/>
    <n v="1476479447"/>
    <n v="1471295447"/>
    <b v="0"/>
    <n v="29"/>
    <b v="1"/>
    <x v="39"/>
    <n v="100"/>
    <x v="246"/>
    <s v="theater"/>
    <x v="39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x v="39"/>
    <n v="127.2"/>
    <x v="990"/>
    <s v="theater"/>
    <x v="39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x v="39"/>
    <n v="146.53"/>
    <x v="2103"/>
    <s v="theater"/>
    <x v="39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x v="39"/>
    <n v="112.54"/>
    <x v="2104"/>
    <s v="theater"/>
    <x v="39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x v="39"/>
    <n v="108.79"/>
    <x v="2105"/>
    <s v="theater"/>
    <x v="39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x v="39"/>
    <n v="126.73"/>
    <x v="2106"/>
    <s v="theater"/>
    <x v="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176"/>
    <x v="0"/>
    <x v="0"/>
    <s v="USD"/>
    <n v="1285995540"/>
    <n v="1279574773"/>
    <b v="0"/>
    <n v="32"/>
    <b v="1"/>
    <x v="39"/>
    <n v="213.2"/>
    <x v="2107"/>
    <s v="theater"/>
    <x v="39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x v="39"/>
    <n v="100.5"/>
    <x v="2108"/>
    <s v="theater"/>
    <x v="39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x v="39"/>
    <n v="108.71"/>
    <x v="2109"/>
    <s v="theater"/>
    <x v="39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x v="39"/>
    <n v="107.5"/>
    <x v="2110"/>
    <s v="theater"/>
    <x v="39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x v="39"/>
    <n v="110.48"/>
    <x v="2111"/>
    <s v="theater"/>
    <x v="39"/>
  </r>
  <r>
    <n v="3042"/>
    <s v="HOPE MILL THEATRE - CHAIR FUND"/>
    <s v="Hope Mill Theatre is a brand new Fringe Theatre in the heart of Manchester city - bringing a diverse programme of entertainment!"/>
    <n v="1500"/>
    <x v="916"/>
    <x v="0"/>
    <x v="1"/>
    <s v="GBP"/>
    <n v="1444149047"/>
    <n v="1441557047"/>
    <b v="0"/>
    <n v="37"/>
    <b v="1"/>
    <x v="39"/>
    <n v="128"/>
    <x v="2112"/>
    <s v="theater"/>
    <x v="39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x v="39"/>
    <n v="110.01"/>
    <x v="2113"/>
    <s v="theater"/>
    <x v="39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x v="39"/>
    <n v="109.34"/>
    <x v="2114"/>
    <s v="theater"/>
    <x v="39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x v="39"/>
    <n v="132.71"/>
    <x v="2115"/>
    <s v="theater"/>
    <x v="39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x v="39"/>
    <n v="190.85"/>
    <x v="2116"/>
    <s v="theater"/>
    <x v="39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x v="39"/>
    <n v="149"/>
    <x v="2117"/>
    <s v="theater"/>
    <x v="39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x v="39"/>
    <n v="166.4"/>
    <x v="2118"/>
    <s v="theater"/>
    <x v="3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1846"/>
    <x v="0"/>
    <x v="0"/>
    <s v="USD"/>
    <n v="1434241255"/>
    <n v="1431649255"/>
    <b v="0"/>
    <n v="54"/>
    <b v="1"/>
    <x v="39"/>
    <n v="106.67"/>
    <x v="1196"/>
    <s v="theater"/>
    <x v="39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x v="39"/>
    <n v="106"/>
    <x v="2119"/>
    <s v="theater"/>
    <x v="39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x v="39"/>
    <n v="23.63"/>
    <x v="2120"/>
    <s v="theater"/>
    <x v="39"/>
  </r>
  <r>
    <n v="3052"/>
    <s v="Funding for a new theater facility in Walker Minnesota"/>
    <s v="To let the arts continue in Walker Minnesota We need a performing arts space and art gallery"/>
    <n v="50000"/>
    <x v="409"/>
    <x v="2"/>
    <x v="0"/>
    <s v="USD"/>
    <n v="1432828740"/>
    <n v="1430237094"/>
    <b v="0"/>
    <n v="2"/>
    <b v="0"/>
    <x v="39"/>
    <n v="0.15"/>
    <x v="413"/>
    <s v="theater"/>
    <x v="39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39"/>
    <n v="0.4"/>
    <x v="140"/>
    <s v="theater"/>
    <x v="3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39"/>
    <n v="0"/>
    <x v="121"/>
    <s v="theater"/>
    <x v="39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39"/>
    <n v="0.01"/>
    <x v="120"/>
    <s v="theater"/>
    <x v="39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39"/>
    <n v="0"/>
    <x v="121"/>
    <s v="theater"/>
    <x v="39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39"/>
    <n v="0"/>
    <x v="121"/>
    <s v="theater"/>
    <x v="39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8"/>
    <s v="EUR"/>
    <n v="1463734740"/>
    <n v="1459414740"/>
    <b v="0"/>
    <n v="3"/>
    <b v="0"/>
    <x v="39"/>
    <n v="0.02"/>
    <x v="120"/>
    <s v="theater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x v="39"/>
    <n v="3.01"/>
    <x v="2121"/>
    <s v="theater"/>
    <x v="39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39"/>
    <n v="0.15"/>
    <x v="457"/>
    <s v="theater"/>
    <x v="39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x v="39"/>
    <n v="0"/>
    <x v="121"/>
    <s v="theater"/>
    <x v="39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x v="39"/>
    <n v="66.84"/>
    <x v="2122"/>
    <s v="theater"/>
    <x v="39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x v="39"/>
    <n v="19.57"/>
    <x v="2123"/>
    <s v="theater"/>
    <x v="39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x v="39"/>
    <n v="11.29"/>
    <x v="2124"/>
    <s v="theater"/>
    <x v="39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39"/>
    <n v="0.04"/>
    <x v="144"/>
    <s v="theater"/>
    <x v="39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x v="39"/>
    <n v="11.99"/>
    <x v="2125"/>
    <s v="theater"/>
    <x v="3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39"/>
    <n v="2.5"/>
    <x v="504"/>
    <s v="theater"/>
    <x v="3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1458"/>
    <x v="2"/>
    <x v="0"/>
    <s v="USD"/>
    <n v="1445013352"/>
    <n v="1442421352"/>
    <b v="0"/>
    <n v="2"/>
    <b v="0"/>
    <x v="39"/>
    <n v="7.0000000000000007E-2"/>
    <x v="2126"/>
    <s v="theater"/>
    <x v="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39"/>
    <n v="14.1"/>
    <x v="2127"/>
    <s v="theater"/>
    <x v="39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x v="39"/>
    <n v="3.34"/>
    <x v="2128"/>
    <s v="theater"/>
    <x v="39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x v="39"/>
    <n v="59.78"/>
    <x v="2129"/>
    <s v="theater"/>
    <x v="39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39"/>
    <n v="0.02"/>
    <x v="120"/>
    <s v="theater"/>
    <x v="39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x v="39"/>
    <n v="0.02"/>
    <x v="2130"/>
    <s v="theater"/>
    <x v="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945"/>
    <x v="2"/>
    <x v="6"/>
    <s v="EUR"/>
    <n v="1457617359"/>
    <n v="1455025359"/>
    <b v="0"/>
    <n v="3"/>
    <b v="0"/>
    <x v="39"/>
    <n v="0.09"/>
    <x v="2131"/>
    <s v="theater"/>
    <x v="39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x v="39"/>
    <n v="8.64"/>
    <x v="2132"/>
    <s v="theater"/>
    <x v="39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x v="39"/>
    <n v="15.06"/>
    <x v="2133"/>
    <s v="theater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1400"/>
    <x v="2"/>
    <x v="5"/>
    <s v="CAD"/>
    <n v="1488495478"/>
    <n v="1485903478"/>
    <b v="0"/>
    <n v="2"/>
    <b v="0"/>
    <x v="39"/>
    <n v="0.48"/>
    <x v="485"/>
    <s v="theater"/>
    <x v="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495"/>
    <x v="2"/>
    <x v="0"/>
    <s v="USD"/>
    <n v="1424920795"/>
    <n v="1422328795"/>
    <b v="0"/>
    <n v="3"/>
    <b v="0"/>
    <x v="39"/>
    <n v="0.12"/>
    <x v="507"/>
    <s v="theater"/>
    <x v="39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x v="39"/>
    <n v="0.84"/>
    <x v="2134"/>
    <s v="theater"/>
    <x v="39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39"/>
    <n v="0.02"/>
    <x v="2135"/>
    <s v="theater"/>
    <x v="39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x v="39"/>
    <n v="0.21"/>
    <x v="2136"/>
    <s v="theater"/>
    <x v="39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39"/>
    <n v="0"/>
    <x v="121"/>
    <s v="theater"/>
    <x v="39"/>
  </r>
  <r>
    <n v="3083"/>
    <s v="Crystal City Haunted Undergound"/>
    <s v="Crystal City Underground is a New &amp; Unique_x000a_indoor recreational facility, using an old silica sand mine,_x000a_we are the Haunted Maze"/>
    <n v="20000"/>
    <x v="508"/>
    <x v="2"/>
    <x v="0"/>
    <s v="USD"/>
    <n v="1409547600"/>
    <n v="1406986278"/>
    <b v="0"/>
    <n v="3"/>
    <b v="0"/>
    <x v="39"/>
    <n v="0.28000000000000003"/>
    <x v="522"/>
    <s v="theater"/>
    <x v="39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x v="39"/>
    <n v="11.58"/>
    <x v="2137"/>
    <s v="theater"/>
    <x v="39"/>
  </r>
  <r>
    <n v="3085"/>
    <s v="Paper Tank Theater Music Madness Party"/>
    <s v="Get behind a new music venue in our city by helping with equipment! We're pre-selling tickets to our party and offering other perks."/>
    <n v="25000"/>
    <x v="1025"/>
    <x v="2"/>
    <x v="0"/>
    <s v="USD"/>
    <n v="1443561159"/>
    <n v="1440969159"/>
    <b v="0"/>
    <n v="9"/>
    <b v="0"/>
    <x v="39"/>
    <n v="2.44"/>
    <x v="2138"/>
    <s v="theater"/>
    <x v="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8"/>
    <s v="EUR"/>
    <n v="1439827559"/>
    <n v="1434643559"/>
    <b v="0"/>
    <n v="3"/>
    <b v="0"/>
    <x v="39"/>
    <n v="0.25"/>
    <x v="407"/>
    <s v="theater"/>
    <x v="3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39"/>
    <n v="0.63"/>
    <x v="368"/>
    <s v="theater"/>
    <x v="39"/>
  </r>
  <r>
    <n v="3088"/>
    <s v="Destination Small Town &quot;Visitor Center&quot; To The Midwest"/>
    <s v="We believe it's time to open a visitor's center that highlights the small towns of the upper Midwest."/>
    <n v="65000"/>
    <x v="1539"/>
    <x v="2"/>
    <x v="0"/>
    <s v="USD"/>
    <n v="1420724460"/>
    <n v="1418046247"/>
    <b v="0"/>
    <n v="3"/>
    <b v="0"/>
    <x v="39"/>
    <n v="0.19"/>
    <x v="414"/>
    <s v="theater"/>
    <x v="39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x v="39"/>
    <n v="23.42"/>
    <x v="2139"/>
    <s v="theater"/>
    <x v="3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x v="39"/>
    <n v="5.08"/>
    <x v="2140"/>
    <s v="theater"/>
    <x v="39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x v="39"/>
    <n v="15.92"/>
    <x v="1206"/>
    <s v="theater"/>
    <x v="39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x v="39"/>
    <n v="1.18"/>
    <x v="239"/>
    <s v="theater"/>
    <x v="39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x v="39"/>
    <n v="22.75"/>
    <x v="2141"/>
    <s v="theater"/>
    <x v="39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39"/>
    <n v="0.03"/>
    <x v="380"/>
    <s v="theater"/>
    <x v="39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39"/>
    <n v="0.34"/>
    <x v="73"/>
    <s v="theater"/>
    <x v="39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x v="39"/>
    <n v="3.98"/>
    <x v="2142"/>
    <s v="theater"/>
    <x v="39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x v="39"/>
    <n v="17.149999999999999"/>
    <x v="2143"/>
    <s v="theater"/>
    <x v="39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x v="39"/>
    <n v="3.61"/>
    <x v="2144"/>
    <s v="theater"/>
    <x v="39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x v="39"/>
    <n v="13.9"/>
    <x v="2145"/>
    <s v="theater"/>
    <x v="39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x v="39"/>
    <n v="15.23"/>
    <x v="2146"/>
    <s v="theater"/>
    <x v="39"/>
  </r>
  <r>
    <n v="3101"/>
    <s v="Mots Ã‰crits"/>
    <s v="LabellisÃ© 14-18, Mots Ã‰crits est un projet itinÃ©rant de lectures Ã  voix haute par des amateurs, mises en espace par une comÃ©dienne."/>
    <n v="2500"/>
    <x v="705"/>
    <x v="2"/>
    <x v="6"/>
    <s v="EUR"/>
    <n v="1437033360"/>
    <n v="1434445937"/>
    <b v="0"/>
    <n v="12"/>
    <b v="0"/>
    <x v="39"/>
    <n v="12"/>
    <x v="380"/>
    <s v="theater"/>
    <x v="39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x v="39"/>
    <n v="39.11"/>
    <x v="2147"/>
    <s v="theater"/>
    <x v="39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39"/>
    <n v="0.27"/>
    <x v="148"/>
    <s v="theater"/>
    <x v="39"/>
  </r>
  <r>
    <n v="3104"/>
    <s v="CQ EAP Performing Arts 'THE LOFT'"/>
    <s v="The Loft is CQEAP's latest studio. Located in Rockhampton's CBD we'll be running performing arts workshops for 5yrs to adults."/>
    <n v="4000"/>
    <x v="1118"/>
    <x v="2"/>
    <x v="2"/>
    <s v="AUD"/>
    <n v="1422928800"/>
    <n v="1420235311"/>
    <b v="0"/>
    <n v="5"/>
    <b v="0"/>
    <x v="39"/>
    <n v="29.63"/>
    <x v="2148"/>
    <s v="theater"/>
    <x v="39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x v="39"/>
    <n v="42.36"/>
    <x v="2149"/>
    <s v="theater"/>
    <x v="39"/>
  </r>
  <r>
    <n v="3106"/>
    <s v="Wild Men at the Bristol Cathedral"/>
    <s v="Help fund the exciting first collaboration between Hotel Echo and Bristol Cathedral: WILD MEN, a show commemorating those lost in WW1."/>
    <n v="1000"/>
    <x v="519"/>
    <x v="2"/>
    <x v="1"/>
    <s v="GBP"/>
    <n v="1442440800"/>
    <n v="1440497876"/>
    <b v="0"/>
    <n v="4"/>
    <b v="0"/>
    <x v="39"/>
    <n v="4.0999999999999996"/>
    <x v="2150"/>
    <s v="theater"/>
    <x v="39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x v="39"/>
    <n v="19.760000000000002"/>
    <x v="2151"/>
    <s v="theater"/>
    <x v="39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x v="39"/>
    <n v="0.05"/>
    <x v="31"/>
    <s v="theater"/>
    <x v="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x v="39"/>
    <n v="25.03"/>
    <x v="739"/>
    <s v="theater"/>
    <x v="39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39"/>
    <n v="0.04"/>
    <x v="119"/>
    <s v="theater"/>
    <x v="39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x v="39"/>
    <n v="26.64"/>
    <x v="2152"/>
    <s v="theater"/>
    <x v="39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x v="39"/>
    <n v="4.74"/>
    <x v="2153"/>
    <s v="theater"/>
    <x v="39"/>
  </r>
  <r>
    <n v="3113"/>
    <s v="The Shamrock Drafthouse Theater"/>
    <s v="An arts and craft beer theater showcasing local talent, locally crafted beer and providing performance and rehearsal space."/>
    <n v="109225"/>
    <x v="739"/>
    <x v="2"/>
    <x v="0"/>
    <s v="USD"/>
    <n v="1429291982"/>
    <n v="1426699982"/>
    <b v="0"/>
    <n v="37"/>
    <b v="0"/>
    <x v="39"/>
    <n v="4.24"/>
    <x v="2154"/>
    <s v="theater"/>
    <x v="3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39"/>
    <n v="0"/>
    <x v="121"/>
    <s v="theater"/>
    <x v="39"/>
  </r>
  <r>
    <n v="3115"/>
    <s v="spoken word pop-up:"/>
    <s v="We are creating a mobile community devoted to the spreading and sharing of spoken word and other kinds of storytelling."/>
    <n v="10000"/>
    <x v="705"/>
    <x v="2"/>
    <x v="11"/>
    <s v="SEK"/>
    <n v="1465123427"/>
    <n v="1462531427"/>
    <b v="0"/>
    <n v="1"/>
    <b v="0"/>
    <x v="39"/>
    <n v="3"/>
    <x v="1516"/>
    <s v="theater"/>
    <x v="39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39"/>
    <n v="57.33"/>
    <x v="1024"/>
    <s v="theater"/>
    <x v="39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39"/>
    <n v="0.1"/>
    <x v="120"/>
    <s v="theater"/>
    <x v="39"/>
  </r>
  <r>
    <n v="3118"/>
    <s v="Garden Eden, theatre, meeting, culture, music, art"/>
    <s v="a magical place for all kind of people, like a fairytaile in all colours"/>
    <n v="500000"/>
    <x v="1360"/>
    <x v="2"/>
    <x v="11"/>
    <s v="SEK"/>
    <n v="1467473723"/>
    <n v="1465832123"/>
    <b v="0"/>
    <n v="2"/>
    <b v="0"/>
    <x v="39"/>
    <n v="0.31"/>
    <x v="2155"/>
    <s v="theater"/>
    <x v="3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39"/>
    <n v="0.05"/>
    <x v="144"/>
    <s v="theater"/>
    <x v="39"/>
  </r>
  <r>
    <n v="3120"/>
    <s v="Subtropisch zwemparadijs Tropicana"/>
    <s v="Wij willen Tropicana het subtropisch zwemparadijs van Rotterdam op een nieuwe locatie gaan bouwen."/>
    <n v="1300000"/>
    <x v="551"/>
    <x v="2"/>
    <x v="9"/>
    <s v="EUR"/>
    <n v="1462484196"/>
    <n v="1457303796"/>
    <b v="0"/>
    <n v="10"/>
    <b v="0"/>
    <x v="39"/>
    <n v="0.01"/>
    <x v="2156"/>
    <s v="theater"/>
    <x v="39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39"/>
    <n v="0.67"/>
    <x v="119"/>
    <s v="theater"/>
    <x v="39"/>
  </r>
  <r>
    <n v="3122"/>
    <s v="be back soon (Canceled)"/>
    <s v="cancelled until further notice"/>
    <n v="199"/>
    <x v="769"/>
    <x v="1"/>
    <x v="0"/>
    <s v="USD"/>
    <n v="1478733732"/>
    <n v="1478298132"/>
    <b v="0"/>
    <n v="2"/>
    <b v="0"/>
    <x v="39"/>
    <n v="58.29"/>
    <x v="2157"/>
    <s v="theater"/>
    <x v="39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x v="39"/>
    <n v="68.150000000000006"/>
    <x v="2158"/>
    <s v="theater"/>
    <x v="39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39"/>
    <n v="0"/>
    <x v="1560"/>
    <s v="theater"/>
    <x v="39"/>
  </r>
  <r>
    <n v="3125"/>
    <s v="N/A (Canceled)"/>
    <s v="N/A"/>
    <n v="1500000"/>
    <x v="117"/>
    <x v="1"/>
    <x v="0"/>
    <s v="USD"/>
    <n v="1452142672"/>
    <n v="1449550672"/>
    <b v="0"/>
    <n v="0"/>
    <b v="0"/>
    <x v="39"/>
    <n v="0"/>
    <x v="121"/>
    <s v="theater"/>
    <x v="39"/>
  </r>
  <r>
    <n v="3126"/>
    <s v="Urban Roots SkatePark (Canceled)"/>
    <s v="A big dream, small budget, the drive/passion of so many volunteers...indoor skatepark in Eau Claire, WI._x000a__x000a_This is UR skatepark!"/>
    <n v="25000"/>
    <x v="644"/>
    <x v="1"/>
    <x v="0"/>
    <s v="USD"/>
    <n v="1459121162"/>
    <n v="1456532762"/>
    <b v="0"/>
    <n v="17"/>
    <b v="0"/>
    <x v="39"/>
    <n v="4.16"/>
    <x v="2159"/>
    <s v="theater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39"/>
    <n v="0"/>
    <x v="121"/>
    <s v="theater"/>
    <x v="3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x v="38"/>
    <n v="108.61"/>
    <x v="2160"/>
    <s v="theater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38"/>
    <n v="0.8"/>
    <x v="119"/>
    <s v="theater"/>
    <x v="38"/>
  </r>
  <r>
    <n v="3130"/>
    <s v="MEDEA | A New Vision"/>
    <s v="A shockingly relevant modern take on a 2,000-year-old tragedy that confronts current gender politics."/>
    <n v="10000"/>
    <x v="738"/>
    <x v="3"/>
    <x v="0"/>
    <s v="USD"/>
    <n v="1492145940"/>
    <n v="1489504916"/>
    <b v="0"/>
    <n v="4"/>
    <b v="0"/>
    <x v="38"/>
    <n v="3.75"/>
    <x v="2161"/>
    <s v="theater"/>
    <x v="38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x v="38"/>
    <n v="15.73"/>
    <x v="399"/>
    <s v="theater"/>
    <x v="38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x v="38"/>
    <n v="0.03"/>
    <x v="119"/>
    <s v="theater"/>
    <x v="38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x v="38"/>
    <n v="108"/>
    <x v="931"/>
    <s v="theater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553"/>
    <x v="3"/>
    <x v="1"/>
    <s v="GBP"/>
    <n v="1490631419"/>
    <n v="1488820619"/>
    <b v="0"/>
    <n v="12"/>
    <b v="0"/>
    <x v="38"/>
    <n v="22.5"/>
    <x v="725"/>
    <s v="theater"/>
    <x v="38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x v="38"/>
    <n v="20.85"/>
    <x v="2162"/>
    <s v="theater"/>
    <x v="38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x v="38"/>
    <n v="127.8"/>
    <x v="2163"/>
    <s v="theater"/>
    <x v="38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38"/>
    <n v="3.33"/>
    <x v="73"/>
    <s v="theater"/>
    <x v="38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38"/>
    <n v="0"/>
    <x v="121"/>
    <s v="theater"/>
    <x v="38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718"/>
    <x v="3"/>
    <x v="16"/>
    <s v="MXN"/>
    <n v="1490416380"/>
    <n v="1487485760"/>
    <b v="0"/>
    <n v="6"/>
    <b v="0"/>
    <x v="38"/>
    <n v="5.4"/>
    <x v="2164"/>
    <s v="theater"/>
    <x v="38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x v="38"/>
    <n v="0.96"/>
    <x v="949"/>
    <s v="theater"/>
    <x v="38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x v="38"/>
    <n v="51.6"/>
    <x v="2165"/>
    <s v="theater"/>
    <x v="38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38"/>
    <n v="1.64"/>
    <x v="2"/>
    <s v="theater"/>
    <x v="38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38"/>
    <n v="0"/>
    <x v="121"/>
    <s v="theater"/>
    <x v="38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x v="38"/>
    <n v="75.400000000000006"/>
    <x v="2166"/>
    <s v="theater"/>
    <x v="38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38"/>
    <n v="0"/>
    <x v="121"/>
    <s v="theater"/>
    <x v="38"/>
  </r>
  <r>
    <n v="3146"/>
    <s v="SoÃ±Ã© una ciudad amurallada"/>
    <s v="Somos... Podemos... Amamos... Nuestra muralla, nuestra utopÃ­a. Que el amor sea el lÃ­mite"/>
    <n v="50000"/>
    <x v="2071"/>
    <x v="3"/>
    <x v="16"/>
    <s v="MXN"/>
    <n v="1492356166"/>
    <n v="1488471766"/>
    <b v="0"/>
    <n v="12"/>
    <b v="0"/>
    <x v="38"/>
    <n v="10.5"/>
    <x v="2167"/>
    <s v="theater"/>
    <x v="38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x v="38"/>
    <n v="117.53"/>
    <x v="2168"/>
    <s v="theater"/>
    <x v="38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x v="38"/>
    <n v="131.16999999999999"/>
    <x v="2169"/>
    <s v="theater"/>
    <x v="38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38"/>
    <n v="104"/>
    <x v="364"/>
    <s v="theater"/>
    <x v="38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x v="38"/>
    <n v="101"/>
    <x v="2170"/>
    <s v="theater"/>
    <x v="38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x v="38"/>
    <n v="100.4"/>
    <x v="2171"/>
    <s v="theater"/>
    <x v="38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x v="38"/>
    <n v="105.95"/>
    <x v="2172"/>
    <s v="theater"/>
    <x v="38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x v="38"/>
    <n v="335.58"/>
    <x v="2173"/>
    <s v="theater"/>
    <x v="38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x v="38"/>
    <n v="112.93"/>
    <x v="2174"/>
    <s v="theater"/>
    <x v="3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x v="38"/>
    <n v="188.5"/>
    <x v="1343"/>
    <s v="theater"/>
    <x v="38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x v="38"/>
    <n v="101.82"/>
    <x v="2175"/>
    <s v="theater"/>
    <x v="38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x v="38"/>
    <n v="101"/>
    <x v="2176"/>
    <s v="theater"/>
    <x v="38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x v="38"/>
    <n v="114"/>
    <x v="2177"/>
    <s v="theater"/>
    <x v="38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x v="38"/>
    <n v="133.47999999999999"/>
    <x v="1450"/>
    <s v="theater"/>
    <x v="38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x v="38"/>
    <n v="101.53"/>
    <x v="20"/>
    <s v="theater"/>
    <x v="38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x v="38"/>
    <n v="105.1"/>
    <x v="2178"/>
    <s v="theater"/>
    <x v="38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x v="38"/>
    <n v="127.15"/>
    <x v="1714"/>
    <s v="theater"/>
    <x v="38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x v="38"/>
    <n v="111.15"/>
    <x v="2179"/>
    <s v="theater"/>
    <x v="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x v="38"/>
    <n v="106.76"/>
    <x v="2180"/>
    <s v="theater"/>
    <x v="38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x v="38"/>
    <n v="162.66999999999999"/>
    <x v="2181"/>
    <s v="theater"/>
    <x v="38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x v="38"/>
    <n v="160.22999999999999"/>
    <x v="2182"/>
    <s v="theater"/>
    <x v="38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x v="38"/>
    <n v="116.17"/>
    <x v="2183"/>
    <s v="theater"/>
    <x v="38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x v="38"/>
    <n v="124.2"/>
    <x v="2184"/>
    <s v="theater"/>
    <x v="38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x v="38"/>
    <n v="103.01"/>
    <x v="1669"/>
    <s v="theater"/>
    <x v="38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x v="38"/>
    <n v="112.25"/>
    <x v="29"/>
    <s v="theater"/>
    <x v="38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x v="38"/>
    <n v="108.81"/>
    <x v="1334"/>
    <s v="theater"/>
    <x v="3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x v="38"/>
    <n v="115"/>
    <x v="2185"/>
    <s v="theater"/>
    <x v="3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38"/>
    <n v="103"/>
    <x v="2186"/>
    <s v="theater"/>
    <x v="38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x v="38"/>
    <n v="101.13"/>
    <x v="2187"/>
    <s v="theater"/>
    <x v="38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x v="38"/>
    <n v="109.56"/>
    <x v="1849"/>
    <s v="theater"/>
    <x v="38"/>
  </r>
  <r>
    <n v="3176"/>
    <s v="Romeo and Juliet at Moody's Pub"/>
    <s v="Romeo and Juliet at Moody's Pub is an adapted, 90-minute version of Shakespeare's classic tragedy, performed for free in a restaurant"/>
    <n v="1900"/>
    <x v="1317"/>
    <x v="0"/>
    <x v="0"/>
    <s v="USD"/>
    <n v="1376838000"/>
    <n v="1374531631"/>
    <b v="1"/>
    <n v="55"/>
    <b v="1"/>
    <x v="38"/>
    <n v="114.84"/>
    <x v="2188"/>
    <s v="theater"/>
    <x v="38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x v="38"/>
    <n v="117.4"/>
    <x v="2189"/>
    <s v="theater"/>
    <x v="38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x v="38"/>
    <n v="171.73"/>
    <x v="2190"/>
    <s v="theater"/>
    <x v="38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x v="38"/>
    <n v="114.16"/>
    <x v="2191"/>
    <s v="theater"/>
    <x v="38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x v="38"/>
    <n v="119.75"/>
    <x v="2192"/>
    <s v="theater"/>
    <x v="38"/>
  </r>
  <r>
    <n v="3181"/>
    <s v="ENDURING SONG"/>
    <s v="ENDURING SONG by award-winning Bear Trap Theatre, is a sweeping historical epic about love, loss and family set in the First Crusade."/>
    <n v="500"/>
    <x v="679"/>
    <x v="0"/>
    <x v="1"/>
    <s v="GBP"/>
    <n v="1402848000"/>
    <n v="1400570787"/>
    <b v="1"/>
    <n v="15"/>
    <b v="1"/>
    <x v="38"/>
    <n v="109"/>
    <x v="546"/>
    <s v="theater"/>
    <x v="38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x v="38"/>
    <n v="100.89"/>
    <x v="2193"/>
    <s v="theater"/>
    <x v="38"/>
  </r>
  <r>
    <n v="3183"/>
    <s v="The Seagull on The River"/>
    <s v="Anton Chekhov's The Seagull. An outdoor Amphitheater in Manhattan. Trees. A River. Daybreak."/>
    <n v="2500"/>
    <x v="1459"/>
    <x v="0"/>
    <x v="0"/>
    <s v="USD"/>
    <n v="1377284669"/>
    <n v="1375729469"/>
    <b v="1"/>
    <n v="68"/>
    <b v="1"/>
    <x v="38"/>
    <n v="109"/>
    <x v="600"/>
    <s v="theater"/>
    <x v="38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x v="38"/>
    <n v="107.21"/>
    <x v="2194"/>
    <s v="theater"/>
    <x v="38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38"/>
    <n v="100"/>
    <x v="760"/>
    <s v="theater"/>
    <x v="38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x v="38"/>
    <n v="102.19"/>
    <x v="2195"/>
    <s v="theater"/>
    <x v="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x v="38"/>
    <n v="116.29"/>
    <x v="2196"/>
    <s v="theater"/>
    <x v="38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40"/>
    <n v="65"/>
    <x v="2197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x v="40"/>
    <n v="12.33"/>
    <x v="2198"/>
    <s v="theater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40"/>
    <n v="0"/>
    <x v="121"/>
    <s v="theater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40"/>
    <n v="4.03"/>
    <x v="2199"/>
    <s v="theater"/>
    <x v="40"/>
  </r>
  <r>
    <n v="3192"/>
    <s v="Arts in Conflict"/>
    <s v="This project challenges social issues affecting young people in areas of deprivation within the Belfast area (Northern Ireland)."/>
    <n v="10000"/>
    <x v="1623"/>
    <x v="2"/>
    <x v="1"/>
    <s v="GBP"/>
    <n v="1425160800"/>
    <n v="1421274859"/>
    <b v="0"/>
    <n v="8"/>
    <b v="0"/>
    <x v="40"/>
    <n v="1.02"/>
    <x v="516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x v="40"/>
    <n v="11.74"/>
    <x v="2200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40"/>
    <n v="0"/>
    <x v="121"/>
    <s v="theater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40"/>
    <n v="59.14"/>
    <x v="660"/>
    <s v="theater"/>
    <x v="40"/>
  </r>
  <r>
    <n v="3196"/>
    <s v="Our Modern Lives"/>
    <s v="Help five college students as they journey to bring their groundbreaking new musical &quot;Our Modern Lives&quot; to Broadway!"/>
    <n v="3000000"/>
    <x v="886"/>
    <x v="2"/>
    <x v="0"/>
    <s v="USD"/>
    <n v="1438437600"/>
    <n v="1433254875"/>
    <b v="0"/>
    <n v="6"/>
    <b v="0"/>
    <x v="40"/>
    <n v="0.06"/>
    <x v="1516"/>
    <s v="theater"/>
    <x v="40"/>
  </r>
  <r>
    <n v="3197"/>
    <s v="Mirror, mirror on the wall"/>
    <s v="This years most important stage project for young artists in our region. www.ungespor.no"/>
    <n v="10000"/>
    <x v="988"/>
    <x v="2"/>
    <x v="10"/>
    <s v="NOK"/>
    <n v="1423050618"/>
    <n v="1420458618"/>
    <b v="0"/>
    <n v="4"/>
    <b v="0"/>
    <x v="40"/>
    <n v="11.45"/>
    <x v="2201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40"/>
    <n v="0.37"/>
    <x v="2202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x v="700"/>
    <x v="2"/>
    <x v="0"/>
    <s v="USD"/>
    <n v="1410037200"/>
    <n v="1407435418"/>
    <b v="0"/>
    <n v="53"/>
    <b v="0"/>
    <x v="40"/>
    <n v="52.16"/>
    <x v="2203"/>
    <s v="theater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40"/>
    <n v="0"/>
    <x v="120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40"/>
    <n v="1.25"/>
    <x v="381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x v="40"/>
    <n v="54.52"/>
    <x v="183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40"/>
    <n v="25"/>
    <x v="760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40"/>
    <n v="0"/>
    <x v="121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x v="1535"/>
    <x v="2"/>
    <x v="1"/>
    <s v="GBP"/>
    <n v="1430470772"/>
    <n v="1427878772"/>
    <b v="0"/>
    <n v="12"/>
    <b v="0"/>
    <x v="40"/>
    <n v="3.41"/>
    <x v="1860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40"/>
    <n v="0"/>
    <x v="121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1375"/>
    <x v="2"/>
    <x v="0"/>
    <s v="USD"/>
    <n v="1429767607"/>
    <n v="1424587207"/>
    <b v="0"/>
    <n v="36"/>
    <b v="0"/>
    <x v="40"/>
    <n v="46.36"/>
    <x v="2204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x v="38"/>
    <n v="103.5"/>
    <x v="2205"/>
    <s v="theater"/>
    <x v="3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x v="38"/>
    <n v="119.32"/>
    <x v="2206"/>
    <s v="theater"/>
    <x v="38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x v="38"/>
    <n v="125.77"/>
    <x v="2207"/>
    <s v="theater"/>
    <x v="38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x v="38"/>
    <n v="119.74"/>
    <x v="2208"/>
    <s v="theater"/>
    <x v="38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x v="38"/>
    <n v="126.25"/>
    <x v="2209"/>
    <s v="theater"/>
    <x v="38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x v="38"/>
    <n v="100.12"/>
    <x v="2210"/>
    <s v="theater"/>
    <x v="38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x v="38"/>
    <n v="102.13"/>
    <x v="2211"/>
    <s v="theater"/>
    <x v="38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x v="38"/>
    <n v="100.35"/>
    <x v="2212"/>
    <s v="theater"/>
    <x v="38"/>
  </r>
  <r>
    <n v="3216"/>
    <s v="BRUTE"/>
    <s v="Brute (winner of the 2015 IdeasTap Underbelly Award) is new writing based on the true story of a rather twisted, horrible schoolgirl."/>
    <n v="2000"/>
    <x v="726"/>
    <x v="0"/>
    <x v="1"/>
    <s v="GBP"/>
    <n v="1436625000"/>
    <n v="1433934371"/>
    <b v="1"/>
    <n v="35"/>
    <b v="1"/>
    <x v="38"/>
    <n v="100.05"/>
    <x v="2213"/>
    <s v="theater"/>
    <x v="38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x v="38"/>
    <n v="116.02"/>
    <x v="2214"/>
    <s v="theater"/>
    <x v="38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x v="38"/>
    <n v="102.1"/>
    <x v="2215"/>
    <s v="theater"/>
    <x v="38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x v="38"/>
    <n v="100.11"/>
    <x v="2216"/>
    <s v="theater"/>
    <x v="38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x v="38"/>
    <n v="100.84"/>
    <x v="2217"/>
    <s v="theater"/>
    <x v="38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x v="38"/>
    <n v="103.43"/>
    <x v="247"/>
    <s v="theater"/>
    <x v="38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x v="38"/>
    <n v="124.8"/>
    <x v="2218"/>
    <s v="theater"/>
    <x v="38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x v="38"/>
    <n v="109.52"/>
    <x v="898"/>
    <s v="theater"/>
    <x v="38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x v="38"/>
    <n v="102.03"/>
    <x v="2219"/>
    <s v="theater"/>
    <x v="38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x v="38"/>
    <n v="102.35"/>
    <x v="2220"/>
    <s v="theater"/>
    <x v="38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38"/>
    <n v="104.17"/>
    <x v="2221"/>
    <s v="theater"/>
    <x v="38"/>
  </r>
  <r>
    <n v="3227"/>
    <s v="a colder water than here - VAULT 2017"/>
    <s v="a colder water than here is a new play by Matt Jones and directed by Lily McLeish that will be perfomed at VAULT Festival from 1-5 Feb"/>
    <n v="1200"/>
    <x v="711"/>
    <x v="0"/>
    <x v="1"/>
    <s v="GBP"/>
    <n v="1484687436"/>
    <n v="1482095436"/>
    <b v="0"/>
    <n v="30"/>
    <b v="1"/>
    <x v="38"/>
    <n v="125"/>
    <x v="73"/>
    <s v="theater"/>
    <x v="38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x v="38"/>
    <n v="102.34"/>
    <x v="2222"/>
    <s v="theater"/>
    <x v="38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x v="38"/>
    <n v="107.87"/>
    <x v="1677"/>
    <s v="theater"/>
    <x v="3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x v="38"/>
    <n v="109.88"/>
    <x v="2223"/>
    <s v="theater"/>
    <x v="38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x v="38"/>
    <n v="161"/>
    <x v="400"/>
    <s v="theater"/>
    <x v="38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x v="38"/>
    <n v="131.19999999999999"/>
    <x v="2224"/>
    <s v="theater"/>
    <x v="38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x v="38"/>
    <n v="118.8"/>
    <x v="2225"/>
    <s v="theater"/>
    <x v="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x v="38"/>
    <n v="100.39"/>
    <x v="2226"/>
    <s v="theater"/>
    <x v="38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x v="38"/>
    <n v="103.21"/>
    <x v="2208"/>
    <s v="theater"/>
    <x v="38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x v="38"/>
    <n v="100.6"/>
    <x v="2227"/>
    <s v="theater"/>
    <x v="38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x v="38"/>
    <n v="100.79"/>
    <x v="2228"/>
    <s v="theater"/>
    <x v="38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x v="38"/>
    <n v="112.32"/>
    <x v="1953"/>
    <s v="theater"/>
    <x v="3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x v="38"/>
    <n v="105.92"/>
    <x v="2229"/>
    <s v="theater"/>
    <x v="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1487"/>
    <x v="0"/>
    <x v="1"/>
    <s v="GBP"/>
    <n v="1487286000"/>
    <n v="1484843948"/>
    <b v="0"/>
    <n v="34"/>
    <b v="1"/>
    <x v="38"/>
    <n v="100.57"/>
    <x v="2230"/>
    <s v="theater"/>
    <x v="3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x v="38"/>
    <n v="115.31"/>
    <x v="2231"/>
    <s v="theater"/>
    <x v="38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x v="38"/>
    <n v="127.3"/>
    <x v="625"/>
    <s v="theater"/>
    <x v="38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x v="38"/>
    <n v="102.84"/>
    <x v="2232"/>
    <s v="theater"/>
    <x v="38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x v="38"/>
    <n v="102.94"/>
    <x v="2233"/>
    <s v="theater"/>
    <x v="38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x v="38"/>
    <n v="104.3"/>
    <x v="2234"/>
    <s v="theater"/>
    <x v="38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x v="38"/>
    <n v="111.22"/>
    <x v="1945"/>
    <s v="theater"/>
    <x v="38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x v="38"/>
    <n v="105.86"/>
    <x v="2235"/>
    <s v="theater"/>
    <x v="38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x v="38"/>
    <n v="100.79"/>
    <x v="2236"/>
    <s v="theater"/>
    <x v="38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x v="38"/>
    <n v="104.93"/>
    <x v="2237"/>
    <s v="theater"/>
    <x v="38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x v="38"/>
    <n v="101.55"/>
    <x v="2238"/>
    <s v="theater"/>
    <x v="38"/>
  </r>
  <r>
    <n v="3251"/>
    <s v="The Metronome Society"/>
    <s v="Self-Titled: A Live (Theatrical) Mixtape. An evening of short plays and music inspired by the works of Jimi, Aretha, Sting and Rufus!"/>
    <n v="1500"/>
    <x v="1012"/>
    <x v="0"/>
    <x v="0"/>
    <s v="USD"/>
    <n v="1434907966"/>
    <n v="1432315966"/>
    <b v="1"/>
    <n v="20"/>
    <b v="1"/>
    <x v="38"/>
    <n v="110.73"/>
    <x v="2239"/>
    <s v="theater"/>
    <x v="38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x v="38"/>
    <n v="127.82"/>
    <x v="1056"/>
    <s v="theater"/>
    <x v="38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x v="38"/>
    <n v="101.83"/>
    <x v="2240"/>
    <s v="theater"/>
    <x v="3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x v="38"/>
    <n v="101.26"/>
    <x v="2241"/>
    <s v="theater"/>
    <x v="38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38"/>
    <n v="175"/>
    <x v="2242"/>
    <s v="theater"/>
    <x v="38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x v="38"/>
    <n v="128.06"/>
    <x v="506"/>
    <s v="theater"/>
    <x v="38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x v="38"/>
    <n v="106.3"/>
    <x v="922"/>
    <s v="theater"/>
    <x v="38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x v="38"/>
    <n v="105.21"/>
    <x v="2243"/>
    <s v="theater"/>
    <x v="38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x v="38"/>
    <n v="106.17"/>
    <x v="2244"/>
    <s v="theater"/>
    <x v="38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x v="38"/>
    <n v="109.24"/>
    <x v="2245"/>
    <s v="theater"/>
    <x v="38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x v="38"/>
    <n v="100.45"/>
    <x v="2246"/>
    <s v="theater"/>
    <x v="38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x v="38"/>
    <n v="103.04"/>
    <x v="2247"/>
    <s v="theater"/>
    <x v="38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x v="38"/>
    <n v="112.17"/>
    <x v="2248"/>
    <s v="theater"/>
    <x v="38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x v="38"/>
    <n v="103"/>
    <x v="2249"/>
    <s v="theater"/>
    <x v="38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x v="38"/>
    <n v="164"/>
    <x v="2250"/>
    <s v="theater"/>
    <x v="38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x v="38"/>
    <n v="131.28"/>
    <x v="873"/>
    <s v="theater"/>
    <x v="38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x v="38"/>
    <n v="102.1"/>
    <x v="2251"/>
    <s v="theater"/>
    <x v="38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x v="38"/>
    <n v="128"/>
    <x v="2252"/>
    <s v="theater"/>
    <x v="3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x v="38"/>
    <n v="101.5"/>
    <x v="2253"/>
    <s v="theater"/>
    <x v="3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38"/>
    <n v="101.67"/>
    <x v="2254"/>
    <s v="theater"/>
    <x v="38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x v="38"/>
    <n v="130"/>
    <x v="2255"/>
    <s v="theater"/>
    <x v="38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x v="38"/>
    <n v="154.43"/>
    <x v="2256"/>
    <s v="theater"/>
    <x v="38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x v="38"/>
    <n v="107.4"/>
    <x v="2257"/>
    <s v="theater"/>
    <x v="38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x v="38"/>
    <n v="101.32"/>
    <x v="2258"/>
    <s v="theater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x v="38"/>
    <n v="100.28"/>
    <x v="2259"/>
    <s v="theater"/>
    <x v="38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x v="38"/>
    <n v="116.84"/>
    <x v="2260"/>
    <s v="theater"/>
    <x v="38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x v="38"/>
    <n v="108.6"/>
    <x v="2261"/>
    <s v="theater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60"/>
    <x v="0"/>
    <x v="1"/>
    <s v="GBP"/>
    <n v="1433017303"/>
    <n v="1430425303"/>
    <b v="1"/>
    <n v="34"/>
    <b v="1"/>
    <x v="38"/>
    <n v="103.4"/>
    <x v="2262"/>
    <s v="theater"/>
    <x v="38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x v="38"/>
    <n v="114.28"/>
    <x v="2263"/>
    <s v="theater"/>
    <x v="38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x v="38"/>
    <n v="103"/>
    <x v="2264"/>
    <s v="theater"/>
    <x v="38"/>
  </r>
  <r>
    <n v="3281"/>
    <s v="KICK It's Not How High. It's How Strong! Written &amp; Performed"/>
    <s v="&quot;This is how theater should connect to people&quot;  Margo Jefferson, Pulitzer Prize winning critic"/>
    <n v="5000"/>
    <x v="666"/>
    <x v="0"/>
    <x v="0"/>
    <s v="USD"/>
    <n v="1441153705"/>
    <n v="1438561705"/>
    <b v="0"/>
    <n v="47"/>
    <b v="1"/>
    <x v="38"/>
    <n v="121.6"/>
    <x v="2265"/>
    <s v="theater"/>
    <x v="3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x v="38"/>
    <n v="102.65"/>
    <x v="2266"/>
    <s v="theater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x v="38"/>
    <n v="104.75"/>
    <x v="2267"/>
    <s v="theater"/>
    <x v="38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x v="38"/>
    <n v="101.6"/>
    <x v="2268"/>
    <s v="theater"/>
    <x v="38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x v="38"/>
    <n v="112.1"/>
    <x v="2269"/>
    <s v="theater"/>
    <x v="38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x v="38"/>
    <n v="101.77"/>
    <x v="2270"/>
    <s v="theater"/>
    <x v="38"/>
  </r>
  <r>
    <n v="3287"/>
    <s v="Three Things: Stories About Life"/>
    <s v="An inspirational one-man play about crisis, community, and the search for wholeness."/>
    <n v="2500"/>
    <x v="1024"/>
    <x v="0"/>
    <x v="5"/>
    <s v="CAD"/>
    <n v="1448733628"/>
    <n v="1446573628"/>
    <b v="0"/>
    <n v="34"/>
    <b v="1"/>
    <x v="38"/>
    <n v="100"/>
    <x v="2271"/>
    <s v="theater"/>
    <x v="3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x v="38"/>
    <n v="100.26"/>
    <x v="2272"/>
    <s v="theater"/>
    <x v="38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x v="38"/>
    <n v="133.04"/>
    <x v="2273"/>
    <s v="theater"/>
    <x v="38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x v="38"/>
    <n v="121.2"/>
    <x v="2274"/>
    <s v="theater"/>
    <x v="3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38"/>
    <n v="114"/>
    <x v="2275"/>
    <s v="theater"/>
    <x v="38"/>
  </r>
  <r>
    <n v="3292"/>
    <s v="Dick Whittington - our 2016 community pantomime!"/>
    <s v="Iver Heath Drama Club is a not-for-profit community group and this year we are performing DICK WHITTINGTON."/>
    <n v="101"/>
    <x v="1259"/>
    <x v="0"/>
    <x v="1"/>
    <s v="GBP"/>
    <n v="1449257348"/>
    <n v="1444069748"/>
    <b v="0"/>
    <n v="15"/>
    <b v="1"/>
    <x v="38"/>
    <n v="286.14"/>
    <x v="2276"/>
    <s v="theater"/>
    <x v="3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x v="38"/>
    <n v="170.44"/>
    <x v="1562"/>
    <s v="theater"/>
    <x v="38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x v="38"/>
    <n v="118.33"/>
    <x v="2277"/>
    <s v="theater"/>
    <x v="38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x v="38"/>
    <n v="102.86"/>
    <x v="1999"/>
    <s v="theater"/>
    <x v="38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x v="38"/>
    <n v="144.07"/>
    <x v="2278"/>
    <s v="theater"/>
    <x v="38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x v="38"/>
    <n v="100.07"/>
    <x v="2279"/>
    <s v="theater"/>
    <x v="38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x v="38"/>
    <n v="101.73"/>
    <x v="2280"/>
    <s v="theater"/>
    <x v="38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x v="38"/>
    <n v="116.2"/>
    <x v="2281"/>
    <s v="theater"/>
    <x v="38"/>
  </r>
  <r>
    <n v="3300"/>
    <s v="MAX &amp; ELSA: NO MUSIC. NO CHILDREN."/>
    <s v="A subversive parody about the two people for whom the hills were NOT alive with THE SOUND OF MUSIC."/>
    <n v="3000"/>
    <x v="1149"/>
    <x v="0"/>
    <x v="0"/>
    <s v="USD"/>
    <n v="1430329862"/>
    <n v="1428515462"/>
    <b v="0"/>
    <n v="88"/>
    <b v="1"/>
    <x v="38"/>
    <n v="136.16999999999999"/>
    <x v="2282"/>
    <s v="theater"/>
    <x v="38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x v="38"/>
    <n v="133.47"/>
    <x v="1587"/>
    <s v="theater"/>
    <x v="38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x v="38"/>
    <n v="103.39"/>
    <x v="2283"/>
    <s v="theater"/>
    <x v="38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x v="38"/>
    <n v="115.89"/>
    <x v="2284"/>
    <s v="theater"/>
    <x v="38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x v="38"/>
    <n v="104.52"/>
    <x v="2285"/>
    <s v="theater"/>
    <x v="38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x v="38"/>
    <n v="102.03"/>
    <x v="2286"/>
    <s v="theater"/>
    <x v="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998"/>
    <x v="0"/>
    <x v="0"/>
    <s v="USD"/>
    <n v="1465527600"/>
    <n v="1462252542"/>
    <b v="0"/>
    <n v="54"/>
    <b v="1"/>
    <x v="38"/>
    <n v="175.33"/>
    <x v="2287"/>
    <s v="theater"/>
    <x v="38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x v="38"/>
    <n v="106.68"/>
    <x v="2288"/>
    <s v="theater"/>
    <x v="38"/>
  </r>
  <r>
    <n v="3308"/>
    <s v="A Hand of Talons"/>
    <s v="Descend into the dark world of steampunk noir in this thrilling new play, written by Maggie Lee and directed by Amy Poisson!"/>
    <n v="3500"/>
    <x v="676"/>
    <x v="0"/>
    <x v="0"/>
    <s v="USD"/>
    <n v="1460581365"/>
    <n v="1458766965"/>
    <b v="0"/>
    <n v="57"/>
    <b v="1"/>
    <x v="38"/>
    <n v="122.29"/>
    <x v="2289"/>
    <s v="theater"/>
    <x v="38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x v="38"/>
    <n v="159.43"/>
    <x v="499"/>
    <s v="theater"/>
    <x v="38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x v="38"/>
    <n v="100.08"/>
    <x v="2290"/>
    <s v="theater"/>
    <x v="3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38"/>
    <n v="109.84"/>
    <x v="2291"/>
    <s v="theater"/>
    <x v="38"/>
  </r>
  <r>
    <n v="3312"/>
    <s v="Richard III"/>
    <s v="Bare Theatre presents one of Shakespeare's most notorious characters in the final chapter of the War of the Roses saga."/>
    <n v="2500"/>
    <x v="450"/>
    <x v="0"/>
    <x v="0"/>
    <s v="USD"/>
    <n v="1478901600"/>
    <n v="1477077946"/>
    <b v="0"/>
    <n v="41"/>
    <b v="1"/>
    <x v="38"/>
    <n v="100.04"/>
    <x v="2254"/>
    <s v="theater"/>
    <x v="38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x v="38"/>
    <n v="116.05"/>
    <x v="2292"/>
    <s v="theater"/>
    <x v="38"/>
  </r>
  <r>
    <n v="3314"/>
    <s v="The White Bike"/>
    <s v="I want to add a new perspective to the cycling safety debate by taking my play THE WHITE BIKE to the Edinburgh Festival of Cycling"/>
    <n v="800"/>
    <x v="1478"/>
    <x v="0"/>
    <x v="1"/>
    <s v="GBP"/>
    <n v="1431115500"/>
    <n v="1428733511"/>
    <b v="0"/>
    <n v="58"/>
    <b v="1"/>
    <x v="38"/>
    <n v="210.75"/>
    <x v="2293"/>
    <s v="theater"/>
    <x v="38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x v="38"/>
    <n v="110"/>
    <x v="2294"/>
    <s v="theater"/>
    <x v="38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x v="38"/>
    <n v="100.09"/>
    <x v="2295"/>
    <s v="theater"/>
    <x v="38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x v="38"/>
    <n v="106.19"/>
    <x v="2296"/>
    <s v="theater"/>
    <x v="38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x v="38"/>
    <n v="125.6"/>
    <x v="2297"/>
    <s v="theater"/>
    <x v="38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x v="38"/>
    <n v="108"/>
    <x v="931"/>
    <s v="theater"/>
    <x v="38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x v="38"/>
    <n v="101"/>
    <x v="2298"/>
    <s v="theater"/>
    <x v="3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x v="38"/>
    <n v="107.4"/>
    <x v="1329"/>
    <s v="theater"/>
    <x v="38"/>
  </r>
  <r>
    <n v="3322"/>
    <s v="Familiar Strangers â€” A Staged Reading"/>
    <s v="Familiar Strangers follows the journey of a community of people living homeless on the streets in and around Tompkins Square Park."/>
    <n v="3300"/>
    <x v="1395"/>
    <x v="0"/>
    <x v="0"/>
    <s v="USD"/>
    <n v="1466567700"/>
    <n v="1464653696"/>
    <b v="0"/>
    <n v="23"/>
    <b v="1"/>
    <x v="38"/>
    <n v="101.52"/>
    <x v="2299"/>
    <s v="theater"/>
    <x v="38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x v="38"/>
    <n v="125.9"/>
    <x v="2047"/>
    <s v="theater"/>
    <x v="38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x v="38"/>
    <n v="101.67"/>
    <x v="2300"/>
    <s v="theater"/>
    <x v="38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x v="38"/>
    <n v="112.5"/>
    <x v="179"/>
    <s v="theater"/>
    <x v="38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x v="38"/>
    <n v="101.38"/>
    <x v="2301"/>
    <s v="theater"/>
    <x v="38"/>
  </r>
  <r>
    <n v="3327"/>
    <s v="Itch + Scratch at Hackney Showroom"/>
    <s v="After 3 successful nights last year, Itch+Scratch are back. New writing, live music and party fun. Best New Theatre, Great Night Out."/>
    <n v="800"/>
    <x v="1094"/>
    <x v="0"/>
    <x v="1"/>
    <s v="GBP"/>
    <n v="1462697966"/>
    <n v="1460105966"/>
    <b v="0"/>
    <n v="33"/>
    <b v="1"/>
    <x v="38"/>
    <n v="101.25"/>
    <x v="2302"/>
    <s v="theater"/>
    <x v="38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x v="38"/>
    <n v="146.38999999999999"/>
    <x v="2303"/>
    <s v="theater"/>
    <x v="38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x v="38"/>
    <n v="116.8"/>
    <x v="2304"/>
    <s v="theater"/>
    <x v="38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x v="38"/>
    <n v="106.27"/>
    <x v="2305"/>
    <s v="theater"/>
    <x v="3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347"/>
    <x v="0"/>
    <x v="0"/>
    <s v="USD"/>
    <n v="1444149886"/>
    <n v="1441125886"/>
    <b v="0"/>
    <n v="65"/>
    <b v="1"/>
    <x v="38"/>
    <n v="104.52"/>
    <x v="2306"/>
    <s v="theater"/>
    <x v="38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38"/>
    <n v="100"/>
    <x v="2307"/>
    <s v="theater"/>
    <x v="38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x v="38"/>
    <n v="104.57"/>
    <x v="2308"/>
    <s v="theater"/>
    <x v="38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x v="38"/>
    <n v="138.62"/>
    <x v="2309"/>
    <s v="theater"/>
    <x v="38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x v="38"/>
    <n v="100.32"/>
    <x v="2310"/>
    <s v="theater"/>
    <x v="38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38"/>
    <n v="100"/>
    <x v="1178"/>
    <s v="theater"/>
    <x v="38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x v="38"/>
    <n v="110.2"/>
    <x v="2311"/>
    <s v="theater"/>
    <x v="38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x v="38"/>
    <n v="102.18"/>
    <x v="2312"/>
    <s v="theater"/>
    <x v="38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x v="38"/>
    <n v="104.35"/>
    <x v="2313"/>
    <s v="theater"/>
    <x v="38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x v="38"/>
    <n v="138.16999999999999"/>
    <x v="2314"/>
    <s v="theater"/>
    <x v="38"/>
  </r>
  <r>
    <n v="3341"/>
    <s v="Today I Live"/>
    <s v="A London flat, two stories play simultaneously. Irish mapmaker 1821, Iranian artist present day. Each senses the other. Worlds collide."/>
    <n v="3350"/>
    <x v="1395"/>
    <x v="0"/>
    <x v="1"/>
    <s v="GBP"/>
    <n v="1465750800"/>
    <n v="1463771421"/>
    <b v="0"/>
    <n v="28"/>
    <b v="1"/>
    <x v="38"/>
    <n v="100"/>
    <x v="2315"/>
    <s v="theater"/>
    <x v="38"/>
  </r>
  <r>
    <n v="3342"/>
    <s v="Uprising Theatre Company's First Production"/>
    <s v="We believe in the power of stories to change the world. Theatre that inspires transformation."/>
    <n v="6000"/>
    <x v="691"/>
    <x v="0"/>
    <x v="0"/>
    <s v="USD"/>
    <n v="1427864340"/>
    <n v="1425020810"/>
    <b v="0"/>
    <n v="78"/>
    <b v="1"/>
    <x v="38"/>
    <n v="101.67"/>
    <x v="2316"/>
    <s v="theater"/>
    <x v="38"/>
  </r>
  <r>
    <n v="3343"/>
    <s v="The Girl Who Touched the Stars"/>
    <s v="Two sisters make a set of paper dolls which take them on a journey across lands, creating memories along the way."/>
    <n v="700"/>
    <x v="712"/>
    <x v="0"/>
    <x v="1"/>
    <s v="GBP"/>
    <n v="1460553480"/>
    <n v="1458770384"/>
    <b v="0"/>
    <n v="23"/>
    <b v="1"/>
    <x v="38"/>
    <n v="171.43"/>
    <x v="1927"/>
    <s v="theater"/>
    <x v="38"/>
  </r>
  <r>
    <n v="3344"/>
    <s v="The Other Group Theatre"/>
    <s v="We are a company of crafted and trained actors, writers and directors dedicated to the principles set by the legendary Group Theatre."/>
    <n v="4500"/>
    <x v="555"/>
    <x v="0"/>
    <x v="0"/>
    <s v="USD"/>
    <n v="1409374093"/>
    <n v="1406782093"/>
    <b v="0"/>
    <n v="40"/>
    <b v="1"/>
    <x v="38"/>
    <n v="101.44"/>
    <x v="2317"/>
    <s v="theater"/>
    <x v="38"/>
  </r>
  <r>
    <n v="3345"/>
    <s v="Ultramarine Girl: A Cup Full of Courage"/>
    <s v="Please help us raise funds for the production costs of a world premiere production of a play that will raise awareness for spina bifida"/>
    <n v="500"/>
    <x v="942"/>
    <x v="0"/>
    <x v="0"/>
    <s v="USD"/>
    <n v="1429317420"/>
    <n v="1424226768"/>
    <b v="0"/>
    <n v="13"/>
    <b v="1"/>
    <x v="38"/>
    <n v="130"/>
    <x v="73"/>
    <s v="theater"/>
    <x v="38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x v="38"/>
    <n v="110"/>
    <x v="2318"/>
    <s v="theater"/>
    <x v="3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x v="38"/>
    <n v="119.45"/>
    <x v="2319"/>
    <s v="theater"/>
    <x v="38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x v="38"/>
    <n v="100.29"/>
    <x v="2320"/>
    <s v="theater"/>
    <x v="38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x v="38"/>
    <n v="153.4"/>
    <x v="2321"/>
    <s v="theater"/>
    <x v="38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x v="38"/>
    <n v="104.43"/>
    <x v="395"/>
    <s v="theater"/>
    <x v="38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x v="38"/>
    <n v="101.1"/>
    <x v="2322"/>
    <s v="theater"/>
    <x v="38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x v="38"/>
    <n v="107.52"/>
    <x v="2323"/>
    <s v="theater"/>
    <x v="38"/>
  </r>
  <r>
    <n v="3353"/>
    <s v="Nude: A play by Paul Hewitt"/>
    <s v="A new spoken word play, written by Paul Hewitt, in 3 parts about love and fate, inspired by the Ruba'iyat of Omar Khayyam."/>
    <n v="500"/>
    <x v="674"/>
    <x v="0"/>
    <x v="1"/>
    <s v="GBP"/>
    <n v="1462230000"/>
    <n v="1461061350"/>
    <b v="0"/>
    <n v="44"/>
    <b v="1"/>
    <x v="38"/>
    <n v="315"/>
    <x v="1329"/>
    <s v="theater"/>
    <x v="38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x v="38"/>
    <n v="101.93"/>
    <x v="2145"/>
    <s v="theater"/>
    <x v="38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x v="38"/>
    <n v="126.29"/>
    <x v="2324"/>
    <s v="theater"/>
    <x v="38"/>
  </r>
  <r>
    <n v="3356"/>
    <s v="BIRDS (debut play with Hightide) - Response Workshops"/>
    <s v="30 days to raise Â£1500 - to run drama workshops about the plays themes with girls (aged 13-18) who are in need! GIRL POWER!"/>
    <n v="1500"/>
    <x v="965"/>
    <x v="0"/>
    <x v="1"/>
    <s v="GBP"/>
    <n v="1468611272"/>
    <n v="1466019272"/>
    <b v="0"/>
    <n v="27"/>
    <b v="1"/>
    <x v="38"/>
    <n v="101.4"/>
    <x v="2325"/>
    <s v="theater"/>
    <x v="38"/>
  </r>
  <r>
    <n v="3357"/>
    <s v="Poleroid Theatre Present : FREE FALL by Vinay Patel"/>
    <s v="Two strangers on a bridge in the dead of night, a game of dominoes, and a value ready meal - by upcoming HighTide Escalator Playwright."/>
    <n v="2000"/>
    <x v="950"/>
    <x v="0"/>
    <x v="1"/>
    <s v="GBP"/>
    <n v="1406887310"/>
    <n v="1404295310"/>
    <b v="0"/>
    <n v="21"/>
    <b v="1"/>
    <x v="38"/>
    <n v="101"/>
    <x v="2326"/>
    <s v="theater"/>
    <x v="38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x v="38"/>
    <n v="102.99"/>
    <x v="588"/>
    <s v="theater"/>
    <x v="38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x v="38"/>
    <n v="106.25"/>
    <x v="2327"/>
    <s v="theater"/>
    <x v="38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x v="38"/>
    <n v="101.38"/>
    <x v="2036"/>
    <s v="theater"/>
    <x v="38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x v="38"/>
    <n v="113.46"/>
    <x v="1374"/>
    <s v="theater"/>
    <x v="38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x v="38"/>
    <n v="218"/>
    <x v="2328"/>
    <s v="theater"/>
    <x v="38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x v="38"/>
    <n v="101.42"/>
    <x v="2329"/>
    <s v="theater"/>
    <x v="38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x v="38"/>
    <n v="105.93"/>
    <x v="2330"/>
    <s v="theater"/>
    <x v="38"/>
  </r>
  <r>
    <n v="3365"/>
    <s v="From the Pulpit to the Runway"/>
    <s v="A dazzling dramatic musical drama that takes place inside a Charm City Church! Help us finance a play that is back by popular demand!"/>
    <n v="2500"/>
    <x v="987"/>
    <x v="0"/>
    <x v="0"/>
    <s v="USD"/>
    <n v="1449973592"/>
    <n v="1447381592"/>
    <b v="0"/>
    <n v="3"/>
    <b v="1"/>
    <x v="38"/>
    <n v="104"/>
    <x v="2331"/>
    <s v="theater"/>
    <x v="38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x v="38"/>
    <n v="221"/>
    <x v="2332"/>
    <s v="theater"/>
    <x v="38"/>
  </r>
  <r>
    <n v="3367"/>
    <s v="Only Forever at The Hope Theatre"/>
    <s v="An intense new play exploring how far you would go to protect your family.  Employing new graduates to give their careers a kickstart."/>
    <n v="750"/>
    <x v="1178"/>
    <x v="0"/>
    <x v="1"/>
    <s v="GBP"/>
    <n v="1438467894"/>
    <n v="1436307894"/>
    <b v="0"/>
    <n v="30"/>
    <b v="1"/>
    <x v="38"/>
    <n v="118.67"/>
    <x v="2333"/>
    <s v="theater"/>
    <x v="38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x v="38"/>
    <n v="104.6"/>
    <x v="2334"/>
    <s v="theater"/>
    <x v="38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x v="38"/>
    <n v="103.9"/>
    <x v="2335"/>
    <s v="theater"/>
    <x v="38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x v="38"/>
    <n v="117.73"/>
    <x v="2336"/>
    <s v="theater"/>
    <x v="38"/>
  </r>
  <r>
    <n v="3371"/>
    <s v="Red Planet (or One Way Ticket) Staged Reading"/>
    <s v="Help support Red Planet, a new science fiction play based off the Mars One exploration."/>
    <n v="200"/>
    <x v="482"/>
    <x v="0"/>
    <x v="0"/>
    <s v="USD"/>
    <n v="1449089965"/>
    <n v="1446670765"/>
    <b v="0"/>
    <n v="9"/>
    <b v="1"/>
    <x v="38"/>
    <n v="138.5"/>
    <x v="2337"/>
    <s v="theater"/>
    <x v="38"/>
  </r>
  <r>
    <n v="3372"/>
    <s v="All the Best, Jack"/>
    <s v="This play tells the story of the toxicity of sensationalism shown through one man's struggle with notoriety."/>
    <n v="1000"/>
    <x v="1202"/>
    <x v="0"/>
    <x v="0"/>
    <s v="USD"/>
    <n v="1408942740"/>
    <n v="1407157756"/>
    <b v="0"/>
    <n v="27"/>
    <b v="1"/>
    <x v="38"/>
    <n v="103.5"/>
    <x v="134"/>
    <s v="theater"/>
    <x v="38"/>
  </r>
  <r>
    <n v="3373"/>
    <s v="The Rules: Sex, Lies &amp; Serial Killers"/>
    <s v="The Rules is a brand new black-comedy, serial-killer-romance debuting at the Edinburgh Fringe this August and we need your help!"/>
    <n v="2000"/>
    <x v="452"/>
    <x v="0"/>
    <x v="1"/>
    <s v="GBP"/>
    <n v="1437235200"/>
    <n v="1435177840"/>
    <b v="0"/>
    <n v="30"/>
    <b v="1"/>
    <x v="38"/>
    <n v="100.25"/>
    <x v="1059"/>
    <s v="theater"/>
    <x v="38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x v="38"/>
    <n v="106.57"/>
    <x v="2338"/>
    <s v="theater"/>
    <x v="38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38"/>
    <n v="100"/>
    <x v="2339"/>
    <s v="theater"/>
    <x v="38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x v="38"/>
    <n v="100.01"/>
    <x v="2340"/>
    <s v="theater"/>
    <x v="38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x v="38"/>
    <n v="101.05"/>
    <x v="448"/>
    <s v="theater"/>
    <x v="38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x v="38"/>
    <n v="107.64"/>
    <x v="2341"/>
    <s v="theater"/>
    <x v="38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x v="38"/>
    <n v="103.65"/>
    <x v="2342"/>
    <s v="theater"/>
    <x v="38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x v="38"/>
    <n v="104.43"/>
    <x v="2343"/>
    <s v="theater"/>
    <x v="3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x v="38"/>
    <n v="102.25"/>
    <x v="2344"/>
    <s v="theater"/>
    <x v="38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x v="38"/>
    <n v="100.74"/>
    <x v="2345"/>
    <s v="theater"/>
    <x v="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x v="38"/>
    <n v="111.71"/>
    <x v="2346"/>
    <s v="theater"/>
    <x v="38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x v="38"/>
    <n v="100.01"/>
    <x v="2347"/>
    <s v="theater"/>
    <x v="38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38"/>
    <n v="100"/>
    <x v="44"/>
    <s v="theater"/>
    <x v="38"/>
  </r>
  <r>
    <n v="3386"/>
    <s v="Going To Market"/>
    <s v="Stories from the Bronx make for an uncommon play. Help us finish funding this production, supported by the Kevin Spacey Foundation."/>
    <n v="2000"/>
    <x v="1155"/>
    <x v="0"/>
    <x v="0"/>
    <s v="USD"/>
    <n v="1417620506"/>
    <n v="1415028506"/>
    <b v="0"/>
    <n v="41"/>
    <b v="1"/>
    <x v="38"/>
    <n v="105"/>
    <x v="392"/>
    <s v="theater"/>
    <x v="38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x v="38"/>
    <n v="116.87"/>
    <x v="2348"/>
    <s v="theater"/>
    <x v="38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x v="38"/>
    <n v="103.8"/>
    <x v="907"/>
    <s v="theater"/>
    <x v="38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x v="38"/>
    <n v="114.5"/>
    <x v="2349"/>
    <s v="theater"/>
    <x v="38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x v="38"/>
    <n v="102.4"/>
    <x v="2320"/>
    <s v="theater"/>
    <x v="38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x v="38"/>
    <n v="223"/>
    <x v="2296"/>
    <s v="theater"/>
    <x v="38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38"/>
    <n v="100"/>
    <x v="760"/>
    <s v="theater"/>
    <x v="38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x v="38"/>
    <n v="105.8"/>
    <x v="2350"/>
    <s v="theater"/>
    <x v="38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x v="38"/>
    <n v="142.36000000000001"/>
    <x v="2005"/>
    <s v="theater"/>
    <x v="38"/>
  </r>
  <r>
    <n v="3395"/>
    <s v="MIRAMAR"/>
    <s v="Miramar is a a darkly funny play exploring what it is we call â€˜homeâ€™."/>
    <n v="500"/>
    <x v="1087"/>
    <x v="0"/>
    <x v="1"/>
    <s v="GBP"/>
    <n v="1433009400"/>
    <n v="1431795944"/>
    <b v="0"/>
    <n v="38"/>
    <b v="1"/>
    <x v="38"/>
    <n v="184"/>
    <x v="2351"/>
    <s v="theater"/>
    <x v="38"/>
  </r>
  <r>
    <n v="3396"/>
    <s v="Rainbowtown"/>
    <s v="&quot;Rainbowtown&quot; is a new play for kids. Help us bring it to the Main Line during the 2014 Philadelphia Fringe Festival!"/>
    <n v="1500"/>
    <x v="1844"/>
    <x v="0"/>
    <x v="0"/>
    <s v="USD"/>
    <n v="1401595140"/>
    <n v="1399286589"/>
    <b v="0"/>
    <n v="28"/>
    <b v="1"/>
    <x v="38"/>
    <n v="104.33"/>
    <x v="2352"/>
    <s v="theater"/>
    <x v="38"/>
  </r>
  <r>
    <n v="3397"/>
    <s v="Waiting for Godot - Blue Sky Theatre &amp; Arts"/>
    <s v="Help a group of recovering alcoholics bring Samuel Beckett's classic to a seaside town!"/>
    <n v="250"/>
    <x v="733"/>
    <x v="0"/>
    <x v="1"/>
    <s v="GBP"/>
    <n v="1455832800"/>
    <n v="1452338929"/>
    <b v="0"/>
    <n v="24"/>
    <b v="1"/>
    <x v="38"/>
    <n v="112"/>
    <x v="123"/>
    <s v="theater"/>
    <x v="38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x v="38"/>
    <n v="111.08"/>
    <x v="1396"/>
    <s v="theater"/>
    <x v="38"/>
  </r>
  <r>
    <n v="3399"/>
    <s v="Spinning Wheel Youth Takeover"/>
    <s v="13 young people have taken over Spinning Wheel Theatre to choose, produce and create their own show from scratch."/>
    <n v="1200"/>
    <x v="1468"/>
    <x v="0"/>
    <x v="1"/>
    <s v="GBP"/>
    <n v="1424556325"/>
    <n v="1421964325"/>
    <b v="0"/>
    <n v="46"/>
    <b v="1"/>
    <x v="38"/>
    <n v="103.75"/>
    <x v="2353"/>
    <s v="theater"/>
    <x v="38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x v="38"/>
    <n v="100.41"/>
    <x v="2354"/>
    <s v="theater"/>
    <x v="38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x v="38"/>
    <n v="101.86"/>
    <x v="2355"/>
    <s v="theater"/>
    <x v="38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x v="38"/>
    <n v="109.77"/>
    <x v="2356"/>
    <s v="theater"/>
    <x v="38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38"/>
    <n v="100"/>
    <x v="2124"/>
    <s v="theater"/>
    <x v="38"/>
  </r>
  <r>
    <n v="3404"/>
    <s v="Montclair Shakespeare Series: A Midsummer Night's Dream"/>
    <s v="The Montclair Shakespeare Series presents staged readings of Shakespeare's work in historic venues throughout the summer in Montclair."/>
    <n v="500"/>
    <x v="1025"/>
    <x v="0"/>
    <x v="0"/>
    <s v="USD"/>
    <n v="1434542702"/>
    <n v="1432814702"/>
    <b v="0"/>
    <n v="3"/>
    <b v="1"/>
    <x v="38"/>
    <n v="122"/>
    <x v="2357"/>
    <s v="theater"/>
    <x v="38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x v="38"/>
    <n v="137.57"/>
    <x v="2358"/>
    <s v="theater"/>
    <x v="38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x v="38"/>
    <n v="100.31"/>
    <x v="2359"/>
    <s v="theater"/>
    <x v="38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x v="38"/>
    <n v="107.1"/>
    <x v="2360"/>
    <s v="theater"/>
    <x v="38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x v="38"/>
    <n v="211"/>
    <x v="2361"/>
    <s v="theater"/>
    <x v="38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x v="38"/>
    <n v="123.6"/>
    <x v="2362"/>
    <s v="theater"/>
    <x v="38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x v="38"/>
    <n v="108.5"/>
    <x v="2363"/>
    <s v="theater"/>
    <x v="38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x v="38"/>
    <n v="103.57"/>
    <x v="2364"/>
    <s v="theater"/>
    <x v="38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38"/>
    <n v="100"/>
    <x v="2365"/>
    <s v="theater"/>
    <x v="38"/>
  </r>
  <r>
    <n v="3413"/>
    <s v="Edward Albee's The Goat, or Who is Sylvia?"/>
    <s v="The RC Players are beyond excited to be bringing this controversial, socially-minded show to Michigan's campus, but we need your help!"/>
    <n v="500"/>
    <x v="942"/>
    <x v="0"/>
    <x v="0"/>
    <s v="USD"/>
    <n v="1425099540"/>
    <n v="1424280938"/>
    <b v="0"/>
    <n v="14"/>
    <b v="1"/>
    <x v="38"/>
    <n v="130"/>
    <x v="2235"/>
    <s v="theater"/>
    <x v="38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x v="38"/>
    <n v="103.5"/>
    <x v="2366"/>
    <s v="theater"/>
    <x v="38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38"/>
    <n v="100"/>
    <x v="2367"/>
    <s v="theater"/>
    <x v="3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x v="38"/>
    <n v="119.6"/>
    <x v="2368"/>
    <s v="theater"/>
    <x v="38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x v="38"/>
    <n v="100"/>
    <x v="1227"/>
    <s v="theater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x v="38"/>
    <n v="100.88"/>
    <x v="2369"/>
    <s v="theater"/>
    <x v="38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x v="38"/>
    <n v="106.55"/>
    <x v="2370"/>
    <s v="theater"/>
    <x v="38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x v="38"/>
    <n v="138"/>
    <x v="2178"/>
    <s v="theater"/>
    <x v="38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x v="38"/>
    <n v="101.15"/>
    <x v="2371"/>
    <s v="theater"/>
    <x v="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x v="38"/>
    <n v="109.1"/>
    <x v="2372"/>
    <s v="theater"/>
    <x v="38"/>
  </r>
  <r>
    <n v="3423"/>
    <s v="And That's How The Story Goes"/>
    <s v="Forest Hills Eastern's Student Run Show 2015. Our goal is to present a professional quality show on a budget."/>
    <n v="250"/>
    <x v="1434"/>
    <x v="0"/>
    <x v="0"/>
    <s v="USD"/>
    <n v="1429912341"/>
    <n v="1427320341"/>
    <b v="0"/>
    <n v="10"/>
    <b v="1"/>
    <x v="38"/>
    <n v="140"/>
    <x v="515"/>
    <s v="theater"/>
    <x v="38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x v="38"/>
    <n v="103.58"/>
    <x v="2373"/>
    <s v="theater"/>
    <x v="38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x v="38"/>
    <n v="102.97"/>
    <x v="2374"/>
    <s v="theater"/>
    <x v="38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x v="38"/>
    <n v="108.13"/>
    <x v="2375"/>
    <s v="theater"/>
    <x v="38"/>
  </r>
  <r>
    <n v="3427"/>
    <s v="We Were Kings"/>
    <s v="A new play developed in collaboration with graduating theatre makers, premiering at the Edinburgh Fringe Festival 2014."/>
    <n v="1500"/>
    <x v="711"/>
    <x v="0"/>
    <x v="1"/>
    <s v="GBP"/>
    <n v="1404314952"/>
    <n v="1401722952"/>
    <b v="0"/>
    <n v="29"/>
    <b v="1"/>
    <x v="38"/>
    <n v="100"/>
    <x v="246"/>
    <s v="theater"/>
    <x v="38"/>
  </r>
  <r>
    <n v="3428"/>
    <s v="CREDITORS | Jack Studio Theatre | Smith after Strindberg"/>
    <s v="The WORLD PREMIERE of Neil Smith's beautiful and thrilling new version of Strindberg's modern masterpiece - CREDITORS."/>
    <n v="2000"/>
    <x v="1867"/>
    <x v="0"/>
    <x v="1"/>
    <s v="GBP"/>
    <n v="1425142800"/>
    <n v="1422983847"/>
    <b v="0"/>
    <n v="51"/>
    <b v="1"/>
    <x v="38"/>
    <n v="102.75"/>
    <x v="2376"/>
    <s v="theater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732"/>
    <x v="0"/>
    <x v="1"/>
    <s v="GBP"/>
    <n v="1478046661"/>
    <n v="1476837061"/>
    <b v="0"/>
    <n v="12"/>
    <b v="1"/>
    <x v="38"/>
    <n v="130"/>
    <x v="488"/>
    <s v="theater"/>
    <x v="38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x v="38"/>
    <n v="108.55"/>
    <x v="2377"/>
    <s v="theater"/>
    <x v="38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38"/>
    <n v="100"/>
    <x v="2378"/>
    <s v="theater"/>
    <x v="38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x v="38"/>
    <n v="109.65"/>
    <x v="2379"/>
    <s v="theater"/>
    <x v="38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x v="38"/>
    <n v="100.26"/>
    <x v="2380"/>
    <s v="theater"/>
    <x v="38"/>
  </r>
  <r>
    <n v="3434"/>
    <s v="The Williams Project"/>
    <s v="Bringing Tennessee Williams, Shakespeare, and 8 world class actors to Longview, Washington to build a play in and for the community."/>
    <n v="10000"/>
    <x v="985"/>
    <x v="0"/>
    <x v="0"/>
    <s v="USD"/>
    <n v="1404983269"/>
    <n v="1402391269"/>
    <b v="0"/>
    <n v="168"/>
    <b v="1"/>
    <x v="38"/>
    <n v="105.55"/>
    <x v="2381"/>
    <s v="theater"/>
    <x v="38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x v="38"/>
    <n v="112"/>
    <x v="2382"/>
    <s v="theater"/>
    <x v="38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x v="38"/>
    <n v="105.9"/>
    <x v="2383"/>
    <s v="theater"/>
    <x v="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38"/>
    <n v="101"/>
    <x v="2384"/>
    <s v="theater"/>
    <x v="38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x v="38"/>
    <n v="104.2"/>
    <x v="2385"/>
    <s v="theater"/>
    <x v="38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x v="38"/>
    <n v="134.68"/>
    <x v="2386"/>
    <s v="theater"/>
    <x v="38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x v="38"/>
    <n v="105.22"/>
    <x v="1277"/>
    <s v="theater"/>
    <x v="38"/>
  </r>
  <r>
    <n v="3441"/>
    <s v="Putting on a great play in Los Angeles!"/>
    <s v="We are producing the play Bug, by Tracy Letts.  This will be an inspiring show, and a great way to bring help to a great LA charity."/>
    <n v="2500"/>
    <x v="1109"/>
    <x v="0"/>
    <x v="0"/>
    <s v="USD"/>
    <n v="1447445820"/>
    <n v="1445077121"/>
    <b v="0"/>
    <n v="43"/>
    <b v="1"/>
    <x v="38"/>
    <n v="102.6"/>
    <x v="2387"/>
    <s v="theater"/>
    <x v="38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38"/>
    <n v="100"/>
    <x v="554"/>
    <s v="theater"/>
    <x v="38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x v="38"/>
    <n v="185.5"/>
    <x v="2388"/>
    <s v="theater"/>
    <x v="38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x v="38"/>
    <n v="289"/>
    <x v="2389"/>
    <s v="theater"/>
    <x v="38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38"/>
    <n v="100"/>
    <x v="2390"/>
    <s v="theater"/>
    <x v="38"/>
  </r>
  <r>
    <n v="3446"/>
    <s v="'Pope Head' - The World Tour of Australia"/>
    <s v="Pope Head: The Secret Life of Francis Bacon â€“ A solo show celebrating the artist. Touring a land Down Under 12 Feb - 14 March '15."/>
    <n v="1000"/>
    <x v="793"/>
    <x v="0"/>
    <x v="1"/>
    <s v="GBP"/>
    <n v="1423138800"/>
    <n v="1421092725"/>
    <b v="0"/>
    <n v="25"/>
    <b v="1"/>
    <x v="38"/>
    <n v="108.2"/>
    <x v="2391"/>
    <s v="theater"/>
    <x v="3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x v="38"/>
    <n v="107.8"/>
    <x v="2392"/>
    <s v="theater"/>
    <x v="38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x v="38"/>
    <n v="109.76"/>
    <x v="392"/>
    <s v="theater"/>
    <x v="38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x v="38"/>
    <n v="170.63"/>
    <x v="1881"/>
    <s v="theater"/>
    <x v="38"/>
  </r>
  <r>
    <n v="3450"/>
    <s v="The Beautiful House"/>
    <s v="The Beautiful House' is a story of modern mummification and the present day post-humanist crisis in our relationship with death."/>
    <n v="500"/>
    <x v="925"/>
    <x v="0"/>
    <x v="1"/>
    <s v="GBP"/>
    <n v="1427990071"/>
    <n v="1422809671"/>
    <b v="0"/>
    <n v="39"/>
    <b v="1"/>
    <x v="38"/>
    <n v="152"/>
    <x v="2393"/>
    <s v="theater"/>
    <x v="38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x v="38"/>
    <n v="101.23"/>
    <x v="2394"/>
    <s v="theater"/>
    <x v="38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x v="38"/>
    <n v="153.19999999999999"/>
    <x v="2395"/>
    <s v="theater"/>
    <x v="38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x v="38"/>
    <n v="128.33000000000001"/>
    <x v="501"/>
    <s v="theater"/>
    <x v="38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x v="38"/>
    <n v="100.71"/>
    <x v="2396"/>
    <s v="theater"/>
    <x v="3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x v="38"/>
    <n v="100.65"/>
    <x v="2397"/>
    <s v="theater"/>
    <x v="38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x v="38"/>
    <n v="191.3"/>
    <x v="2398"/>
    <s v="theater"/>
    <x v="38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x v="38"/>
    <n v="140.19999999999999"/>
    <x v="2399"/>
    <s v="theater"/>
    <x v="38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x v="38"/>
    <n v="124.34"/>
    <x v="2400"/>
    <s v="theater"/>
    <x v="38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x v="38"/>
    <n v="126.2"/>
    <x v="2401"/>
    <s v="theater"/>
    <x v="38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x v="38"/>
    <n v="190"/>
    <x v="73"/>
    <s v="theater"/>
    <x v="38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x v="38"/>
    <n v="139"/>
    <x v="2402"/>
    <s v="theater"/>
    <x v="38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x v="38"/>
    <n v="202"/>
    <x v="2403"/>
    <s v="theater"/>
    <x v="38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x v="38"/>
    <n v="103.38"/>
    <x v="2404"/>
    <s v="theater"/>
    <x v="38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x v="38"/>
    <n v="102.32"/>
    <x v="2405"/>
    <s v="theater"/>
    <x v="38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x v="38"/>
    <n v="103"/>
    <x v="2406"/>
    <s v="theater"/>
    <x v="38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x v="38"/>
    <n v="127.14"/>
    <x v="2407"/>
    <s v="theater"/>
    <x v="38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x v="38"/>
    <n v="101"/>
    <x v="803"/>
    <s v="theater"/>
    <x v="38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x v="38"/>
    <n v="121.78"/>
    <x v="2408"/>
    <s v="theater"/>
    <x v="38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x v="38"/>
    <n v="113.39"/>
    <x v="2000"/>
    <s v="theater"/>
    <x v="38"/>
  </r>
  <r>
    <n v="3470"/>
    <s v="She Kills Monsters"/>
    <s v="The New Artist's Circle is a theatre company dedicated to bringing the arts to young people."/>
    <n v="250"/>
    <x v="738"/>
    <x v="0"/>
    <x v="0"/>
    <s v="USD"/>
    <n v="1468618680"/>
    <n v="1465345902"/>
    <b v="0"/>
    <n v="9"/>
    <b v="1"/>
    <x v="38"/>
    <n v="150"/>
    <x v="760"/>
    <s v="theater"/>
    <x v="38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x v="38"/>
    <n v="214.6"/>
    <x v="987"/>
    <s v="theater"/>
    <x v="38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x v="38"/>
    <n v="102.05"/>
    <x v="2230"/>
    <s v="theater"/>
    <x v="38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x v="38"/>
    <n v="100"/>
    <x v="2409"/>
    <s v="theater"/>
    <x v="38"/>
  </r>
  <r>
    <n v="3474"/>
    <s v="Be Prepared"/>
    <s v="Help us get actor-writer Ian Bonar's debut play - a hilarious, heartbreaking story of grief and loss - to the 2016 Edinburgh Fringe."/>
    <n v="2000"/>
    <x v="950"/>
    <x v="0"/>
    <x v="1"/>
    <s v="GBP"/>
    <n v="1469016131"/>
    <n v="1466424131"/>
    <b v="0"/>
    <n v="39"/>
    <b v="1"/>
    <x v="38"/>
    <n v="101"/>
    <x v="2410"/>
    <s v="theater"/>
    <x v="38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x v="38"/>
    <n v="113.33"/>
    <x v="135"/>
    <s v="theater"/>
    <x v="38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x v="38"/>
    <n v="104"/>
    <x v="364"/>
    <s v="theater"/>
    <x v="38"/>
  </r>
  <r>
    <n v="3477"/>
    <s v="PCSF's Biannual 24-Hour Play Festival"/>
    <s v="8 ten-minute plays, written, directed, rehearsed, and fully produced in only 24 hours! Are we crazy? You bet we are!"/>
    <n v="1800"/>
    <x v="774"/>
    <x v="0"/>
    <x v="0"/>
    <s v="USD"/>
    <n v="1431831600"/>
    <n v="1430761243"/>
    <b v="0"/>
    <n v="39"/>
    <b v="1"/>
    <x v="38"/>
    <n v="115.33"/>
    <x v="2411"/>
    <s v="theater"/>
    <x v="38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x v="38"/>
    <n v="112.85"/>
    <x v="2412"/>
    <s v="theater"/>
    <x v="38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x v="38"/>
    <n v="127.87"/>
    <x v="2413"/>
    <s v="theater"/>
    <x v="38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x v="38"/>
    <n v="142.66999999999999"/>
    <x v="2414"/>
    <s v="theater"/>
    <x v="38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x v="38"/>
    <n v="118.8"/>
    <x v="2415"/>
    <s v="theater"/>
    <x v="38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x v="38"/>
    <n v="138.33000000000001"/>
    <x v="366"/>
    <s v="theater"/>
    <x v="38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x v="38"/>
    <n v="159.94"/>
    <x v="2376"/>
    <s v="theater"/>
    <x v="38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x v="38"/>
    <n v="114.24"/>
    <x v="2416"/>
    <s v="theater"/>
    <x v="38"/>
  </r>
  <r>
    <n v="3485"/>
    <s v="An Evening with Sarah Pettyfer"/>
    <s v="We're trying to get our play, &quot;An Evening With Sarah Pettyfer,&quot; to the  Orlando Fringe Festival. The only thing is...we need your help!"/>
    <n v="1650"/>
    <x v="1809"/>
    <x v="0"/>
    <x v="0"/>
    <s v="USD"/>
    <n v="1454431080"/>
    <n v="1451839080"/>
    <b v="0"/>
    <n v="30"/>
    <b v="1"/>
    <x v="38"/>
    <n v="100.61"/>
    <x v="2281"/>
    <s v="theater"/>
    <x v="38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x v="38"/>
    <n v="155.19999999999999"/>
    <x v="2417"/>
    <s v="theater"/>
    <x v="38"/>
  </r>
  <r>
    <n v="3487"/>
    <s v="Jericho Creek"/>
    <s v="Jericho Creek is an original production by Fledgling Theatre Company which will be performed at The Cockpit Theatre in July 2015"/>
    <n v="2000"/>
    <x v="1386"/>
    <x v="0"/>
    <x v="1"/>
    <s v="GBP"/>
    <n v="1435185252"/>
    <n v="1432593252"/>
    <b v="0"/>
    <n v="66"/>
    <b v="1"/>
    <x v="38"/>
    <n v="127.75"/>
    <x v="2418"/>
    <s v="theater"/>
    <x v="38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x v="38"/>
    <n v="121.2"/>
    <x v="2419"/>
    <s v="theater"/>
    <x v="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x v="38"/>
    <n v="112.7"/>
    <x v="91"/>
    <s v="theater"/>
    <x v="3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x v="38"/>
    <n v="127.5"/>
    <x v="1115"/>
    <s v="theater"/>
    <x v="38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x v="38"/>
    <n v="158.19999999999999"/>
    <x v="2420"/>
    <s v="theater"/>
    <x v="38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x v="38"/>
    <n v="105.27"/>
    <x v="2421"/>
    <s v="theater"/>
    <x v="38"/>
  </r>
  <r>
    <n v="3493"/>
    <s v="Not Your Garden Variety Theater"/>
    <s v="We need your help purchasing a stage for our production of the Wizard of Oz! This program is helping children with autism. Thank you!"/>
    <n v="1500"/>
    <x v="711"/>
    <x v="0"/>
    <x v="0"/>
    <s v="USD"/>
    <n v="1408252260"/>
    <n v="1406580436"/>
    <b v="0"/>
    <n v="29"/>
    <b v="1"/>
    <x v="38"/>
    <n v="100"/>
    <x v="246"/>
    <s v="theater"/>
    <x v="38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38"/>
    <n v="100"/>
    <x v="2422"/>
    <s v="theater"/>
    <x v="38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x v="38"/>
    <n v="106.86"/>
    <x v="531"/>
    <s v="theater"/>
    <x v="38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x v="38"/>
    <n v="124.4"/>
    <x v="2423"/>
    <s v="theater"/>
    <x v="38"/>
  </r>
  <r>
    <n v="3497"/>
    <s v="Send SACKERSON to SD Fringe"/>
    <s v="We've been invited to the San Diego International Fringe Festival. Can you help us get there? Special performances in SLC and OREM."/>
    <n v="1551"/>
    <x v="1478"/>
    <x v="0"/>
    <x v="0"/>
    <s v="USD"/>
    <n v="1464904800"/>
    <n v="1463852904"/>
    <b v="0"/>
    <n v="49"/>
    <b v="1"/>
    <x v="38"/>
    <n v="108.7"/>
    <x v="2424"/>
    <s v="theater"/>
    <x v="38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x v="38"/>
    <n v="102.42"/>
    <x v="2425"/>
    <s v="theater"/>
    <x v="38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x v="38"/>
    <n v="105.5"/>
    <x v="2426"/>
    <s v="theater"/>
    <x v="38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x v="38"/>
    <n v="106.3"/>
    <x v="2427"/>
    <s v="theater"/>
    <x v="38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38"/>
    <n v="100.67"/>
    <x v="2428"/>
    <s v="theater"/>
    <x v="38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x v="38"/>
    <n v="105.4"/>
    <x v="2429"/>
    <s v="theater"/>
    <x v="38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x v="38"/>
    <n v="107.56"/>
    <x v="2430"/>
    <s v="theater"/>
    <x v="3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38"/>
    <n v="100"/>
    <x v="178"/>
    <s v="theater"/>
    <x v="38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x v="38"/>
    <n v="103.76"/>
    <x v="2431"/>
    <s v="theater"/>
    <x v="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95"/>
    <x v="0"/>
    <x v="0"/>
    <s v="USD"/>
    <n v="1408815440"/>
    <n v="1404927440"/>
    <b v="0"/>
    <n v="29"/>
    <b v="1"/>
    <x v="38"/>
    <n v="101.5"/>
    <x v="2432"/>
    <s v="theater"/>
    <x v="38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x v="38"/>
    <n v="104.4"/>
    <x v="1808"/>
    <s v="theater"/>
    <x v="38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38"/>
    <n v="180"/>
    <x v="503"/>
    <s v="theater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x v="38"/>
    <n v="106.33"/>
    <x v="2433"/>
    <s v="theater"/>
    <x v="38"/>
  </r>
  <r>
    <n v="3510"/>
    <s v="Shakespeare in the Park: Much Ado About Nothing"/>
    <s v="The Uncommon Loons return with Much Ado for a 2nd production of Shakespeare in Minnesota's Nature on the banks of the Mississippi!"/>
    <n v="900"/>
    <x v="1308"/>
    <x v="0"/>
    <x v="0"/>
    <s v="USD"/>
    <n v="1404312846"/>
    <n v="1402584846"/>
    <b v="0"/>
    <n v="15"/>
    <b v="1"/>
    <x v="38"/>
    <n v="100.56"/>
    <x v="2434"/>
    <s v="theater"/>
    <x v="38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x v="38"/>
    <n v="101.2"/>
    <x v="2435"/>
    <s v="theater"/>
    <x v="38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38"/>
    <n v="100"/>
    <x v="2436"/>
    <s v="theater"/>
    <x v="38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x v="38"/>
    <n v="118.39"/>
    <x v="2437"/>
    <s v="theater"/>
    <x v="3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861"/>
    <x v="0"/>
    <x v="0"/>
    <s v="USD"/>
    <n v="1422853140"/>
    <n v="1421439552"/>
    <b v="0"/>
    <n v="10"/>
    <b v="1"/>
    <x v="38"/>
    <n v="110"/>
    <x v="764"/>
    <s v="theater"/>
    <x v="38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x v="38"/>
    <n v="102.67"/>
    <x v="2438"/>
    <s v="theater"/>
    <x v="38"/>
  </r>
  <r>
    <n v="3516"/>
    <s v="The March of the Bonus Army"/>
    <s v="A new play about a lesser known yet pivotal event in American history, about a group of WWI Veterans fighting for their rights."/>
    <n v="2500"/>
    <x v="1024"/>
    <x v="0"/>
    <x v="0"/>
    <s v="USD"/>
    <n v="1410145200"/>
    <n v="1407197670"/>
    <b v="0"/>
    <n v="11"/>
    <b v="1"/>
    <x v="38"/>
    <n v="100"/>
    <x v="2439"/>
    <s v="theater"/>
    <x v="38"/>
  </r>
  <r>
    <n v="3517"/>
    <s v="A Bright Room Called Day by Tony Kushner"/>
    <s v="Support an outstanding cast of actors to take on a professional production of a masterpiece of modern theatre"/>
    <n v="4000"/>
    <x v="1846"/>
    <x v="0"/>
    <x v="1"/>
    <s v="GBP"/>
    <n v="1404471600"/>
    <n v="1401910634"/>
    <b v="0"/>
    <n v="13"/>
    <b v="1"/>
    <x v="38"/>
    <n v="100"/>
    <x v="2440"/>
    <s v="theater"/>
    <x v="38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x v="38"/>
    <n v="110.05"/>
    <x v="2441"/>
    <s v="theater"/>
    <x v="38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38"/>
    <n v="101.35"/>
    <x v="2442"/>
    <s v="theater"/>
    <x v="38"/>
  </r>
  <r>
    <n v="3520"/>
    <s v="Protocols"/>
    <s v="Help us to bring &quot;Protocols&quot; at the 2015 Camden Fringe. The most controversial play of the year."/>
    <n v="2000"/>
    <x v="897"/>
    <x v="0"/>
    <x v="1"/>
    <s v="GBP"/>
    <n v="1441547220"/>
    <n v="1439322412"/>
    <b v="0"/>
    <n v="21"/>
    <b v="1"/>
    <x v="38"/>
    <n v="100.75"/>
    <x v="2443"/>
    <s v="theater"/>
    <x v="3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x v="38"/>
    <n v="169.43"/>
    <x v="988"/>
    <s v="theater"/>
    <x v="38"/>
  </r>
  <r>
    <n v="3522"/>
    <s v="'Over the Top: The true-life tale of Dorothy Lawrence'"/>
    <s v="New show with 2 performers and an original score, bringing the true story of this forgotten WW1 heroine to audiences in the southwest."/>
    <n v="1395"/>
    <x v="941"/>
    <x v="0"/>
    <x v="1"/>
    <s v="GBP"/>
    <n v="1442311560"/>
    <n v="1439924246"/>
    <b v="0"/>
    <n v="34"/>
    <b v="1"/>
    <x v="38"/>
    <n v="100"/>
    <x v="2444"/>
    <s v="theater"/>
    <x v="38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x v="38"/>
    <n v="113.65"/>
    <x v="2445"/>
    <s v="theater"/>
    <x v="38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x v="38"/>
    <n v="101.56"/>
    <x v="2446"/>
    <s v="theater"/>
    <x v="38"/>
  </r>
  <r>
    <n v="3525"/>
    <s v="Talk to Me Like The Rain and Let Me Listen"/>
    <s v="The Attic interns present Tennessee Williams's &quot;Talk to Me Like the Rain and Let Me Listen&quot; performing at The Flea Theater!"/>
    <n v="500"/>
    <x v="407"/>
    <x v="0"/>
    <x v="0"/>
    <s v="USD"/>
    <n v="1439136000"/>
    <n v="1438188106"/>
    <b v="0"/>
    <n v="7"/>
    <b v="1"/>
    <x v="38"/>
    <n v="106"/>
    <x v="2447"/>
    <s v="theater"/>
    <x v="38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x v="38"/>
    <n v="102"/>
    <x v="2448"/>
    <s v="theater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x v="38"/>
    <n v="116.92"/>
    <x v="2010"/>
    <s v="theater"/>
    <x v="38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x v="38"/>
    <n v="101.15"/>
    <x v="2449"/>
    <s v="theater"/>
    <x v="3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x v="38"/>
    <n v="132"/>
    <x v="2202"/>
    <s v="theater"/>
    <x v="38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x v="38"/>
    <n v="100"/>
    <x v="178"/>
    <s v="theater"/>
    <x v="38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x v="38"/>
    <n v="128"/>
    <x v="2450"/>
    <s v="theater"/>
    <x v="38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x v="38"/>
    <n v="118.96"/>
    <x v="2451"/>
    <s v="theater"/>
    <x v="38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x v="38"/>
    <n v="126.2"/>
    <x v="2452"/>
    <s v="theater"/>
    <x v="38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x v="38"/>
    <n v="156.19999999999999"/>
    <x v="2453"/>
    <s v="theater"/>
    <x v="38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x v="38"/>
    <n v="103.15"/>
    <x v="1732"/>
    <s v="theater"/>
    <x v="38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38"/>
    <n v="153.33000000000001"/>
    <x v="2454"/>
    <s v="theater"/>
    <x v="38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x v="38"/>
    <n v="180.44"/>
    <x v="145"/>
    <s v="theater"/>
    <x v="38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x v="38"/>
    <n v="128.44999999999999"/>
    <x v="2455"/>
    <s v="theater"/>
    <x v="38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x v="38"/>
    <n v="119.67"/>
    <x v="2456"/>
    <s v="theater"/>
    <x v="38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x v="38"/>
    <n v="123"/>
    <x v="798"/>
    <s v="theater"/>
    <x v="38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x v="38"/>
    <n v="105"/>
    <x v="104"/>
    <s v="theater"/>
    <x v="38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x v="38"/>
    <n v="102.24"/>
    <x v="2457"/>
    <s v="theater"/>
    <x v="38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38"/>
    <n v="104.67"/>
    <x v="2458"/>
    <s v="theater"/>
    <x v="38"/>
  </r>
  <r>
    <n v="3544"/>
    <s v="Gruoch, or Lady Macbeth"/>
    <s v="Death &amp; Pretzels presents the world premiere of Paul Pasulka's Gruoch, or Lady Macbeth"/>
    <n v="2500"/>
    <x v="1024"/>
    <x v="0"/>
    <x v="0"/>
    <s v="USD"/>
    <n v="1425758257"/>
    <n v="1423166257"/>
    <b v="0"/>
    <n v="24"/>
    <b v="1"/>
    <x v="38"/>
    <n v="100"/>
    <x v="2459"/>
    <s v="theater"/>
    <x v="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x v="38"/>
    <n v="100.4"/>
    <x v="90"/>
    <s v="theater"/>
    <x v="38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x v="38"/>
    <n v="102.27"/>
    <x v="2460"/>
    <s v="theater"/>
    <x v="38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x v="38"/>
    <n v="114.41"/>
    <x v="2461"/>
    <s v="theater"/>
    <x v="38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x v="38"/>
    <n v="101.9"/>
    <x v="2414"/>
    <s v="theater"/>
    <x v="38"/>
  </r>
  <r>
    <n v="3549"/>
    <s v="The Munitionettes"/>
    <s v="Help us bring to life tales of hardship, danger and community of extraordinary women working in WW1 munitions factories."/>
    <n v="1000"/>
    <x v="418"/>
    <x v="0"/>
    <x v="1"/>
    <s v="GBP"/>
    <n v="1441358873"/>
    <n v="1438939673"/>
    <b v="0"/>
    <n v="42"/>
    <b v="1"/>
    <x v="38"/>
    <n v="102"/>
    <x v="2462"/>
    <s v="theater"/>
    <x v="38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x v="38"/>
    <n v="104.8"/>
    <x v="2463"/>
    <s v="theater"/>
    <x v="38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x v="38"/>
    <n v="101.83"/>
    <x v="1164"/>
    <s v="theater"/>
    <x v="38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x v="38"/>
    <n v="100"/>
    <x v="2464"/>
    <s v="theater"/>
    <x v="38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x v="38"/>
    <n v="106.27"/>
    <x v="1695"/>
    <s v="theater"/>
    <x v="38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x v="38"/>
    <n v="113.42"/>
    <x v="2465"/>
    <s v="theater"/>
    <x v="38"/>
  </r>
  <r>
    <n v="3555"/>
    <s v="Free Theatre for Kids: Baby Living Room"/>
    <s v="Baby Living Room is a project created by Spazio Farma Mestre for children: free theatre for kids as sustainable education for families"/>
    <n v="2400"/>
    <x v="930"/>
    <x v="0"/>
    <x v="18"/>
    <s v="EUR"/>
    <n v="1479382594"/>
    <n v="1476786994"/>
    <b v="0"/>
    <n v="14"/>
    <b v="1"/>
    <x v="38"/>
    <n v="100"/>
    <x v="952"/>
    <s v="theater"/>
    <x v="38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x v="38"/>
    <n v="100.45"/>
    <x v="2466"/>
    <s v="theater"/>
    <x v="38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x v="38"/>
    <n v="100.04"/>
    <x v="2467"/>
    <s v="theater"/>
    <x v="38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x v="38"/>
    <n v="144"/>
    <x v="2468"/>
    <s v="theater"/>
    <x v="38"/>
  </r>
  <r>
    <n v="3559"/>
    <s v="Let's Launch Disco Turtle Productions"/>
    <s v="A theatre company designed to help young people to come out of their shell. Offering workshops and original shows directly to schools."/>
    <n v="1000"/>
    <x v="1202"/>
    <x v="0"/>
    <x v="2"/>
    <s v="AUD"/>
    <n v="1438333080"/>
    <n v="1436408308"/>
    <b v="0"/>
    <n v="24"/>
    <b v="1"/>
    <x v="38"/>
    <n v="103.5"/>
    <x v="2469"/>
    <s v="theater"/>
    <x v="38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x v="38"/>
    <n v="108.44"/>
    <x v="2470"/>
    <s v="theater"/>
    <x v="38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x v="38"/>
    <n v="102.4"/>
    <x v="2471"/>
    <s v="theater"/>
    <x v="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x v="38"/>
    <n v="148.88999999999999"/>
    <x v="2472"/>
    <s v="theater"/>
    <x v="38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x v="38"/>
    <n v="105.49"/>
    <x v="2473"/>
    <s v="theater"/>
    <x v="38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x v="38"/>
    <n v="100.5"/>
    <x v="2474"/>
    <s v="theater"/>
    <x v="38"/>
  </r>
  <r>
    <n v="3565"/>
    <s v="The Honeymoon is Over - An Original Play by Zakry Fin"/>
    <s v="The Honeymoon is Over is a romantic comedy about a recently eloped couple learning the dynamics of living together for the first time."/>
    <n v="900"/>
    <x v="923"/>
    <x v="0"/>
    <x v="0"/>
    <s v="USD"/>
    <n v="1420048208"/>
    <n v="1417456208"/>
    <b v="0"/>
    <n v="12"/>
    <b v="1"/>
    <x v="38"/>
    <n v="130.56"/>
    <x v="2475"/>
    <s v="theater"/>
    <x v="3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x v="38"/>
    <n v="104.75"/>
    <x v="2476"/>
    <s v="theater"/>
    <x v="38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x v="38"/>
    <n v="108.8"/>
    <x v="2477"/>
    <s v="theater"/>
    <x v="38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x v="38"/>
    <n v="111"/>
    <x v="1588"/>
    <s v="theater"/>
    <x v="38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x v="38"/>
    <n v="100.48"/>
    <x v="2478"/>
    <s v="theater"/>
    <x v="38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x v="38"/>
    <n v="114.35"/>
    <x v="1019"/>
    <s v="theater"/>
    <x v="38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x v="38"/>
    <n v="122.07"/>
    <x v="2479"/>
    <s v="theater"/>
    <x v="38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38"/>
    <n v="100"/>
    <x v="2480"/>
    <s v="theater"/>
    <x v="38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x v="38"/>
    <n v="102.8"/>
    <x v="2481"/>
    <s v="theater"/>
    <x v="38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x v="38"/>
    <n v="106.12"/>
    <x v="2482"/>
    <s v="theater"/>
    <x v="3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x v="38"/>
    <n v="101.33"/>
    <x v="2483"/>
    <s v="theater"/>
    <x v="38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38"/>
    <n v="100"/>
    <x v="135"/>
    <s v="theater"/>
    <x v="38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x v="38"/>
    <n v="130"/>
    <x v="752"/>
    <s v="theater"/>
    <x v="38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x v="38"/>
    <n v="100.01"/>
    <x v="1007"/>
    <s v="theater"/>
    <x v="3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38"/>
    <n v="100"/>
    <x v="484"/>
    <s v="theater"/>
    <x v="38"/>
  </r>
  <r>
    <n v="3580"/>
    <s v="Annabel Lost"/>
    <s v="Annabel Lost combines visual art and performance poetry to tell the story of two orphaned refugees, Quetzal and Rhime."/>
    <n v="900"/>
    <x v="648"/>
    <x v="0"/>
    <x v="0"/>
    <s v="USD"/>
    <n v="1425185940"/>
    <n v="1421900022"/>
    <b v="0"/>
    <n v="27"/>
    <b v="1"/>
    <x v="38"/>
    <n v="113.89"/>
    <x v="2484"/>
    <s v="theater"/>
    <x v="38"/>
  </r>
  <r>
    <n v="3581"/>
    <s v="Get FREAK to the Edinburgh Fringe"/>
    <s v="An extraordinary, punchy and provocative new play, providing a voice for women to address their sexuality and self worth. #EDFREAK"/>
    <n v="1500"/>
    <x v="711"/>
    <x v="0"/>
    <x v="1"/>
    <s v="GBP"/>
    <n v="1406719110"/>
    <n v="1405509510"/>
    <b v="0"/>
    <n v="45"/>
    <b v="1"/>
    <x v="38"/>
    <n v="100"/>
    <x v="429"/>
    <s v="theater"/>
    <x v="38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x v="38"/>
    <n v="287"/>
    <x v="2485"/>
    <s v="theater"/>
    <x v="38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x v="38"/>
    <n v="108.5"/>
    <x v="1930"/>
    <s v="theater"/>
    <x v="38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x v="38"/>
    <n v="115.5"/>
    <x v="2486"/>
    <s v="theater"/>
    <x v="38"/>
  </r>
  <r>
    <n v="3585"/>
    <s v="The Lost Boy (a play)"/>
    <s v="The world premiere of a play, a true story about love, loss, and a man reaching back in time as the only way to move forward."/>
    <n v="3400"/>
    <x v="1866"/>
    <x v="0"/>
    <x v="0"/>
    <s v="USD"/>
    <n v="1419181890"/>
    <n v="1416589890"/>
    <b v="0"/>
    <n v="23"/>
    <b v="1"/>
    <x v="38"/>
    <n v="119.12"/>
    <x v="2487"/>
    <s v="theater"/>
    <x v="38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x v="38"/>
    <n v="109.43"/>
    <x v="2488"/>
    <s v="theater"/>
    <x v="38"/>
  </r>
  <r>
    <n v="3587"/>
    <s v="Blue Stockings @ The Cockpit Theatre"/>
    <s v="The GSA BA (Hons) Acting class of 2016 are taking a transfer of their GSA Production to The Cockpit Theatre in London"/>
    <n v="500"/>
    <x v="1052"/>
    <x v="0"/>
    <x v="1"/>
    <s v="GBP"/>
    <n v="1467054000"/>
    <n v="1463144254"/>
    <b v="0"/>
    <n v="28"/>
    <b v="1"/>
    <x v="38"/>
    <n v="126.6"/>
    <x v="2489"/>
    <s v="theater"/>
    <x v="38"/>
  </r>
  <r>
    <n v="3588"/>
    <s v="MENTAL Play short-tour 2015!"/>
    <s v="Touring the fast-paced, playful and poignant story of three twenty-somethings in a mental-health support group."/>
    <n v="200"/>
    <x v="445"/>
    <x v="0"/>
    <x v="1"/>
    <s v="GBP"/>
    <n v="1430348400"/>
    <n v="1428436410"/>
    <b v="0"/>
    <n v="11"/>
    <b v="1"/>
    <x v="38"/>
    <n v="100.5"/>
    <x v="2490"/>
    <s v="theater"/>
    <x v="38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x v="38"/>
    <n v="127.5"/>
    <x v="2491"/>
    <s v="theater"/>
    <x v="38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x v="38"/>
    <n v="100.06"/>
    <x v="2492"/>
    <s v="theater"/>
    <x v="38"/>
  </r>
  <r>
    <n v="3591"/>
    <s v="The Boy at the Edge of Everything NEXT STAGE RESIDENT SHOW"/>
    <s v="We are trying to produce a kid friendly show about an imaginative journey through space and time. Help us create our wonderland!!"/>
    <n v="700"/>
    <x v="981"/>
    <x v="0"/>
    <x v="0"/>
    <s v="USD"/>
    <n v="1422075540"/>
    <n v="1419979544"/>
    <b v="0"/>
    <n v="18"/>
    <b v="1"/>
    <x v="38"/>
    <n v="175"/>
    <x v="2493"/>
    <s v="theater"/>
    <x v="38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x v="38"/>
    <n v="127.25"/>
    <x v="2494"/>
    <s v="theater"/>
    <x v="3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12"/>
    <x v="0"/>
    <x v="0"/>
    <s v="USD"/>
    <n v="1420489560"/>
    <n v="1417469639"/>
    <b v="0"/>
    <n v="43"/>
    <b v="1"/>
    <x v="38"/>
    <n v="110.63"/>
    <x v="2495"/>
    <s v="theater"/>
    <x v="38"/>
  </r>
  <r>
    <n v="3594"/>
    <s v="HEDDA"/>
    <s v="An adaptation that realizes the internal struggle of Ibsenâ€™s most renowned protagonist as she traverses a claustrophobic social world"/>
    <n v="1600"/>
    <x v="897"/>
    <x v="0"/>
    <x v="0"/>
    <s v="USD"/>
    <n v="1472952982"/>
    <n v="1470792982"/>
    <b v="0"/>
    <n v="36"/>
    <b v="1"/>
    <x v="38"/>
    <n v="125.94"/>
    <x v="2496"/>
    <s v="theater"/>
    <x v="38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x v="38"/>
    <n v="118.5"/>
    <x v="2497"/>
    <s v="theater"/>
    <x v="38"/>
  </r>
  <r>
    <n v="3596"/>
    <s v="SHADFLY - NEW PLAY AT THE ARTS PROJECT"/>
    <s v="A play about the last eight years of the life of Egon Schiele, one of the most influential Austrian Expressionist artists."/>
    <n v="1100"/>
    <x v="1118"/>
    <x v="0"/>
    <x v="5"/>
    <s v="CAD"/>
    <n v="1409072982"/>
    <n v="1407258582"/>
    <b v="0"/>
    <n v="15"/>
    <b v="1"/>
    <x v="38"/>
    <n v="107.73"/>
    <x v="2498"/>
    <s v="theater"/>
    <x v="38"/>
  </r>
  <r>
    <n v="3597"/>
    <s v="Akvavit Theatre presents NOTHING OF ME by Arne Lygre"/>
    <s v="&quot;I think that I have my own will. I can stop this, I tell myself. But it's not true.&quot;"/>
    <n v="2500"/>
    <x v="1109"/>
    <x v="0"/>
    <x v="0"/>
    <s v="USD"/>
    <n v="1456984740"/>
    <n v="1455717790"/>
    <b v="0"/>
    <n v="33"/>
    <b v="1"/>
    <x v="38"/>
    <n v="102.6"/>
    <x v="2499"/>
    <s v="theater"/>
    <x v="38"/>
  </r>
  <r>
    <n v="3598"/>
    <s v="Cinderella"/>
    <s v="River City Theatre Company needs your support as we embark on our thirteenth production, CINDERELLA!"/>
    <n v="1000"/>
    <x v="1747"/>
    <x v="0"/>
    <x v="0"/>
    <s v="USD"/>
    <n v="1409720340"/>
    <n v="1408129822"/>
    <b v="0"/>
    <n v="27"/>
    <b v="1"/>
    <x v="38"/>
    <n v="110.1"/>
    <x v="99"/>
    <s v="theater"/>
    <x v="38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x v="38"/>
    <n v="202"/>
    <x v="1310"/>
    <s v="theater"/>
    <x v="38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x v="38"/>
    <n v="130"/>
    <x v="2500"/>
    <s v="theater"/>
    <x v="38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x v="38"/>
    <n v="104.35"/>
    <x v="104"/>
    <s v="theater"/>
    <x v="38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x v="38"/>
    <n v="100.05"/>
    <x v="2501"/>
    <s v="theater"/>
    <x v="38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x v="38"/>
    <n v="170.67"/>
    <x v="290"/>
    <s v="theater"/>
    <x v="38"/>
  </r>
  <r>
    <n v="3604"/>
    <s v="Suddenly Split &amp; Swiping Over"/>
    <s v="â€œSuddenly Split &amp; Swiping Overâ€ is a sassy and heartfelt one-woman show about ending a longterm relationship and starting over."/>
    <n v="3000"/>
    <x v="1041"/>
    <x v="0"/>
    <x v="0"/>
    <s v="USD"/>
    <n v="1461913140"/>
    <n v="1461370956"/>
    <b v="0"/>
    <n v="69"/>
    <b v="1"/>
    <x v="38"/>
    <n v="112.83"/>
    <x v="2502"/>
    <s v="theater"/>
    <x v="38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38"/>
    <n v="184"/>
    <x v="76"/>
    <s v="theater"/>
    <x v="38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x v="38"/>
    <n v="130.27000000000001"/>
    <x v="2503"/>
    <s v="theater"/>
    <x v="38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x v="38"/>
    <n v="105.45"/>
    <x v="2005"/>
    <s v="theater"/>
    <x v="38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38"/>
    <n v="100"/>
    <x v="1686"/>
    <s v="theater"/>
    <x v="38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x v="38"/>
    <n v="153.32"/>
    <x v="2504"/>
    <s v="theater"/>
    <x v="38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x v="38"/>
    <n v="162.30000000000001"/>
    <x v="2505"/>
    <s v="theater"/>
    <x v="38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38"/>
    <n v="136"/>
    <x v="1423"/>
    <s v="theater"/>
    <x v="38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x v="38"/>
    <n v="144.4"/>
    <x v="2506"/>
    <s v="theater"/>
    <x v="38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38"/>
    <n v="100"/>
    <x v="368"/>
    <s v="theater"/>
    <x v="38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x v="38"/>
    <n v="100.8"/>
    <x v="2507"/>
    <s v="theater"/>
    <x v="38"/>
  </r>
  <r>
    <n v="3615"/>
    <s v="See Bob Run by Daniel MacIvor"/>
    <s v="Bob is on the road. Bob is on the run. But from what? Will she make it to her destination and what will she find whens she gets there?"/>
    <n v="2500"/>
    <x v="1615"/>
    <x v="0"/>
    <x v="1"/>
    <s v="GBP"/>
    <n v="1449756896"/>
    <n v="1447164896"/>
    <b v="0"/>
    <n v="72"/>
    <b v="1"/>
    <x v="38"/>
    <n v="106.8"/>
    <x v="2508"/>
    <s v="theater"/>
    <x v="38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x v="38"/>
    <n v="124.8"/>
    <x v="2509"/>
    <s v="theater"/>
    <x v="38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x v="38"/>
    <n v="118.92"/>
    <x v="383"/>
    <s v="theater"/>
    <x v="38"/>
  </r>
  <r>
    <n v="3618"/>
    <s v="Checkpoint 22"/>
    <s v="The play yet to be described as &quot;A surefire Edinburgh Fringe Festival Cult Hit&quot;. Coming to the Underbelly, Edinburgh, 5th-30th August."/>
    <n v="2000"/>
    <x v="950"/>
    <x v="0"/>
    <x v="1"/>
    <s v="GBP"/>
    <n v="1433343850"/>
    <n v="1430751850"/>
    <b v="0"/>
    <n v="56"/>
    <b v="1"/>
    <x v="38"/>
    <n v="101"/>
    <x v="2350"/>
    <s v="theater"/>
    <x v="38"/>
  </r>
  <r>
    <n v="3619"/>
    <s v="VST presents Sincerity Forever"/>
    <s v="We are a fledgling theatre company based in Atlanta looking to fund our first show, Sincerity Forever by playwright Mac Wellman."/>
    <n v="1000"/>
    <x v="868"/>
    <x v="0"/>
    <x v="0"/>
    <s v="USD"/>
    <n v="1479592800"/>
    <n v="1476760226"/>
    <b v="0"/>
    <n v="17"/>
    <b v="1"/>
    <x v="38"/>
    <n v="113"/>
    <x v="890"/>
    <s v="theater"/>
    <x v="38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x v="38"/>
    <n v="105.19"/>
    <x v="2510"/>
    <s v="theater"/>
    <x v="38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x v="38"/>
    <n v="109.73"/>
    <x v="2511"/>
    <s v="theater"/>
    <x v="38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x v="38"/>
    <n v="100.1"/>
    <x v="716"/>
    <s v="theater"/>
    <x v="38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38"/>
    <n v="120"/>
    <x v="1765"/>
    <s v="theater"/>
    <x v="38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x v="38"/>
    <n v="104.93"/>
    <x v="2512"/>
    <s v="theater"/>
    <x v="38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x v="38"/>
    <n v="102.67"/>
    <x v="1173"/>
    <s v="theater"/>
    <x v="38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x v="38"/>
    <n v="101.83"/>
    <x v="2513"/>
    <s v="theater"/>
    <x v="38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38"/>
    <n v="100"/>
    <x v="2514"/>
    <s v="theater"/>
    <x v="38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40"/>
    <n v="0"/>
    <x v="121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40"/>
    <n v="0"/>
    <x v="120"/>
    <s v="theater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40"/>
    <n v="0.03"/>
    <x v="120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x v="40"/>
    <n v="51.02"/>
    <x v="2515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40"/>
    <n v="20"/>
    <x v="101"/>
    <s v="theater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x v="40"/>
    <n v="35.24"/>
    <x v="2516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x v="40"/>
    <n v="4.25"/>
    <x v="2517"/>
    <s v="theater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x v="40"/>
    <n v="36.46"/>
    <x v="2518"/>
    <s v="theater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40"/>
    <n v="0"/>
    <x v="121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x v="1778"/>
    <x v="2"/>
    <x v="0"/>
    <s v="USD"/>
    <n v="1420130935"/>
    <n v="1417538935"/>
    <b v="0"/>
    <n v="14"/>
    <b v="0"/>
    <x v="40"/>
    <n v="30.87"/>
    <x v="2519"/>
    <s v="theater"/>
    <x v="40"/>
  </r>
  <r>
    <n v="3638"/>
    <s v="Project Hedwig and the Angry Inch"/>
    <s v="A rock and roll journey that explores love, loss, redemption, duality and ascension."/>
    <n v="3300"/>
    <x v="936"/>
    <x v="2"/>
    <x v="5"/>
    <s v="CAD"/>
    <n v="1429456132"/>
    <n v="1424275732"/>
    <b v="0"/>
    <n v="2"/>
    <b v="0"/>
    <x v="40"/>
    <n v="6.55"/>
    <x v="434"/>
    <s v="theater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40"/>
    <n v="0"/>
    <x v="120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90"/>
    <x v="2"/>
    <x v="0"/>
    <s v="USD"/>
    <n v="1431283530"/>
    <n v="1428691530"/>
    <b v="0"/>
    <n v="3"/>
    <b v="0"/>
    <x v="40"/>
    <n v="5.5"/>
    <x v="1806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40"/>
    <n v="0"/>
    <x v="121"/>
    <s v="theater"/>
    <x v="40"/>
  </r>
  <r>
    <n v="3642"/>
    <s v="My own musical"/>
    <s v="All the world's a stage..._x000a_It is my biggest dream to perform my own, selfcreated musical with lots of kids as big as I am able to."/>
    <n v="700"/>
    <x v="510"/>
    <x v="2"/>
    <x v="12"/>
    <s v="EUR"/>
    <n v="1448902800"/>
    <n v="1445369727"/>
    <b v="0"/>
    <n v="2"/>
    <b v="0"/>
    <x v="40"/>
    <n v="2.14"/>
    <x v="525"/>
    <s v="theater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40"/>
    <n v="0"/>
    <x v="121"/>
    <s v="theater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40"/>
    <n v="16.420000000000002"/>
    <x v="2520"/>
    <s v="theater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40"/>
    <n v="0.1"/>
    <x v="120"/>
    <s v="theater"/>
    <x v="40"/>
  </r>
  <r>
    <n v="3646"/>
    <s v="Our Sacred Honor"/>
    <s v="Develop demo materials for new, true story of teen Revolutionary War heroes - for hybrid film/live stage musical"/>
    <n v="10000"/>
    <x v="1519"/>
    <x v="2"/>
    <x v="0"/>
    <s v="USD"/>
    <n v="1434497400"/>
    <n v="1431770802"/>
    <b v="0"/>
    <n v="8"/>
    <b v="0"/>
    <x v="40"/>
    <n v="4.8099999999999996"/>
    <x v="2521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40"/>
    <n v="6"/>
    <x v="2"/>
    <s v="theater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x v="38"/>
    <n v="100.38"/>
    <x v="2522"/>
    <s v="theater"/>
    <x v="38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x v="38"/>
    <n v="104"/>
    <x v="911"/>
    <s v="theater"/>
    <x v="38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38"/>
    <n v="100"/>
    <x v="2011"/>
    <s v="theater"/>
    <x v="38"/>
  </r>
  <r>
    <n v="3651"/>
    <s v="Staged Reading of &quot;The Rise and Fall of Little Voice&quot;"/>
    <s v="A Chicago staged reading of Jim Cartwright's 1992 play-with-music, &quot;The Rise and Fall of Little Voice.&quot;"/>
    <n v="500"/>
    <x v="688"/>
    <x v="0"/>
    <x v="0"/>
    <s v="USD"/>
    <n v="1407686340"/>
    <n v="1404833442"/>
    <b v="0"/>
    <n v="9"/>
    <b v="1"/>
    <x v="38"/>
    <n v="104"/>
    <x v="1021"/>
    <s v="theater"/>
    <x v="38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x v="38"/>
    <n v="250.67"/>
    <x v="2523"/>
    <s v="theater"/>
    <x v="38"/>
  </r>
  <r>
    <n v="3653"/>
    <s v="ALLIE"/>
    <s v="ALLIE is a new dark comedy play which will premiere at the Edinburgh Festival Fringe 2015. Written and produced by Ruaraidh Murray."/>
    <n v="2000"/>
    <x v="881"/>
    <x v="0"/>
    <x v="1"/>
    <s v="GBP"/>
    <n v="1438764207"/>
    <n v="1436172207"/>
    <b v="0"/>
    <n v="33"/>
    <b v="1"/>
    <x v="38"/>
    <n v="100.5"/>
    <x v="2524"/>
    <s v="theater"/>
    <x v="3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x v="38"/>
    <n v="174.4"/>
    <x v="2525"/>
    <s v="theater"/>
    <x v="38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x v="38"/>
    <n v="116.26"/>
    <x v="2526"/>
    <s v="theater"/>
    <x v="38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5"/>
    <s v="CHF"/>
    <n v="1485989940"/>
    <n v="1483393836"/>
    <b v="0"/>
    <n v="46"/>
    <b v="1"/>
    <x v="38"/>
    <n v="105.82"/>
    <x v="2527"/>
    <s v="theater"/>
    <x v="38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x v="38"/>
    <n v="110.75"/>
    <x v="2528"/>
    <s v="theater"/>
    <x v="38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x v="38"/>
    <n v="100.67"/>
    <x v="440"/>
    <s v="theater"/>
    <x v="38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x v="38"/>
    <n v="102.03"/>
    <x v="2529"/>
    <s v="theater"/>
    <x v="38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38"/>
    <n v="100"/>
    <x v="2530"/>
    <s v="theater"/>
    <x v="3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x v="38"/>
    <n v="111"/>
    <x v="2531"/>
    <s v="theater"/>
    <x v="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x v="38"/>
    <n v="101.43"/>
    <x v="2532"/>
    <s v="theater"/>
    <x v="38"/>
  </r>
  <r>
    <n v="3663"/>
    <s v="IHDC's 2017 Pantomime - Jack and the Beanstalk"/>
    <s v="Each year our community comes together to put on a fun and funny family show. We need your help to keep our annual event going."/>
    <n v="225"/>
    <x v="1445"/>
    <x v="0"/>
    <x v="1"/>
    <s v="GBP"/>
    <n v="1482321030"/>
    <n v="1477133430"/>
    <b v="0"/>
    <n v="9"/>
    <b v="1"/>
    <x v="38"/>
    <n v="104"/>
    <x v="1376"/>
    <s v="theater"/>
    <x v="38"/>
  </r>
  <r>
    <n v="3664"/>
    <s v="Cubs: an Original Work"/>
    <s v="An Original Short Play: two young women search for answers about sexuality, the history they are taught, and their animal instincts."/>
    <n v="800"/>
    <x v="832"/>
    <x v="0"/>
    <x v="0"/>
    <s v="USD"/>
    <n v="1466056689"/>
    <n v="1464847089"/>
    <b v="0"/>
    <n v="19"/>
    <b v="1"/>
    <x v="38"/>
    <n v="109.38"/>
    <x v="2533"/>
    <s v="theater"/>
    <x v="38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x v="38"/>
    <n v="115.16"/>
    <x v="2534"/>
    <s v="theater"/>
    <x v="38"/>
  </r>
  <r>
    <n v="3666"/>
    <s v="Israel LÃ³pez @ Ojai Playwrights Conference"/>
    <s v="Artistic Internship @ Ojai Playwrights Conference"/>
    <n v="1200"/>
    <x v="712"/>
    <x v="0"/>
    <x v="0"/>
    <s v="USD"/>
    <n v="1406185200"/>
    <n v="1404337382"/>
    <b v="0"/>
    <n v="38"/>
    <b v="1"/>
    <x v="38"/>
    <n v="100"/>
    <x v="2535"/>
    <s v="theater"/>
    <x v="38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x v="38"/>
    <n v="103.17"/>
    <x v="2536"/>
    <s v="theater"/>
    <x v="38"/>
  </r>
  <r>
    <n v="3668"/>
    <s v="Lemming Theatrical's Smell of the Kill"/>
    <s v="A stunning production of Michele Lowe's biting play, The Smell of the Kill.  Brought to you by Michael Sheeks and his friends &amp; heroes."/>
    <n v="1000"/>
    <x v="1202"/>
    <x v="0"/>
    <x v="0"/>
    <s v="USD"/>
    <n v="1437676380"/>
    <n v="1435670452"/>
    <b v="0"/>
    <n v="28"/>
    <b v="1"/>
    <x v="38"/>
    <n v="103.5"/>
    <x v="2537"/>
    <s v="theater"/>
    <x v="38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x v="38"/>
    <n v="138.19999999999999"/>
    <x v="2538"/>
    <s v="theater"/>
    <x v="38"/>
  </r>
  <r>
    <n v="3670"/>
    <s v="Royal Holloway's Drama Society Presents 'Posh'"/>
    <s v="Debauchery, laughter, violence and politics. Why wouldn't you want help Drama Soc's production of 'Posh' be the best it can be?"/>
    <n v="220"/>
    <x v="771"/>
    <x v="0"/>
    <x v="1"/>
    <s v="GBP"/>
    <n v="1433113200"/>
    <n v="1431951611"/>
    <b v="0"/>
    <n v="12"/>
    <b v="1"/>
    <x v="38"/>
    <n v="109.55"/>
    <x v="2539"/>
    <s v="theater"/>
    <x v="38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x v="38"/>
    <n v="100.86"/>
    <x v="2540"/>
    <s v="theater"/>
    <x v="38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x v="38"/>
    <n v="101.53"/>
    <x v="2541"/>
    <s v="theater"/>
    <x v="38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x v="38"/>
    <n v="113.63"/>
    <x v="2542"/>
    <s v="theater"/>
    <x v="38"/>
  </r>
  <r>
    <n v="3674"/>
    <s v="FAUST.hier und jetzt"/>
    <s v="Theaterprojekt 12. Kl. Waldorfschule Essen. 2 junge Regisseure bringen volles Engagement &amp; Zeit ein. FÃ¼r ihre Finanzierung sammeln wir."/>
    <n v="4500"/>
    <x v="672"/>
    <x v="0"/>
    <x v="12"/>
    <s v="EUR"/>
    <n v="1472936229"/>
    <n v="1467752229"/>
    <b v="0"/>
    <n v="31"/>
    <b v="1"/>
    <x v="38"/>
    <n v="100"/>
    <x v="2543"/>
    <s v="theater"/>
    <x v="38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38"/>
    <n v="140"/>
    <x v="1511"/>
    <s v="theater"/>
    <x v="38"/>
  </r>
  <r>
    <n v="3676"/>
    <s v="The Black and White Theatre Company Inc."/>
    <s v="The Black and White Theatre Company Inc. is a small company who loves to perform and entertain, but needs your support to succeed!"/>
    <n v="800"/>
    <x v="955"/>
    <x v="0"/>
    <x v="0"/>
    <s v="USD"/>
    <n v="1410550484"/>
    <n v="1408995284"/>
    <b v="0"/>
    <n v="16"/>
    <b v="1"/>
    <x v="38"/>
    <n v="128.75"/>
    <x v="2544"/>
    <s v="theater"/>
    <x v="38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x v="38"/>
    <n v="102.9"/>
    <x v="2545"/>
    <s v="theater"/>
    <x v="38"/>
  </r>
  <r>
    <n v="3678"/>
    <s v="Some big Some bang"/>
    <s v="The Ugly Collective takes Some big Some bang to the Underbelly Venues at the Edinburgh Fringe!"/>
    <n v="2000"/>
    <x v="1849"/>
    <x v="0"/>
    <x v="1"/>
    <s v="GBP"/>
    <n v="1433076298"/>
    <n v="1430052298"/>
    <b v="0"/>
    <n v="31"/>
    <b v="1"/>
    <x v="38"/>
    <n v="102.5"/>
    <x v="2546"/>
    <s v="theater"/>
    <x v="3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x v="38"/>
    <n v="110.1"/>
    <x v="2547"/>
    <s v="theater"/>
    <x v="38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x v="38"/>
    <n v="112.77"/>
    <x v="2548"/>
    <s v="theater"/>
    <x v="3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x v="38"/>
    <n v="111.9"/>
    <x v="872"/>
    <s v="theater"/>
    <x v="38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x v="38"/>
    <n v="139.19999999999999"/>
    <x v="69"/>
    <s v="theater"/>
    <x v="38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x v="38"/>
    <n v="110.86"/>
    <x v="2549"/>
    <s v="theater"/>
    <x v="38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x v="38"/>
    <n v="139.07"/>
    <x v="2550"/>
    <s v="theater"/>
    <x v="38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x v="38"/>
    <n v="105.7"/>
    <x v="17"/>
    <s v="theater"/>
    <x v="38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x v="38"/>
    <n v="101.43"/>
    <x v="2551"/>
    <s v="theater"/>
    <x v="38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x v="38"/>
    <n v="100.25"/>
    <x v="2552"/>
    <s v="theater"/>
    <x v="38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x v="38"/>
    <n v="109.17"/>
    <x v="842"/>
    <s v="theater"/>
    <x v="38"/>
  </r>
  <r>
    <n v="3689"/>
    <s v="Random Us"/>
    <s v="A humorous, touching play about the joys and challenges of a married couple's tender, yet intense relationship &quot;Love is never random&quot;"/>
    <n v="3000"/>
    <x v="1506"/>
    <x v="0"/>
    <x v="0"/>
    <s v="USD"/>
    <n v="1434925500"/>
    <n v="1432410639"/>
    <b v="0"/>
    <n v="62"/>
    <b v="1"/>
    <x v="38"/>
    <n v="118.33"/>
    <x v="2553"/>
    <s v="theater"/>
    <x v="38"/>
  </r>
  <r>
    <n v="3690"/>
    <s v="We Rise"/>
    <s v="A play honoring the lives and legacies of the activists and those remembered at the 1992 ACT UP Ashes Action at The White House"/>
    <n v="1500"/>
    <x v="886"/>
    <x v="0"/>
    <x v="0"/>
    <s v="USD"/>
    <n v="1417101683"/>
    <n v="1414506083"/>
    <b v="0"/>
    <n v="31"/>
    <b v="1"/>
    <x v="38"/>
    <n v="120"/>
    <x v="2554"/>
    <s v="theater"/>
    <x v="38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x v="38"/>
    <n v="127.96"/>
    <x v="2555"/>
    <s v="theater"/>
    <x v="38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x v="38"/>
    <n v="126"/>
    <x v="2556"/>
    <s v="theater"/>
    <x v="38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38"/>
    <n v="129.13"/>
    <x v="2557"/>
    <s v="theater"/>
    <x v="38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x v="38"/>
    <n v="107.43"/>
    <x v="2558"/>
    <s v="theater"/>
    <x v="38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x v="38"/>
    <n v="100.13"/>
    <x v="2559"/>
    <s v="theater"/>
    <x v="38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38"/>
    <n v="155"/>
    <x v="2560"/>
    <s v="theater"/>
    <x v="38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x v="38"/>
    <n v="108"/>
    <x v="2561"/>
    <s v="theater"/>
    <x v="38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x v="38"/>
    <n v="110.52"/>
    <x v="2562"/>
    <s v="theater"/>
    <x v="38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x v="38"/>
    <n v="100.8"/>
    <x v="2007"/>
    <s v="theater"/>
    <x v="38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x v="38"/>
    <n v="121.2"/>
    <x v="2274"/>
    <s v="theater"/>
    <x v="38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x v="38"/>
    <n v="100.33"/>
    <x v="2563"/>
    <s v="theater"/>
    <x v="38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x v="38"/>
    <n v="109.17"/>
    <x v="2564"/>
    <s v="theater"/>
    <x v="3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x v="38"/>
    <n v="123.43"/>
    <x v="2565"/>
    <s v="theater"/>
    <x v="38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x v="38"/>
    <n v="136.34"/>
    <x v="2566"/>
    <s v="theater"/>
    <x v="38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x v="38"/>
    <n v="103.47"/>
    <x v="498"/>
    <s v="theater"/>
    <x v="38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x v="38"/>
    <n v="121.33"/>
    <x v="2567"/>
    <s v="theater"/>
    <x v="38"/>
  </r>
  <r>
    <n v="3707"/>
    <s v="A KC Fringe World Premiere: DESPERATE ACTS"/>
    <s v="Support this collection of new plays by Kansas City writers and the artists who are bringing it to life!"/>
    <n v="1000"/>
    <x v="653"/>
    <x v="0"/>
    <x v="0"/>
    <s v="USD"/>
    <n v="1469165160"/>
    <n v="1467335378"/>
    <b v="0"/>
    <n v="23"/>
    <b v="1"/>
    <x v="38"/>
    <n v="186"/>
    <x v="2568"/>
    <s v="theater"/>
    <x v="38"/>
  </r>
  <r>
    <n v="3708"/>
    <s v="Much Ado About Nothing"/>
    <s v="Dear Stone Theater Company brings its inaugural production of Much Ado About Nothing to Logan Square, Chicago. Thanks for watching!"/>
    <n v="700"/>
    <x v="1155"/>
    <x v="0"/>
    <x v="0"/>
    <s v="USD"/>
    <n v="1404444286"/>
    <n v="1403234686"/>
    <b v="0"/>
    <n v="39"/>
    <b v="1"/>
    <x v="38"/>
    <n v="300"/>
    <x v="2569"/>
    <s v="theater"/>
    <x v="38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x v="38"/>
    <n v="108.25"/>
    <x v="2570"/>
    <s v="theater"/>
    <x v="38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x v="38"/>
    <n v="141.15"/>
    <x v="2571"/>
    <s v="theater"/>
    <x v="38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x v="38"/>
    <n v="114"/>
    <x v="2572"/>
    <s v="theater"/>
    <x v="38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x v="38"/>
    <n v="153.72999999999999"/>
    <x v="1621"/>
    <s v="theater"/>
    <x v="38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x v="38"/>
    <n v="101.5"/>
    <x v="2573"/>
    <s v="theater"/>
    <x v="38"/>
  </r>
  <r>
    <n v="3714"/>
    <s v="Expedition (to NYC)"/>
    <s v="This summer, help some of the top high school theater students from across the country come to NYC to create a world premiere play."/>
    <n v="10000"/>
    <x v="839"/>
    <x v="0"/>
    <x v="0"/>
    <s v="USD"/>
    <n v="1432612740"/>
    <n v="1429881667"/>
    <b v="0"/>
    <n v="97"/>
    <b v="1"/>
    <x v="38"/>
    <n v="102.35"/>
    <x v="2574"/>
    <s v="theater"/>
    <x v="38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x v="38"/>
    <n v="102.57"/>
    <x v="2575"/>
    <s v="theater"/>
    <x v="38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x v="38"/>
    <n v="155.75"/>
    <x v="1229"/>
    <s v="theater"/>
    <x v="38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x v="38"/>
    <n v="100.75"/>
    <x v="2576"/>
    <s v="theater"/>
    <x v="38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x v="38"/>
    <n v="239.4"/>
    <x v="2577"/>
    <s v="theater"/>
    <x v="38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x v="38"/>
    <n v="210"/>
    <x v="2432"/>
    <s v="theater"/>
    <x v="38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x v="38"/>
    <n v="104.52"/>
    <x v="2578"/>
    <s v="theater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x v="38"/>
    <n v="100.8"/>
    <x v="2579"/>
    <s v="theater"/>
    <x v="3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x v="38"/>
    <n v="111.2"/>
    <x v="2580"/>
    <s v="theater"/>
    <x v="38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x v="38"/>
    <n v="102.04"/>
    <x v="2581"/>
    <s v="theater"/>
    <x v="38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x v="38"/>
    <n v="102.55"/>
    <x v="2582"/>
    <s v="theater"/>
    <x v="38"/>
  </r>
  <r>
    <n v="3725"/>
    <s v="Mine by Polly Teale A Paper Parachutes Production"/>
    <s v="A small theatre company taking 'Mine' on tour in early 2016. 'Mine' is a modern play and we hope to break on to the stage with a bang."/>
    <n v="300"/>
    <x v="1332"/>
    <x v="0"/>
    <x v="1"/>
    <s v="GBP"/>
    <n v="1455831000"/>
    <n v="1454366467"/>
    <b v="0"/>
    <n v="15"/>
    <b v="1"/>
    <x v="38"/>
    <n v="127"/>
    <x v="2583"/>
    <s v="theater"/>
    <x v="38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x v="38"/>
    <n v="338.71"/>
    <x v="2584"/>
    <s v="theater"/>
    <x v="38"/>
  </r>
  <r>
    <n v="3727"/>
    <s v="Star-Spangled Sitcoms: Huzzah &amp; John Adams"/>
    <s v="It's exactly what you think it is: a historical parody of your favorite sitcom about a bar and its psychiatrist spinoff!"/>
    <n v="2000"/>
    <x v="897"/>
    <x v="0"/>
    <x v="0"/>
    <s v="USD"/>
    <n v="1476939300"/>
    <n v="1474273294"/>
    <b v="0"/>
    <n v="33"/>
    <b v="1"/>
    <x v="38"/>
    <n v="100.75"/>
    <x v="2503"/>
    <s v="theater"/>
    <x v="38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x v="38"/>
    <n v="9.31"/>
    <x v="2585"/>
    <s v="theater"/>
    <x v="38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x v="38"/>
    <n v="7.24"/>
    <x v="2586"/>
    <s v="theater"/>
    <x v="38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38"/>
    <n v="10"/>
    <x v="101"/>
    <s v="theater"/>
    <x v="38"/>
  </r>
  <r>
    <n v="3731"/>
    <s v="The Rabbit on the Moon"/>
    <s v="A long distance wrong number leads to love, but with Emily flying in to finally meet, Nick somehow forgot to mention he's blind."/>
    <n v="5500"/>
    <x v="819"/>
    <x v="2"/>
    <x v="0"/>
    <s v="USD"/>
    <n v="1420860180"/>
    <n v="1418234646"/>
    <b v="0"/>
    <n v="12"/>
    <b v="0"/>
    <x v="38"/>
    <n v="11.27"/>
    <x v="1155"/>
    <s v="theater"/>
    <x v="38"/>
  </r>
  <r>
    <n v="3732"/>
    <s v="Elektra Bekent - Afstudeervoorstelling"/>
    <s v="Mijn solo voorstelling gaat over Elektra (Sophokles) en hoe zij als jongere alles beleeft en meemaakt!"/>
    <n v="850"/>
    <x v="743"/>
    <x v="2"/>
    <x v="9"/>
    <s v="EUR"/>
    <n v="1422100800"/>
    <n v="1416932133"/>
    <b v="0"/>
    <n v="4"/>
    <b v="0"/>
    <x v="38"/>
    <n v="15.41"/>
    <x v="163"/>
    <s v="theater"/>
    <x v="38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38"/>
    <n v="0"/>
    <x v="121"/>
    <s v="theater"/>
    <x v="3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x v="38"/>
    <n v="28.47"/>
    <x v="2254"/>
    <s v="theater"/>
    <x v="38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38"/>
    <n v="13.33"/>
    <x v="119"/>
    <s v="theater"/>
    <x v="38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38"/>
    <n v="0.67"/>
    <x v="119"/>
    <s v="theater"/>
    <x v="38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38"/>
    <n v="21.43"/>
    <x v="413"/>
    <s v="theater"/>
    <x v="38"/>
  </r>
  <r>
    <n v="3738"/>
    <s v="'GULF' - a new play by PIVOT THEATRE"/>
    <s v="A filmic, fast-paced exploration of trust, making its debut at Camden People's Theatre this July."/>
    <n v="1500"/>
    <x v="533"/>
    <x v="2"/>
    <x v="1"/>
    <s v="GBP"/>
    <n v="1405461600"/>
    <n v="1403562705"/>
    <b v="0"/>
    <n v="6"/>
    <b v="0"/>
    <x v="38"/>
    <n v="18"/>
    <x v="552"/>
    <s v="theater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x v="1407"/>
    <x v="2"/>
    <x v="1"/>
    <s v="GBP"/>
    <n v="1468752468"/>
    <n v="1467024468"/>
    <b v="0"/>
    <n v="8"/>
    <b v="0"/>
    <x v="38"/>
    <n v="20.13"/>
    <x v="2587"/>
    <s v="theater"/>
    <x v="38"/>
  </r>
  <r>
    <n v="3740"/>
    <s v="dasGROUP Theatre: Savage in Limbo"/>
    <s v="Savage in Limbo is the pilot production of dasGROUP Theatre; a Dallas-based production company with an eye for grit &amp; love of theatre."/>
    <n v="2000"/>
    <x v="1794"/>
    <x v="2"/>
    <x v="0"/>
    <s v="USD"/>
    <n v="1407808438"/>
    <n v="1405217355"/>
    <b v="0"/>
    <n v="14"/>
    <b v="0"/>
    <x v="38"/>
    <n v="17.899999999999999"/>
    <x v="2588"/>
    <s v="theater"/>
    <x v="38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38"/>
    <n v="0"/>
    <x v="121"/>
    <s v="theater"/>
    <x v="38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38"/>
    <n v="2"/>
    <x v="380"/>
    <s v="theater"/>
    <x v="38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38"/>
    <n v="0"/>
    <x v="121"/>
    <s v="theater"/>
    <x v="38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38"/>
    <n v="0"/>
    <x v="121"/>
    <s v="theater"/>
    <x v="38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38"/>
    <n v="10"/>
    <x v="119"/>
    <s v="theater"/>
    <x v="38"/>
  </r>
  <r>
    <n v="3746"/>
    <s v="Stage Play Production - &quot;I Love You to Death&quot;"/>
    <s v="Generational curses CAN be broken...right?"/>
    <n v="8500"/>
    <x v="446"/>
    <x v="2"/>
    <x v="0"/>
    <s v="USD"/>
    <n v="1475918439"/>
    <n v="1473326439"/>
    <b v="0"/>
    <n v="1"/>
    <b v="0"/>
    <x v="38"/>
    <n v="2.38"/>
    <x v="2589"/>
    <s v="theater"/>
    <x v="38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38"/>
    <n v="1"/>
    <x v="380"/>
    <s v="theater"/>
    <x v="38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x v="40"/>
    <n v="103.52"/>
    <x v="2590"/>
    <s v="theater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40"/>
    <n v="105"/>
    <x v="1452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x v="40"/>
    <n v="100.45"/>
    <x v="2591"/>
    <s v="theater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x v="40"/>
    <n v="132.6"/>
    <x v="2592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x v="40"/>
    <n v="113"/>
    <x v="520"/>
    <s v="theater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x v="40"/>
    <n v="103.34"/>
    <x v="2593"/>
    <s v="theater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40"/>
    <n v="120"/>
    <x v="2594"/>
    <s v="theater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x v="40"/>
    <n v="129.63999999999999"/>
    <x v="259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x v="40"/>
    <n v="101.11"/>
    <x v="2596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x v="40"/>
    <n v="108.51"/>
    <x v="2597"/>
    <s v="theater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x v="40"/>
    <n v="102.33"/>
    <x v="1338"/>
    <s v="theater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x v="40"/>
    <n v="110.24"/>
    <x v="2598"/>
    <s v="theater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x v="40"/>
    <n v="101.02"/>
    <x v="2599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40"/>
    <n v="100"/>
    <x v="2600"/>
    <s v="theater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x v="40"/>
    <n v="106.24"/>
    <x v="2601"/>
    <s v="theater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40"/>
    <n v="100"/>
    <x v="2602"/>
    <s v="theater"/>
    <x v="40"/>
  </r>
  <r>
    <n v="3764"/>
    <s v="Agape Performing Arts Company, a Ministry of OLG"/>
    <s v="Talented, hard-working performers for Into the Woods JR need your help in renting microphones for our show!"/>
    <n v="1500"/>
    <x v="711"/>
    <x v="0"/>
    <x v="0"/>
    <s v="USD"/>
    <n v="1464482160"/>
    <n v="1462824832"/>
    <b v="0"/>
    <n v="27"/>
    <b v="1"/>
    <x v="40"/>
    <n v="100"/>
    <x v="2480"/>
    <s v="theater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x v="40"/>
    <n v="113.46"/>
    <x v="2603"/>
    <s v="theater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x v="40"/>
    <n v="102.65"/>
    <x v="2604"/>
    <s v="theater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x v="40"/>
    <n v="116.75"/>
    <x v="726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x v="40"/>
    <n v="107.65"/>
    <x v="260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x v="1157"/>
    <x v="0"/>
    <x v="0"/>
    <s v="USD"/>
    <n v="1460730079"/>
    <n v="1458138079"/>
    <b v="0"/>
    <n v="15"/>
    <b v="1"/>
    <x v="40"/>
    <n v="100"/>
    <x v="2606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40"/>
    <n v="100"/>
    <x v="101"/>
    <s v="theater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x v="40"/>
    <n v="146"/>
    <x v="2607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x v="40"/>
    <n v="110.2"/>
    <x v="2608"/>
    <s v="theater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x v="40"/>
    <n v="108.2"/>
    <x v="2609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x v="1024"/>
    <x v="0"/>
    <x v="5"/>
    <s v="CAD"/>
    <n v="1428606055"/>
    <n v="1427223655"/>
    <b v="0"/>
    <n v="25"/>
    <b v="1"/>
    <x v="40"/>
    <n v="100"/>
    <x v="101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452"/>
    <x v="0"/>
    <x v="0"/>
    <s v="USD"/>
    <n v="1428552000"/>
    <n v="1426199843"/>
    <b v="0"/>
    <n v="14"/>
    <b v="1"/>
    <x v="40"/>
    <n v="100.25"/>
    <x v="1755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642"/>
    <x v="0"/>
    <x v="0"/>
    <s v="USD"/>
    <n v="1406854800"/>
    <n v="1403599778"/>
    <b v="0"/>
    <n v="94"/>
    <b v="1"/>
    <x v="40"/>
    <n v="106.71"/>
    <x v="2610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x v="40"/>
    <n v="143.19999999999999"/>
    <x v="882"/>
    <s v="theater"/>
    <x v="40"/>
  </r>
  <r>
    <n v="3778"/>
    <s v="Give a Puppet a Hand"/>
    <s v="Sponsor an AVENUE Q puppet for The Barn Players April 2015 production."/>
    <n v="2400"/>
    <x v="1378"/>
    <x v="0"/>
    <x v="0"/>
    <s v="USD"/>
    <n v="1423942780"/>
    <n v="1418758780"/>
    <b v="0"/>
    <n v="36"/>
    <b v="1"/>
    <x v="40"/>
    <n v="105.04"/>
    <x v="2611"/>
    <s v="theater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x v="40"/>
    <n v="103.98"/>
    <x v="1930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40"/>
    <n v="120"/>
    <x v="101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x v="40"/>
    <n v="109.67"/>
    <x v="2612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962"/>
    <x v="0"/>
    <x v="1"/>
    <s v="GBP"/>
    <n v="1469401200"/>
    <n v="1466887297"/>
    <b v="0"/>
    <n v="27"/>
    <b v="1"/>
    <x v="40"/>
    <n v="101.75"/>
    <x v="2613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x v="40"/>
    <n v="128.91999999999999"/>
    <x v="261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x v="40"/>
    <n v="115"/>
    <x v="26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40"/>
    <n v="150.75"/>
    <x v="1669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x v="40"/>
    <n v="110.97"/>
    <x v="2616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x v="1382"/>
    <x v="0"/>
    <x v="0"/>
    <s v="USD"/>
    <n v="1436587140"/>
    <n v="1434113406"/>
    <b v="0"/>
    <n v="10"/>
    <b v="1"/>
    <x v="40"/>
    <n v="100.29"/>
    <x v="2617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40"/>
    <n v="0.67"/>
    <x v="130"/>
    <s v="theater"/>
    <x v="40"/>
  </r>
  <r>
    <n v="3789"/>
    <s v="Austen a New Musical Play"/>
    <s v="This fabulous new play explores the little known love life of England's most famous romantic novelist, Jane Austen."/>
    <n v="3550"/>
    <x v="769"/>
    <x v="2"/>
    <x v="1"/>
    <s v="GBP"/>
    <n v="1434395418"/>
    <n v="1431630618"/>
    <b v="0"/>
    <n v="4"/>
    <b v="0"/>
    <x v="40"/>
    <n v="3.27"/>
    <x v="2005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40"/>
    <n v="0"/>
    <x v="121"/>
    <s v="theater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40"/>
    <n v="0"/>
    <x v="121"/>
    <s v="theater"/>
    <x v="40"/>
  </r>
  <r>
    <n v="3792"/>
    <s v="BorikÃ©n: The Show"/>
    <s v="A cultural and historic journey through Puerto Rico's music and dance!"/>
    <n v="12500"/>
    <x v="413"/>
    <x v="2"/>
    <x v="0"/>
    <s v="USD"/>
    <n v="1436957022"/>
    <n v="1434365022"/>
    <b v="0"/>
    <n v="2"/>
    <b v="0"/>
    <x v="40"/>
    <n v="0.28000000000000003"/>
    <x v="419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x v="40"/>
    <n v="59.66"/>
    <x v="2618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40"/>
    <n v="1"/>
    <x v="73"/>
    <s v="theater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40"/>
    <n v="1.67"/>
    <x v="144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40"/>
    <n v="0"/>
    <x v="120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x v="40"/>
    <n v="89.67"/>
    <x v="2619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648"/>
    <x v="2"/>
    <x v="0"/>
    <s v="USD"/>
    <n v="1407691248"/>
    <n v="1405099248"/>
    <b v="0"/>
    <n v="5"/>
    <b v="0"/>
    <x v="40"/>
    <n v="1.46"/>
    <x v="1794"/>
    <s v="theater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x v="40"/>
    <n v="4.0199999999999996"/>
    <x v="1669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x v="1542"/>
    <x v="2"/>
    <x v="0"/>
    <s v="USD"/>
    <n v="1420952340"/>
    <n v="1418146883"/>
    <b v="0"/>
    <n v="16"/>
    <b v="0"/>
    <x v="40"/>
    <n v="4"/>
    <x v="2620"/>
    <s v="theater"/>
    <x v="40"/>
  </r>
  <r>
    <n v="3801"/>
    <s v="The Imaginary A Musical"/>
    <s v="The Imaginary : A Musical is a new musical adaptation based on the novel written by A.F. Harrold.       TheImaginaryAMusical.com"/>
    <n v="5000"/>
    <x v="1460"/>
    <x v="2"/>
    <x v="0"/>
    <s v="USD"/>
    <n v="1420215216"/>
    <n v="1417536816"/>
    <b v="0"/>
    <n v="9"/>
    <b v="0"/>
    <x v="40"/>
    <n v="8.52"/>
    <x v="2621"/>
    <s v="theater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40"/>
    <n v="0"/>
    <x v="121"/>
    <s v="theater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x v="40"/>
    <n v="19.649999999999999"/>
    <x v="2382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40"/>
    <n v="0"/>
    <x v="121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40"/>
    <n v="0"/>
    <x v="1812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40"/>
    <n v="7.0000000000000007E-2"/>
    <x v="144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x v="40"/>
    <n v="30.33"/>
    <x v="2622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38"/>
    <n v="100"/>
    <x v="760"/>
    <s v="theater"/>
    <x v="38"/>
  </r>
  <r>
    <n v="3809"/>
    <s v="15% of The Seagull Flies to Edinburgh"/>
    <s v="The story of two women trying to produce their own version of Chekhov's The Seagull with limited resources and unfettered enthusiasm."/>
    <n v="2000"/>
    <x v="791"/>
    <x v="0"/>
    <x v="1"/>
    <s v="GBP"/>
    <n v="1406761200"/>
    <n v="1402403907"/>
    <b v="0"/>
    <n v="38"/>
    <b v="1"/>
    <x v="38"/>
    <n v="101.25"/>
    <x v="1005"/>
    <s v="theater"/>
    <x v="38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x v="38"/>
    <n v="121.73"/>
    <x v="2623"/>
    <s v="theater"/>
    <x v="38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x v="38"/>
    <n v="330"/>
    <x v="526"/>
    <s v="theater"/>
    <x v="38"/>
  </r>
  <r>
    <n v="3812"/>
    <s v="Save &quot;The Stage Door&quot;"/>
    <s v="We are raising funds for our local theatre group &quot;The Stage Door&quot;. Funding required for lighting, stage equipment and productions."/>
    <n v="2000"/>
    <x v="1063"/>
    <x v="0"/>
    <x v="5"/>
    <s v="CAD"/>
    <n v="1433131140"/>
    <n v="1429120908"/>
    <b v="0"/>
    <n v="11"/>
    <b v="1"/>
    <x v="38"/>
    <n v="109.55"/>
    <x v="2624"/>
    <s v="theater"/>
    <x v="38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x v="38"/>
    <n v="100.95"/>
    <x v="2625"/>
    <s v="theater"/>
    <x v="38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x v="38"/>
    <n v="140.13"/>
    <x v="2626"/>
    <s v="theater"/>
    <x v="38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x v="38"/>
    <n v="100"/>
    <x v="73"/>
    <s v="theater"/>
    <x v="38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x v="38"/>
    <n v="119.24"/>
    <x v="2627"/>
    <s v="theater"/>
    <x v="38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x v="38"/>
    <n v="107.25"/>
    <x v="2628"/>
    <s v="theater"/>
    <x v="38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38"/>
    <n v="228"/>
    <x v="2629"/>
    <s v="theater"/>
    <x v="38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x v="38"/>
    <n v="106.4"/>
    <x v="2630"/>
    <s v="theater"/>
    <x v="38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38"/>
    <n v="143.33000000000001"/>
    <x v="617"/>
    <s v="theater"/>
    <x v="38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x v="38"/>
    <n v="104.54"/>
    <x v="2631"/>
    <s v="theater"/>
    <x v="38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x v="38"/>
    <n v="110.02"/>
    <x v="2632"/>
    <s v="theater"/>
    <x v="38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x v="38"/>
    <n v="106"/>
    <x v="624"/>
    <s v="theater"/>
    <x v="38"/>
  </r>
  <r>
    <n v="3824"/>
    <s v="Count Your Blessings - A Verbatim Performance"/>
    <s v="the hardy presents a collaboration between Robbie Curran and Abram Rooney. Kemble House, 9th-14th August, every night at 8pm."/>
    <n v="250"/>
    <x v="533"/>
    <x v="0"/>
    <x v="1"/>
    <s v="GBP"/>
    <n v="1470058860"/>
    <n v="1469026903"/>
    <b v="0"/>
    <n v="7"/>
    <b v="1"/>
    <x v="38"/>
    <n v="108"/>
    <x v="2633"/>
    <s v="theater"/>
    <x v="38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x v="38"/>
    <n v="105.42"/>
    <x v="2634"/>
    <s v="theater"/>
    <x v="38"/>
  </r>
  <r>
    <n v="3826"/>
    <s v="DAY OF THE DOG by Blue Sparrow Theatre Company"/>
    <s v="This is the story about the Westons. One family who live with mental illness on a daily basis."/>
    <n v="600"/>
    <x v="1527"/>
    <x v="0"/>
    <x v="1"/>
    <s v="GBP"/>
    <n v="1430993394"/>
    <n v="1428401394"/>
    <b v="0"/>
    <n v="26"/>
    <b v="1"/>
    <x v="38"/>
    <n v="119.17"/>
    <x v="501"/>
    <s v="theater"/>
    <x v="38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x v="38"/>
    <n v="152.66999999999999"/>
    <x v="2635"/>
    <s v="theater"/>
    <x v="38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38"/>
    <n v="100"/>
    <x v="2636"/>
    <s v="theater"/>
    <x v="38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x v="38"/>
    <n v="100.2"/>
    <x v="2637"/>
    <s v="theater"/>
    <x v="38"/>
  </r>
  <r>
    <n v="3830"/>
    <s v="Run Away"/>
    <s v="The Aeon Theatre company is producing another original play by Parker Hale at the Manhattan Reportory Theatre"/>
    <n v="100"/>
    <x v="553"/>
    <x v="0"/>
    <x v="0"/>
    <s v="USD"/>
    <n v="1464371211"/>
    <n v="1463161611"/>
    <b v="0"/>
    <n v="3"/>
    <b v="1"/>
    <x v="38"/>
    <n v="225"/>
    <x v="1452"/>
    <s v="theater"/>
    <x v="38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38"/>
    <n v="106.02"/>
    <x v="2638"/>
    <s v="theater"/>
    <x v="38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x v="38"/>
    <n v="104.67"/>
    <x v="2639"/>
    <s v="theater"/>
    <x v="38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x v="38"/>
    <n v="116.67"/>
    <x v="277"/>
    <s v="theater"/>
    <x v="38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x v="38"/>
    <n v="109.03"/>
    <x v="2640"/>
    <s v="theater"/>
    <x v="38"/>
  </r>
  <r>
    <n v="3835"/>
    <s v="Support new theatre piece IT DOESN'T MATTER"/>
    <s v="IT DOESN'T MATTER is a new comedic piece of political theatre written by three enthusiastic students. Help us produce it at LIPA!"/>
    <n v="200"/>
    <x v="1402"/>
    <x v="0"/>
    <x v="1"/>
    <s v="GBP"/>
    <n v="1461278208"/>
    <n v="1459463808"/>
    <b v="0"/>
    <n v="8"/>
    <b v="1"/>
    <x v="38"/>
    <n v="160"/>
    <x v="375"/>
    <s v="theater"/>
    <x v="38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38"/>
    <n v="112.5"/>
    <x v="2641"/>
    <s v="theater"/>
    <x v="38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x v="38"/>
    <n v="102.1"/>
    <x v="2642"/>
    <s v="theater"/>
    <x v="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x v="38"/>
    <n v="100.82"/>
    <x v="2643"/>
    <s v="theater"/>
    <x v="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791"/>
    <x v="0"/>
    <x v="0"/>
    <s v="USD"/>
    <n v="1438226724"/>
    <n v="1433042724"/>
    <b v="0"/>
    <n v="32"/>
    <b v="1"/>
    <x v="38"/>
    <n v="101.25"/>
    <x v="2644"/>
    <s v="theater"/>
    <x v="38"/>
  </r>
  <r>
    <n v="3840"/>
    <s v="Tonight I'll be April"/>
    <s v="A gritty play looking at a modern day relationship, highlighting issues of mental health and abuse suffered by men."/>
    <n v="1"/>
    <x v="479"/>
    <x v="0"/>
    <x v="1"/>
    <s v="GBP"/>
    <n v="1459180229"/>
    <n v="1457023829"/>
    <b v="0"/>
    <n v="3"/>
    <b v="1"/>
    <x v="38"/>
    <n v="6500"/>
    <x v="94"/>
    <s v="theater"/>
    <x v="38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x v="38"/>
    <n v="8.7200000000000006"/>
    <x v="2645"/>
    <s v="theater"/>
    <x v="38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x v="38"/>
    <n v="21.94"/>
    <x v="2646"/>
    <s v="theater"/>
    <x v="38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x v="38"/>
    <n v="21.3"/>
    <x v="2647"/>
    <s v="theater"/>
    <x v="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x v="38"/>
    <n v="41.49"/>
    <x v="2648"/>
    <s v="theater"/>
    <x v="38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x v="38"/>
    <n v="2.11"/>
    <x v="2649"/>
    <s v="theater"/>
    <x v="38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x v="38"/>
    <n v="2.7"/>
    <x v="2120"/>
    <s v="theater"/>
    <x v="38"/>
  </r>
  <r>
    <n v="3847"/>
    <s v="Madame X"/>
    <s v="The production of the original play &quot;Madame X&quot; by Amanda Davison. Inspired by the painting by John Singer Sargent."/>
    <n v="10500"/>
    <x v="1320"/>
    <x v="2"/>
    <x v="0"/>
    <s v="USD"/>
    <n v="1437283391"/>
    <n v="1433395391"/>
    <b v="1"/>
    <n v="9"/>
    <b v="0"/>
    <x v="38"/>
    <n v="16.16"/>
    <x v="2650"/>
    <s v="theater"/>
    <x v="3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x v="38"/>
    <n v="16.38"/>
    <x v="2651"/>
    <s v="theater"/>
    <x v="38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x v="38"/>
    <n v="7.04"/>
    <x v="2652"/>
    <s v="theater"/>
    <x v="38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x v="38"/>
    <n v="3.8"/>
    <x v="2653"/>
    <s v="theater"/>
    <x v="38"/>
  </r>
  <r>
    <n v="3851"/>
    <s v="Waving Goodbye"/>
    <s v="A play about the horrible choices we have to make every day. Should we take a risk, or take the road most travelled?"/>
    <n v="2500"/>
    <x v="542"/>
    <x v="2"/>
    <x v="1"/>
    <s v="GBP"/>
    <n v="1437129179"/>
    <n v="1434537179"/>
    <b v="1"/>
    <n v="24"/>
    <b v="0"/>
    <x v="38"/>
    <n v="34.08"/>
    <x v="2654"/>
    <s v="theater"/>
    <x v="38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38"/>
    <n v="0.2"/>
    <x v="119"/>
    <s v="theater"/>
    <x v="38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38"/>
    <n v="0.03"/>
    <x v="31"/>
    <s v="theater"/>
    <x v="38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x v="38"/>
    <n v="16.25"/>
    <x v="2655"/>
    <s v="theater"/>
    <x v="3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38"/>
    <n v="2.5"/>
    <x v="380"/>
    <s v="theater"/>
    <x v="38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38"/>
    <n v="0.02"/>
    <x v="120"/>
    <s v="theater"/>
    <x v="38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38"/>
    <n v="5.2"/>
    <x v="177"/>
    <s v="theater"/>
    <x v="38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38"/>
    <n v="2"/>
    <x v="119"/>
    <s v="theater"/>
    <x v="38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38"/>
    <n v="0.04"/>
    <x v="120"/>
    <s v="theater"/>
    <x v="38"/>
  </r>
  <r>
    <n v="3860"/>
    <s v="Tennessee Williams' ONE ARM @ Minnesota Fringe"/>
    <s v="The unproduced screenplay by Tennessee Williams is given life for the first time on a Twin Cities stage by an ensemble of local actors."/>
    <n v="6000"/>
    <x v="766"/>
    <x v="2"/>
    <x v="0"/>
    <s v="USD"/>
    <n v="1407858710"/>
    <n v="1405266710"/>
    <b v="0"/>
    <n v="13"/>
    <b v="0"/>
    <x v="38"/>
    <n v="17.670000000000002"/>
    <x v="2656"/>
    <s v="theater"/>
    <x v="38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x v="38"/>
    <n v="5"/>
    <x v="101"/>
    <s v="theater"/>
    <x v="38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x v="38"/>
    <n v="0.01"/>
    <x v="120"/>
    <s v="theater"/>
    <x v="38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38"/>
    <n v="0"/>
    <x v="121"/>
    <s v="theater"/>
    <x v="38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38"/>
    <n v="1.2"/>
    <x v="135"/>
    <s v="theater"/>
    <x v="38"/>
  </r>
  <r>
    <n v="3865"/>
    <s v="Fellatia's-Fantastic-Fun-Time-Show"/>
    <s v="Sissy Entertainment delivers a delicious cabaret that blends comedic monologue, song, and traditional sketch comedy."/>
    <n v="2413"/>
    <x v="942"/>
    <x v="2"/>
    <x v="5"/>
    <s v="CAD"/>
    <n v="1409376600"/>
    <n v="1405957098"/>
    <b v="0"/>
    <n v="14"/>
    <b v="0"/>
    <x v="38"/>
    <n v="26.94"/>
    <x v="2235"/>
    <s v="theater"/>
    <x v="38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x v="38"/>
    <n v="0.55000000000000004"/>
    <x v="148"/>
    <s v="theater"/>
    <x v="38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x v="38"/>
    <n v="12.55"/>
    <x v="2214"/>
    <s v="theater"/>
    <x v="38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x v="40"/>
    <n v="0.2"/>
    <x v="119"/>
    <s v="theater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x v="40"/>
    <n v="3.45"/>
    <x v="795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711"/>
    <x v="1"/>
    <x v="0"/>
    <s v="USD"/>
    <n v="1404360478"/>
    <n v="1401768478"/>
    <b v="0"/>
    <n v="10"/>
    <b v="0"/>
    <x v="40"/>
    <n v="15"/>
    <x v="1198"/>
    <s v="theater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40"/>
    <n v="2.67"/>
    <x v="140"/>
    <s v="theater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40"/>
    <n v="0"/>
    <x v="121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40"/>
    <n v="0"/>
    <x v="121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40"/>
    <n v="0"/>
    <x v="121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40"/>
    <n v="0"/>
    <x v="121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x v="40"/>
    <n v="52.79"/>
    <x v="2355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x v="40"/>
    <n v="4.96"/>
    <x v="2657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40"/>
    <n v="0.06"/>
    <x v="119"/>
    <s v="theater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40"/>
    <n v="0"/>
    <x v="121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x v="961"/>
    <x v="1"/>
    <x v="1"/>
    <s v="GBP"/>
    <n v="1406761200"/>
    <n v="1403724820"/>
    <b v="0"/>
    <n v="17"/>
    <b v="0"/>
    <x v="40"/>
    <n v="13.07"/>
    <x v="350"/>
    <s v="theater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40"/>
    <n v="5"/>
    <x v="380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40"/>
    <n v="0"/>
    <x v="121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40"/>
    <n v="0"/>
    <x v="121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40"/>
    <n v="0"/>
    <x v="121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40"/>
    <n v="0"/>
    <x v="121"/>
    <s v="theater"/>
    <x v="40"/>
  </r>
  <r>
    <n v="3886"/>
    <s v="a (Canceled)"/>
    <n v="1"/>
    <n v="10000"/>
    <x v="117"/>
    <x v="1"/>
    <x v="2"/>
    <s v="AUD"/>
    <n v="1418275702"/>
    <n v="1415683702"/>
    <b v="0"/>
    <n v="0"/>
    <b v="0"/>
    <x v="40"/>
    <n v="0"/>
    <x v="121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13"/>
    <x v="1"/>
    <x v="0"/>
    <s v="USD"/>
    <n v="1430517600"/>
    <n v="1426538129"/>
    <b v="0"/>
    <n v="2"/>
    <b v="0"/>
    <x v="40"/>
    <n v="1.75"/>
    <x v="419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x v="38"/>
    <n v="27.1"/>
    <x v="2418"/>
    <s v="theater"/>
    <x v="38"/>
  </r>
  <r>
    <n v="3889"/>
    <s v="Sherri's Playhouse Present's A Heavenly Hand!"/>
    <s v="A romantic comedy about a girl trying to figure out what to do with her life and an angel who comes to help her."/>
    <n v="8000"/>
    <x v="558"/>
    <x v="2"/>
    <x v="0"/>
    <s v="USD"/>
    <n v="1420413960"/>
    <n v="1417651630"/>
    <b v="0"/>
    <n v="9"/>
    <b v="0"/>
    <x v="38"/>
    <n v="1.48"/>
    <x v="2658"/>
    <s v="theater"/>
    <x v="38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x v="38"/>
    <n v="16.829999999999998"/>
    <x v="2659"/>
    <s v="theater"/>
    <x v="38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x v="38"/>
    <n v="32.5"/>
    <x v="2218"/>
    <s v="theater"/>
    <x v="38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38"/>
    <n v="0"/>
    <x v="121"/>
    <s v="theater"/>
    <x v="38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x v="38"/>
    <n v="21.55"/>
    <x v="2660"/>
    <s v="theater"/>
    <x v="38"/>
  </r>
  <r>
    <n v="3894"/>
    <s v="MADE-UP: A Sitcom Theater Special"/>
    <s v="Ryan and Vanessa are hosting Christmas for the first time but instead of a happy celebration, they get a hilarious survival situation."/>
    <n v="15000"/>
    <x v="688"/>
    <x v="2"/>
    <x v="0"/>
    <s v="USD"/>
    <n v="1481000340"/>
    <n v="1478386812"/>
    <b v="0"/>
    <n v="11"/>
    <b v="0"/>
    <x v="38"/>
    <n v="3.47"/>
    <x v="984"/>
    <s v="theater"/>
    <x v="38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38"/>
    <n v="5"/>
    <x v="73"/>
    <s v="theater"/>
    <x v="38"/>
  </r>
  <r>
    <n v="3896"/>
    <s v="Yorick and Company"/>
    <s v="Yorick and Co. is a comedy about a struggling theatre company whose mysterious benefactor starts haunting the show!"/>
    <n v="1600"/>
    <x v="717"/>
    <x v="2"/>
    <x v="0"/>
    <s v="USD"/>
    <n v="1402979778"/>
    <n v="1401770178"/>
    <b v="0"/>
    <n v="4"/>
    <b v="0"/>
    <x v="38"/>
    <n v="10.63"/>
    <x v="737"/>
    <s v="theater"/>
    <x v="3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x v="38"/>
    <n v="17.600000000000001"/>
    <x v="790"/>
    <s v="theater"/>
    <x v="38"/>
  </r>
  <r>
    <n v="3898"/>
    <s v="The Return of The Walthamstow Mysteries"/>
    <s v="'Somewhere you know, nowhere you've been' a theatrical _x000a_re-imagining of Walthamstowâ€™s past acted out beneath big skies in the marshes."/>
    <n v="2500"/>
    <x v="1361"/>
    <x v="2"/>
    <x v="1"/>
    <s v="GBP"/>
    <n v="1439827200"/>
    <n v="1436355270"/>
    <b v="0"/>
    <n v="16"/>
    <b v="0"/>
    <x v="38"/>
    <n v="32.56"/>
    <x v="990"/>
    <s v="theater"/>
    <x v="38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38"/>
    <n v="1.25"/>
    <x v="368"/>
    <s v="theater"/>
    <x v="38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x v="38"/>
    <n v="5.4"/>
    <x v="2661"/>
    <s v="theater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38"/>
    <n v="0.83"/>
    <x v="380"/>
    <s v="theater"/>
    <x v="38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38"/>
    <n v="48.83"/>
    <x v="2662"/>
    <s v="theater"/>
    <x v="38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38"/>
    <n v="0"/>
    <x v="121"/>
    <s v="theater"/>
    <x v="38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x v="38"/>
    <n v="0.03"/>
    <x v="1812"/>
    <s v="theater"/>
    <x v="38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x v="38"/>
    <n v="11.53"/>
    <x v="2663"/>
    <s v="theater"/>
    <x v="38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x v="38"/>
    <n v="67.33"/>
    <x v="2664"/>
    <s v="theater"/>
    <x v="38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38"/>
    <n v="15.3"/>
    <x v="2665"/>
    <s v="theater"/>
    <x v="38"/>
  </r>
  <r>
    <n v="3908"/>
    <s v="Unconscious Subconscious"/>
    <s v="Death splits apart twin brothers in a questionable car accident. They shared dreams, and now they must share trials in the unknown."/>
    <n v="750"/>
    <x v="479"/>
    <x v="2"/>
    <x v="0"/>
    <s v="USD"/>
    <n v="1406603696"/>
    <n v="1405307696"/>
    <b v="0"/>
    <n v="4"/>
    <b v="0"/>
    <x v="38"/>
    <n v="8.67"/>
    <x v="488"/>
    <s v="theater"/>
    <x v="38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x v="38"/>
    <n v="0.23"/>
    <x v="931"/>
    <s v="theater"/>
    <x v="38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x v="38"/>
    <n v="3.08"/>
    <x v="2666"/>
    <s v="theater"/>
    <x v="38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x v="38"/>
    <n v="37.409999999999997"/>
    <x v="2417"/>
    <s v="theater"/>
    <x v="38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38"/>
    <n v="0.01"/>
    <x v="120"/>
    <s v="theater"/>
    <x v="38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38"/>
    <n v="10"/>
    <x v="2667"/>
    <s v="theater"/>
    <x v="38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1556"/>
    <x v="2"/>
    <x v="1"/>
    <s v="GBP"/>
    <n v="1431298740"/>
    <n v="1429558756"/>
    <b v="0"/>
    <n v="27"/>
    <b v="0"/>
    <x v="38"/>
    <n v="36.36"/>
    <x v="2274"/>
    <s v="theater"/>
    <x v="38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38"/>
    <n v="0.33"/>
    <x v="144"/>
    <s v="theater"/>
    <x v="38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38"/>
    <n v="0"/>
    <x v="121"/>
    <s v="theater"/>
    <x v="38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38"/>
    <n v="0.28999999999999998"/>
    <x v="119"/>
    <s v="theater"/>
    <x v="38"/>
  </r>
  <r>
    <n v="3918"/>
    <s v="The Singing Teacher"/>
    <s v="A fantastic new comedy coming to the West End 2014.  An Alan Ayckbourn meets Richard Curtis style comedy. Who knew singing was therapy!"/>
    <n v="60000"/>
    <x v="427"/>
    <x v="2"/>
    <x v="1"/>
    <s v="GBP"/>
    <n v="1407168000"/>
    <n v="1406131023"/>
    <b v="0"/>
    <n v="3"/>
    <b v="0"/>
    <x v="38"/>
    <n v="0.2"/>
    <x v="375"/>
    <s v="theater"/>
    <x v="38"/>
  </r>
  <r>
    <n v="3919"/>
    <s v="After The Blue"/>
    <s v="Two sisters living in a Cornish seaside town attempt to hide and escape from a life- circle of deceit, abuse, incest and revenge."/>
    <n v="5000"/>
    <x v="488"/>
    <x v="2"/>
    <x v="1"/>
    <s v="GBP"/>
    <n v="1453075200"/>
    <n v="1450628773"/>
    <b v="0"/>
    <n v="3"/>
    <b v="0"/>
    <x v="38"/>
    <n v="1.8"/>
    <x v="179"/>
    <s v="theater"/>
    <x v="38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x v="38"/>
    <n v="5.4"/>
    <x v="552"/>
    <s v="theater"/>
    <x v="38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38"/>
    <n v="0"/>
    <x v="121"/>
    <s v="theater"/>
    <x v="38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38"/>
    <n v="8.1300000000000008"/>
    <x v="2668"/>
    <s v="theater"/>
    <x v="38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x v="38"/>
    <n v="12.03"/>
    <x v="2669"/>
    <s v="theater"/>
    <x v="38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x v="38"/>
    <n v="15.27"/>
    <x v="1022"/>
    <s v="theater"/>
    <x v="38"/>
  </r>
  <r>
    <n v="3925"/>
    <s v="Help Save High School Theater"/>
    <s v="Help Save High School Theater Program_x000a_Your donations will be used to purchase props, build sets, and costumes."/>
    <n v="150"/>
    <x v="510"/>
    <x v="2"/>
    <x v="0"/>
    <s v="USD"/>
    <n v="1406753639"/>
    <n v="1404161639"/>
    <b v="0"/>
    <n v="3"/>
    <b v="0"/>
    <x v="38"/>
    <n v="10"/>
    <x v="144"/>
    <s v="theater"/>
    <x v="38"/>
  </r>
  <r>
    <n v="3926"/>
    <s v="Caryl Churchill's 'Top Girls' - NSW HSC Text"/>
    <s v="Producing syllabus-relevant theatre targeted to HSC students on the NSW Central Coast"/>
    <n v="5000"/>
    <x v="510"/>
    <x v="2"/>
    <x v="2"/>
    <s v="AUD"/>
    <n v="1419645748"/>
    <n v="1417053748"/>
    <b v="0"/>
    <n v="1"/>
    <b v="0"/>
    <x v="38"/>
    <n v="0.3"/>
    <x v="2"/>
    <s v="theater"/>
    <x v="3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38"/>
    <n v="1"/>
    <x v="381"/>
    <s v="theater"/>
    <x v="38"/>
  </r>
  <r>
    <n v="3928"/>
    <s v="CHARM by Philip Dawkins"/>
    <s v="&quot;Charm&quot; class is in session! Mama Darleena, a transgender African-American woman, shares rules for etiquette with her LGBTQ students."/>
    <n v="5000"/>
    <x v="1299"/>
    <x v="2"/>
    <x v="0"/>
    <s v="USD"/>
    <n v="1444971540"/>
    <n v="1442593427"/>
    <b v="0"/>
    <n v="7"/>
    <b v="0"/>
    <x v="38"/>
    <n v="13.02"/>
    <x v="2670"/>
    <s v="theater"/>
    <x v="3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x v="38"/>
    <n v="2.27"/>
    <x v="2671"/>
    <s v="theater"/>
    <x v="38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38"/>
    <n v="0"/>
    <x v="121"/>
    <s v="theater"/>
    <x v="38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38"/>
    <n v="0"/>
    <x v="121"/>
    <s v="theater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38"/>
    <n v="0.01"/>
    <x v="120"/>
    <s v="theater"/>
    <x v="38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x v="38"/>
    <n v="15.74"/>
    <x v="1770"/>
    <s v="theater"/>
    <x v="38"/>
  </r>
  <r>
    <n v="3934"/>
    <s v="&quot;A Measure of Normalcy&quot;"/>
    <s v="Lost youth and lost souls struggle to find meaning amid dingy basements, vanishing malls, and a bleak Midwestern summer."/>
    <n v="5000"/>
    <x v="861"/>
    <x v="2"/>
    <x v="0"/>
    <s v="USD"/>
    <n v="1443704400"/>
    <n v="1439827639"/>
    <b v="0"/>
    <n v="12"/>
    <b v="0"/>
    <x v="38"/>
    <n v="11"/>
    <x v="2672"/>
    <s v="theater"/>
    <x v="38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x v="38"/>
    <n v="43.83"/>
    <x v="2213"/>
    <s v="theater"/>
    <x v="38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38"/>
    <n v="0"/>
    <x v="121"/>
    <s v="theater"/>
    <x v="38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x v="38"/>
    <n v="86.14"/>
    <x v="2673"/>
    <s v="theater"/>
    <x v="38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x v="38"/>
    <n v="12.2"/>
    <x v="295"/>
    <s v="theater"/>
    <x v="38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38"/>
    <n v="0.1"/>
    <x v="144"/>
    <s v="theater"/>
    <x v="38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38"/>
    <n v="0.22"/>
    <x v="148"/>
    <s v="theater"/>
    <x v="38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38"/>
    <n v="0.91"/>
    <x v="380"/>
    <s v="theater"/>
    <x v="38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38"/>
    <n v="0"/>
    <x v="121"/>
    <s v="theater"/>
    <x v="38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x v="38"/>
    <n v="35.64"/>
    <x v="2674"/>
    <s v="theater"/>
    <x v="38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38"/>
    <n v="0"/>
    <x v="121"/>
    <s v="theater"/>
    <x v="38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38"/>
    <n v="0.25"/>
    <x v="144"/>
    <s v="theater"/>
    <x v="38"/>
  </r>
  <r>
    <n v="3946"/>
    <s v="DR. Mecurio's Mythical Marvels &amp; Beastiry"/>
    <s v="Dr. Mecurio's is an original work of fantasy designed and written for the stage."/>
    <n v="6000"/>
    <x v="732"/>
    <x v="2"/>
    <x v="0"/>
    <s v="USD"/>
    <n v="1425110400"/>
    <n v="1422388822"/>
    <b v="0"/>
    <n v="5"/>
    <b v="0"/>
    <x v="38"/>
    <n v="3.25"/>
    <x v="1420"/>
    <s v="theater"/>
    <x v="38"/>
  </r>
  <r>
    <n v="3947"/>
    <s v="Tell'em I'm Gonna Make It"/>
    <s v="Soon to be known as one of the greatest gospel stage plays of all times. Great hit in New England and now we want to take  it on tour"/>
    <n v="3000"/>
    <x v="716"/>
    <x v="2"/>
    <x v="0"/>
    <s v="USD"/>
    <n v="1475378744"/>
    <n v="1472786744"/>
    <b v="0"/>
    <n v="2"/>
    <b v="0"/>
    <x v="38"/>
    <n v="3.37"/>
    <x v="736"/>
    <s v="theater"/>
    <x v="38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38"/>
    <n v="0"/>
    <x v="121"/>
    <s v="theater"/>
    <x v="3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x v="38"/>
    <n v="15.77"/>
    <x v="2675"/>
    <s v="theater"/>
    <x v="38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38"/>
    <n v="0.63"/>
    <x v="380"/>
    <s v="theater"/>
    <x v="3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38"/>
    <n v="0"/>
    <x v="120"/>
    <s v="theater"/>
    <x v="38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38"/>
    <n v="0.1"/>
    <x v="380"/>
    <s v="theater"/>
    <x v="38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38"/>
    <n v="0"/>
    <x v="121"/>
    <s v="theater"/>
    <x v="38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38"/>
    <n v="0"/>
    <x v="121"/>
    <s v="theater"/>
    <x v="38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38"/>
    <n v="24.29"/>
    <x v="97"/>
    <s v="theater"/>
    <x v="38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38"/>
    <n v="0"/>
    <x v="121"/>
    <s v="theater"/>
    <x v="38"/>
  </r>
  <r>
    <n v="3957"/>
    <s v="Yada.Yada.Yada. An Unauthorized Seinfeld Event. 9 in 90"/>
    <s v="A play about something, or maybe nothing. Four actors depicting all 9 seasons of Seinfeld in 90 minutes."/>
    <n v="28000"/>
    <x v="1401"/>
    <x v="2"/>
    <x v="0"/>
    <s v="USD"/>
    <n v="1468020354"/>
    <n v="1464045954"/>
    <b v="0"/>
    <n v="1"/>
    <b v="0"/>
    <x v="38"/>
    <n v="0.03"/>
    <x v="1422"/>
    <s v="theater"/>
    <x v="38"/>
  </r>
  <r>
    <n v="3958"/>
    <s v="Shakespeare with Noodles:  Henry IV"/>
    <s v="A children's theatre group constructing props out of swimming noodles to provide free Shakespeare in the parks to local communities."/>
    <n v="2000"/>
    <x v="765"/>
    <x v="2"/>
    <x v="0"/>
    <s v="USD"/>
    <n v="1406988000"/>
    <n v="1403822912"/>
    <b v="0"/>
    <n v="16"/>
    <b v="0"/>
    <x v="38"/>
    <n v="32.049999999999997"/>
    <x v="2676"/>
    <s v="theater"/>
    <x v="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x v="38"/>
    <n v="24.33"/>
    <x v="412"/>
    <s v="theater"/>
    <x v="38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38"/>
    <n v="1.5"/>
    <x v="513"/>
    <s v="theater"/>
    <x v="38"/>
  </r>
  <r>
    <n v="3961"/>
    <s v="New Edinburgh play"/>
    <s v="I've written a fun new play exploring the reality of gay stereotypes in 2014 - with accommodation and venue hire it needs some dough :)"/>
    <n v="5000"/>
    <x v="453"/>
    <x v="2"/>
    <x v="1"/>
    <s v="GBP"/>
    <n v="1399584210"/>
    <n v="1397683410"/>
    <b v="0"/>
    <n v="2"/>
    <b v="0"/>
    <x v="38"/>
    <n v="0.42"/>
    <x v="428"/>
    <s v="theater"/>
    <x v="3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38"/>
    <n v="3.21"/>
    <x v="2"/>
    <s v="theater"/>
    <x v="38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38"/>
    <n v="0"/>
    <x v="121"/>
    <s v="theater"/>
    <x v="38"/>
  </r>
  <r>
    <n v="3964"/>
    <s v="MAMA'Z BA-B: The StagePlay"/>
    <s v="&quot;MAMA'Z BA-B&quot; is the story of Marcus Williams who struggles to find a place for himself as a young black male."/>
    <n v="2000"/>
    <x v="1539"/>
    <x v="2"/>
    <x v="0"/>
    <s v="USD"/>
    <n v="1429460386"/>
    <n v="1424279986"/>
    <b v="0"/>
    <n v="3"/>
    <b v="0"/>
    <x v="38"/>
    <n v="6.3"/>
    <x v="414"/>
    <s v="theater"/>
    <x v="38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x v="38"/>
    <n v="14.25"/>
    <x v="367"/>
    <s v="theater"/>
    <x v="38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38"/>
    <n v="0.6"/>
    <x v="377"/>
    <s v="theater"/>
    <x v="38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38"/>
    <n v="24.12"/>
    <x v="2121"/>
    <s v="theater"/>
    <x v="38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x v="38"/>
    <n v="10.54"/>
    <x v="1751"/>
    <s v="theater"/>
    <x v="38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x v="38"/>
    <n v="7.47"/>
    <x v="2677"/>
    <s v="theater"/>
    <x v="3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38"/>
    <n v="7.0000000000000007E-2"/>
    <x v="148"/>
    <s v="theater"/>
    <x v="38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x v="38"/>
    <n v="0.97"/>
    <x v="2678"/>
    <s v="theater"/>
    <x v="38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x v="38"/>
    <n v="21.1"/>
    <x v="2679"/>
    <s v="theater"/>
    <x v="38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x v="38"/>
    <n v="78.099999999999994"/>
    <x v="2680"/>
    <s v="theater"/>
    <x v="38"/>
  </r>
  <r>
    <n v="3974"/>
    <s v="The Taming of the Shrew"/>
    <s v="We are performing Shakespeare's &quot;The Taming of the Shrew&quot; in its original Elizabethan setting at the Oxford Shakespeare Festival."/>
    <n v="1000"/>
    <x v="1402"/>
    <x v="2"/>
    <x v="1"/>
    <s v="GBP"/>
    <n v="1464872848"/>
    <n v="1462280848"/>
    <b v="0"/>
    <n v="11"/>
    <b v="0"/>
    <x v="38"/>
    <n v="32"/>
    <x v="2681"/>
    <s v="theater"/>
    <x v="38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38"/>
    <n v="0"/>
    <x v="121"/>
    <s v="theater"/>
    <x v="38"/>
  </r>
  <r>
    <n v="3976"/>
    <s v="R.U.R. at New Muses Theatre Company"/>
    <s v="Rossumâ€™s Universal Robots are the perfect workforce, without emotions, needs, or souls. But they are changing. Becoming more like us..."/>
    <n v="1300"/>
    <x v="819"/>
    <x v="2"/>
    <x v="0"/>
    <s v="USD"/>
    <n v="1406876400"/>
    <n v="1405024561"/>
    <b v="0"/>
    <n v="10"/>
    <b v="0"/>
    <x v="38"/>
    <n v="47.69"/>
    <x v="2682"/>
    <s v="theater"/>
    <x v="38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x v="38"/>
    <n v="1.45"/>
    <x v="2683"/>
    <s v="theater"/>
    <x v="38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x v="38"/>
    <n v="10.7"/>
    <x v="1347"/>
    <s v="theater"/>
    <x v="38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38"/>
    <n v="1.83"/>
    <x v="1806"/>
    <s v="theater"/>
    <x v="38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x v="38"/>
    <n v="18"/>
    <x v="2641"/>
    <s v="theater"/>
    <x v="38"/>
  </r>
  <r>
    <n v="3981"/>
    <s v="BEIRUT, LADY OF LEBANON"/>
    <s v="A Theatrical Production Celebrating the Lebanese Culture and the Human Spirit in Time of War."/>
    <n v="30000"/>
    <x v="981"/>
    <x v="2"/>
    <x v="0"/>
    <s v="USD"/>
    <n v="1468729149"/>
    <n v="1463545149"/>
    <b v="0"/>
    <n v="7"/>
    <b v="0"/>
    <x v="38"/>
    <n v="4.08"/>
    <x v="710"/>
    <s v="theater"/>
    <x v="38"/>
  </r>
  <r>
    <n v="3982"/>
    <s v="Flush - David Dipper - Break Point Theatre"/>
    <s v="Sex, deception, addiction, life. _x000a_A quality piece of relevant theatre at one of London's most vibrant and respected fringe theatres."/>
    <n v="850"/>
    <x v="717"/>
    <x v="2"/>
    <x v="1"/>
    <s v="GBP"/>
    <n v="1436297180"/>
    <n v="1431113180"/>
    <b v="0"/>
    <n v="5"/>
    <b v="0"/>
    <x v="38"/>
    <n v="20"/>
    <x v="962"/>
    <s v="theater"/>
    <x v="38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x v="38"/>
    <n v="34.799999999999997"/>
    <x v="2684"/>
    <s v="theater"/>
    <x v="38"/>
  </r>
  <r>
    <n v="3984"/>
    <s v="Fantastic Mr Fox - Novus Theatre"/>
    <s v="Novus Theatre bring you their new show 'Fantastic Mr Fox'. We hope to improve the pay for our cast and crew through Kickstarter."/>
    <n v="1500"/>
    <x v="1489"/>
    <x v="2"/>
    <x v="1"/>
    <s v="GBP"/>
    <n v="1415404800"/>
    <n v="1412809644"/>
    <b v="0"/>
    <n v="10"/>
    <b v="0"/>
    <x v="38"/>
    <n v="6.33"/>
    <x v="2653"/>
    <s v="theater"/>
    <x v="3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5"/>
    <x v="2"/>
    <x v="0"/>
    <s v="USD"/>
    <n v="1456002300"/>
    <n v="1454173120"/>
    <b v="0"/>
    <n v="19"/>
    <b v="0"/>
    <x v="38"/>
    <n v="32.049999999999997"/>
    <x v="2685"/>
    <s v="theater"/>
    <x v="38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x v="38"/>
    <n v="9.76"/>
    <x v="2686"/>
    <s v="theater"/>
    <x v="38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38"/>
    <n v="37.75"/>
    <x v="2687"/>
    <s v="theater"/>
    <x v="38"/>
  </r>
  <r>
    <n v="3988"/>
    <s v="Folk-Tales: What Stories Do Your Folks Tell?"/>
    <s v="An evening of of stories based both in myth and truth."/>
    <n v="1500"/>
    <x v="1381"/>
    <x v="2"/>
    <x v="0"/>
    <s v="USD"/>
    <n v="1440813413"/>
    <n v="1439517413"/>
    <b v="0"/>
    <n v="4"/>
    <b v="0"/>
    <x v="38"/>
    <n v="2.13"/>
    <x v="459"/>
    <s v="theater"/>
    <x v="38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38"/>
    <n v="0"/>
    <x v="121"/>
    <s v="theater"/>
    <x v="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x v="38"/>
    <n v="4.18"/>
    <x v="567"/>
    <s v="theater"/>
    <x v="38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x v="38"/>
    <n v="20"/>
    <x v="101"/>
    <s v="theater"/>
    <x v="38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x v="38"/>
    <n v="5.41"/>
    <x v="2688"/>
    <s v="theater"/>
    <x v="38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38"/>
    <n v="0.01"/>
    <x v="362"/>
    <s v="theater"/>
    <x v="38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38"/>
    <n v="0.25"/>
    <x v="144"/>
    <s v="theater"/>
    <x v="38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38"/>
    <n v="35"/>
    <x v="419"/>
    <s v="theater"/>
    <x v="38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x v="38"/>
    <n v="16.57"/>
    <x v="663"/>
    <s v="theater"/>
    <x v="38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38"/>
    <n v="0"/>
    <x v="121"/>
    <s v="theater"/>
    <x v="38"/>
  </r>
  <r>
    <n v="3998"/>
    <s v="Forsaken Angels-A New Play"/>
    <s v="Forsaken Angels, a powerful new play by William Leary, author of DCMTA's Best Of 2014 Play Masquerade."/>
    <n v="1250"/>
    <x v="1527"/>
    <x v="2"/>
    <x v="0"/>
    <s v="USD"/>
    <n v="1427580426"/>
    <n v="1424992026"/>
    <b v="0"/>
    <n v="12"/>
    <b v="0"/>
    <x v="38"/>
    <n v="57.2"/>
    <x v="2689"/>
    <s v="theater"/>
    <x v="38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x v="38"/>
    <n v="16.510000000000002"/>
    <x v="2690"/>
    <s v="theater"/>
    <x v="38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x v="38"/>
    <n v="0.13"/>
    <x v="119"/>
    <s v="theater"/>
    <x v="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x v="38"/>
    <n v="37.75"/>
    <x v="2671"/>
    <s v="theater"/>
    <x v="38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x v="38"/>
    <n v="1.84"/>
    <x v="2012"/>
    <s v="theater"/>
    <x v="38"/>
  </r>
  <r>
    <n v="4003"/>
    <s v="MAMA BA-B: The Stage Play"/>
    <s v="&quot;MAMA'Z BA-B&quot; is the story of Marcus Williams who struggles to find a place for himself as a young black male."/>
    <n v="2000"/>
    <x v="445"/>
    <x v="2"/>
    <x v="0"/>
    <s v="USD"/>
    <n v="1424009147"/>
    <n v="1421417147"/>
    <b v="0"/>
    <n v="2"/>
    <b v="0"/>
    <x v="38"/>
    <n v="10.050000000000001"/>
    <x v="1669"/>
    <s v="theater"/>
    <x v="38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x v="38"/>
    <n v="0.2"/>
    <x v="120"/>
    <s v="theater"/>
    <x v="38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38"/>
    <n v="1.33"/>
    <x v="135"/>
    <s v="theater"/>
    <x v="38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38"/>
    <n v="0.01"/>
    <x v="558"/>
    <s v="theater"/>
    <x v="38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38"/>
    <n v="0.25"/>
    <x v="144"/>
    <s v="theater"/>
    <x v="38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38"/>
    <n v="6"/>
    <x v="2"/>
    <s v="theater"/>
    <x v="38"/>
  </r>
  <r>
    <n v="4009"/>
    <s v="A play by Gabriel Kemlo about lost ideals, and new starts"/>
    <s v="Against the decline of Thatcherism, the fall of the Wall, and the rise of Acid House. This comedy is a 'Withnail &amp; I' for 1993."/>
    <n v="1930"/>
    <x v="409"/>
    <x v="2"/>
    <x v="1"/>
    <s v="GBP"/>
    <n v="1410281360"/>
    <n v="1406825360"/>
    <b v="0"/>
    <n v="3"/>
    <b v="0"/>
    <x v="38"/>
    <n v="3.89"/>
    <x v="380"/>
    <s v="theater"/>
    <x v="38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x v="38"/>
    <n v="24.19"/>
    <x v="2691"/>
    <s v="theater"/>
    <x v="38"/>
  </r>
  <r>
    <n v="4011"/>
    <s v="Just Bryan, a radio drama"/>
    <s v="Radio drama about a failed comedian with the help of his Dictaphone friend Alan, tries to become a success whilst fighting his demons."/>
    <n v="250"/>
    <x v="1802"/>
    <x v="2"/>
    <x v="1"/>
    <s v="GBP"/>
    <n v="1422450278"/>
    <n v="1419858278"/>
    <b v="0"/>
    <n v="4"/>
    <b v="0"/>
    <x v="38"/>
    <n v="7.6"/>
    <x v="2692"/>
    <s v="theater"/>
    <x v="38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38"/>
    <n v="0"/>
    <x v="121"/>
    <s v="theater"/>
    <x v="38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38"/>
    <n v="1.3"/>
    <x v="31"/>
    <s v="theater"/>
    <x v="38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38"/>
    <n v="0"/>
    <x v="121"/>
    <s v="theater"/>
    <x v="38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38"/>
    <n v="0.01"/>
    <x v="120"/>
    <s v="theater"/>
    <x v="38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38"/>
    <n v="14"/>
    <x v="119"/>
    <s v="theater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x v="1400"/>
    <x v="2"/>
    <x v="0"/>
    <s v="USD"/>
    <n v="1409846874"/>
    <n v="1407254874"/>
    <b v="0"/>
    <n v="2"/>
    <b v="0"/>
    <x v="38"/>
    <n v="1.05"/>
    <x v="485"/>
    <s v="theater"/>
    <x v="38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38"/>
    <n v="8.67"/>
    <x v="151"/>
    <s v="theater"/>
    <x v="38"/>
  </r>
  <r>
    <n v="4019"/>
    <s v="We Don't Play Fight"/>
    <s v="Finally a crossover of the arts takes place! Theater &amp; LIVE Pro Wrestling. A unique story featuring TV Pro Wrestling without the TV."/>
    <n v="3500"/>
    <x v="531"/>
    <x v="2"/>
    <x v="0"/>
    <s v="USD"/>
    <n v="1460737680"/>
    <n v="1455725596"/>
    <b v="0"/>
    <n v="4"/>
    <b v="0"/>
    <x v="38"/>
    <n v="0.83"/>
    <x v="1200"/>
    <s v="theater"/>
    <x v="38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38"/>
    <n v="16.670000000000002"/>
    <x v="429"/>
    <s v="theater"/>
    <x v="38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38"/>
    <n v="0.83"/>
    <x v="368"/>
    <s v="theater"/>
    <x v="38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x v="38"/>
    <n v="69.56"/>
    <x v="2693"/>
    <s v="theater"/>
    <x v="38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38"/>
    <n v="0"/>
    <x v="121"/>
    <s v="theater"/>
    <x v="38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38"/>
    <n v="1.25"/>
    <x v="119"/>
    <s v="theater"/>
    <x v="38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38"/>
    <n v="5"/>
    <x v="368"/>
    <s v="theater"/>
    <x v="38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38"/>
    <n v="0"/>
    <x v="121"/>
    <s v="theater"/>
    <x v="38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38"/>
    <n v="7.17"/>
    <x v="2557"/>
    <s v="theater"/>
    <x v="38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x v="38"/>
    <n v="28.05"/>
    <x v="2534"/>
    <s v="theater"/>
    <x v="38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38"/>
    <n v="0"/>
    <x v="121"/>
    <s v="theater"/>
    <x v="38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38"/>
    <n v="16"/>
    <x v="1423"/>
    <s v="theater"/>
    <x v="38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38"/>
    <n v="0"/>
    <x v="121"/>
    <s v="theater"/>
    <x v="38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x v="38"/>
    <n v="6.83"/>
    <x v="1417"/>
    <s v="theater"/>
    <x v="38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x v="38"/>
    <n v="25.7"/>
    <x v="2694"/>
    <s v="theater"/>
    <x v="38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38"/>
    <n v="1.48"/>
    <x v="101"/>
    <s v="theater"/>
    <x v="38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x v="38"/>
    <n v="36.85"/>
    <x v="2695"/>
    <s v="theater"/>
    <x v="38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x v="38"/>
    <n v="47.05"/>
    <x v="2696"/>
    <s v="theater"/>
    <x v="38"/>
  </r>
  <r>
    <n v="4037"/>
    <s v="The Pelican, by August Strindberg"/>
    <s v="The Pelican is a haunted play by one of Swedenâ€™s most renowned playwrights, August Strindberg, about a mother's tragic deceit."/>
    <n v="700"/>
    <x v="429"/>
    <x v="2"/>
    <x v="0"/>
    <s v="USD"/>
    <n v="1464099900"/>
    <n v="1462585315"/>
    <b v="0"/>
    <n v="2"/>
    <b v="0"/>
    <x v="38"/>
    <n v="11.43"/>
    <x v="375"/>
    <s v="theater"/>
    <x v="38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38"/>
    <n v="12.04"/>
    <x v="2697"/>
    <s v="theater"/>
    <x v="38"/>
  </r>
  <r>
    <n v="4039"/>
    <s v="Defiant Entertainment presents: The Park Bench"/>
    <s v="Help stage an original One Act Play that brings awareness to Alzheimer's in its debut performance."/>
    <n v="500"/>
    <x v="705"/>
    <x v="2"/>
    <x v="0"/>
    <s v="USD"/>
    <n v="1448949540"/>
    <n v="1446048367"/>
    <b v="0"/>
    <n v="5"/>
    <b v="0"/>
    <x v="38"/>
    <n v="60"/>
    <x v="88"/>
    <s v="theater"/>
    <x v="38"/>
  </r>
  <r>
    <n v="4040"/>
    <s v="The Last Encore Musical"/>
    <s v="This nationally published book, set in the 70â€™s, tells the untold story of singers and a friendly reunion visit turning bad."/>
    <n v="8000"/>
    <x v="1024"/>
    <x v="2"/>
    <x v="0"/>
    <s v="USD"/>
    <n v="1437188400"/>
    <n v="1432100004"/>
    <b v="0"/>
    <n v="2"/>
    <b v="0"/>
    <x v="38"/>
    <n v="31.25"/>
    <x v="2698"/>
    <s v="theater"/>
    <x v="38"/>
  </r>
  <r>
    <n v="4041"/>
    <s v="In the Land of Gold"/>
    <s v="A bold, colouful, vibrant play centred around the last remaining monarchy of Africa."/>
    <n v="5000"/>
    <x v="453"/>
    <x v="2"/>
    <x v="1"/>
    <s v="GBP"/>
    <n v="1473160954"/>
    <n v="1467976954"/>
    <b v="0"/>
    <n v="2"/>
    <b v="0"/>
    <x v="38"/>
    <n v="0.42"/>
    <x v="428"/>
    <s v="theater"/>
    <x v="38"/>
  </r>
  <r>
    <n v="4042"/>
    <s v="Messages"/>
    <s v="Acting group and production for inner city youth, about inner city youth. The problems and stuation that they see everyday."/>
    <n v="10000"/>
    <x v="453"/>
    <x v="2"/>
    <x v="0"/>
    <s v="USD"/>
    <n v="1421781360"/>
    <n v="1419213664"/>
    <b v="0"/>
    <n v="3"/>
    <b v="0"/>
    <x v="38"/>
    <n v="0.21"/>
    <x v="1422"/>
    <s v="theater"/>
    <x v="38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38"/>
    <n v="0"/>
    <x v="121"/>
    <s v="theater"/>
    <x v="38"/>
  </r>
  <r>
    <n v="4044"/>
    <s v="Cielito Lindo (Pretty Little One)"/>
    <s v="A bilingual play in The New Works Festival at UT that crosses cultures and explores what it means to be confident with who you are."/>
    <n v="600"/>
    <x v="553"/>
    <x v="2"/>
    <x v="0"/>
    <s v="USD"/>
    <n v="1428642000"/>
    <n v="1426050982"/>
    <b v="0"/>
    <n v="4"/>
    <b v="0"/>
    <x v="38"/>
    <n v="37.5"/>
    <x v="767"/>
    <s v="theater"/>
    <x v="38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38"/>
    <n v="0.02"/>
    <x v="120"/>
    <s v="theater"/>
    <x v="38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38"/>
    <n v="8.2100000000000009"/>
    <x v="134"/>
    <s v="theater"/>
    <x v="38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38"/>
    <n v="2.2000000000000002"/>
    <x v="501"/>
    <s v="theater"/>
    <x v="38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x v="38"/>
    <n v="17.649999999999999"/>
    <x v="2699"/>
    <s v="theater"/>
    <x v="38"/>
  </r>
  <r>
    <n v="4049"/>
    <s v="The Hounds of Reservoir - A Shakesperian Heist film"/>
    <s v="A caravan heist goes horribly wrong. When the rogues meet up to discuss the matter, they suspect one of them is the King's guard."/>
    <n v="20000"/>
    <x v="546"/>
    <x v="2"/>
    <x v="0"/>
    <s v="USD"/>
    <n v="1436914815"/>
    <n v="1434322815"/>
    <b v="0"/>
    <n v="1"/>
    <b v="0"/>
    <x v="38"/>
    <n v="0.08"/>
    <x v="1419"/>
    <s v="theater"/>
    <x v="38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38"/>
    <n v="7.0000000000000007E-2"/>
    <x v="120"/>
    <s v="theater"/>
    <x v="38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38"/>
    <n v="0"/>
    <x v="121"/>
    <s v="theater"/>
    <x v="38"/>
  </r>
  <r>
    <n v="4052"/>
    <s v="Throw Like A Girl"/>
    <s v="This empowering piece encourages women to rise up and pursue their dreams, not by behaving like a boy but by,_x000a_â€œThrowing Like A Girl.â€"/>
    <n v="3000"/>
    <x v="447"/>
    <x v="2"/>
    <x v="0"/>
    <s v="USD"/>
    <n v="1413234316"/>
    <n v="1408050316"/>
    <b v="0"/>
    <n v="13"/>
    <b v="0"/>
    <x v="38"/>
    <n v="37.53"/>
    <x v="2700"/>
    <s v="theater"/>
    <x v="38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38"/>
    <n v="22"/>
    <x v="764"/>
    <s v="theater"/>
    <x v="3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38"/>
    <n v="0"/>
    <x v="121"/>
    <s v="theater"/>
    <x v="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1542"/>
    <x v="2"/>
    <x v="1"/>
    <s v="GBP"/>
    <n v="1403192031"/>
    <n v="1400600031"/>
    <b v="0"/>
    <n v="21"/>
    <b v="0"/>
    <x v="38"/>
    <n v="17.62"/>
    <x v="2701"/>
    <s v="theater"/>
    <x v="38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x v="38"/>
    <n v="53"/>
    <x v="678"/>
    <s v="theater"/>
    <x v="38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x v="38"/>
    <n v="22.14"/>
    <x v="1651"/>
    <s v="theater"/>
    <x v="38"/>
  </r>
  <r>
    <n v="4058"/>
    <s v="Secret of Shahrazad (World Premier)"/>
    <s v="Help reveal the beauty of Islamic culture by launching this new adventure play celebrating Persian music, dance, and lore."/>
    <n v="3750"/>
    <x v="1489"/>
    <x v="2"/>
    <x v="0"/>
    <s v="USD"/>
    <n v="1459483140"/>
    <n v="1458178044"/>
    <b v="0"/>
    <n v="4"/>
    <b v="0"/>
    <x v="38"/>
    <n v="2.5299999999999998"/>
    <x v="2702"/>
    <s v="theater"/>
    <x v="38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38"/>
    <n v="2.5"/>
    <x v="484"/>
    <s v="theater"/>
    <x v="38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x v="38"/>
    <n v="2.85"/>
    <x v="2629"/>
    <s v="theater"/>
    <x v="38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38"/>
    <n v="0"/>
    <x v="121"/>
    <s v="theater"/>
    <x v="38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x v="38"/>
    <n v="2.4500000000000002"/>
    <x v="2703"/>
    <s v="theater"/>
    <x v="3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x v="38"/>
    <n v="1.42"/>
    <x v="2"/>
    <s v="theater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x v="38"/>
    <n v="19.25"/>
    <x v="1469"/>
    <s v="theater"/>
    <x v="38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x v="38"/>
    <n v="0.68"/>
    <x v="2704"/>
    <s v="theater"/>
    <x v="38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38"/>
    <n v="0.17"/>
    <x v="380"/>
    <s v="theater"/>
    <x v="3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95"/>
    <x v="2"/>
    <x v="0"/>
    <s v="USD"/>
    <n v="1443408550"/>
    <n v="1439952550"/>
    <b v="0"/>
    <n v="17"/>
    <b v="0"/>
    <x v="38"/>
    <n v="60.9"/>
    <x v="2705"/>
    <s v="theater"/>
    <x v="38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x v="38"/>
    <n v="1"/>
    <x v="2706"/>
    <s v="theater"/>
    <x v="38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38"/>
    <n v="34.4"/>
    <x v="2707"/>
    <s v="theater"/>
    <x v="38"/>
  </r>
  <r>
    <n v="4070"/>
    <s v="Southern Utah University: V-Day 2015"/>
    <s v="V-Day Southern Utah University 2015 and Second Studio Players presents: The Vagina Monologues"/>
    <n v="1000"/>
    <x v="523"/>
    <x v="2"/>
    <x v="0"/>
    <s v="USD"/>
    <n v="1425178800"/>
    <n v="1422374420"/>
    <b v="0"/>
    <n v="6"/>
    <b v="0"/>
    <x v="38"/>
    <n v="16.5"/>
    <x v="501"/>
    <s v="theater"/>
    <x v="38"/>
  </r>
  <r>
    <n v="4071"/>
    <s v="ATEMPORAL"/>
    <s v="ExÃ¡men final de alumnos del Centro de CapacitaciÃ³n de la ANDA. Son extractos de obras: El JardÃ­n de los CerezoS, Madre Coraje y Casa"/>
    <n v="20000"/>
    <x v="117"/>
    <x v="2"/>
    <x v="16"/>
    <s v="MXN"/>
    <n v="1482779931"/>
    <n v="1480187931"/>
    <b v="0"/>
    <n v="0"/>
    <b v="0"/>
    <x v="38"/>
    <n v="0"/>
    <x v="121"/>
    <s v="theater"/>
    <x v="38"/>
  </r>
  <r>
    <n v="4072"/>
    <s v="Oh! What a Lovely War - Salute the Centenary"/>
    <s v="Salute the Centenary with this satirical and moving play. The centenary has national relevance, and we want to mark it in our community"/>
    <n v="1000"/>
    <x v="423"/>
    <x v="2"/>
    <x v="1"/>
    <s v="GBP"/>
    <n v="1408646111"/>
    <n v="1403462111"/>
    <b v="0"/>
    <n v="2"/>
    <b v="0"/>
    <x v="38"/>
    <n v="0.4"/>
    <x v="558"/>
    <s v="theater"/>
    <x v="38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x v="38"/>
    <n v="1.06"/>
    <x v="2708"/>
    <s v="theater"/>
    <x v="38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x v="38"/>
    <n v="26.73"/>
    <x v="515"/>
    <s v="theater"/>
    <x v="38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x v="38"/>
    <n v="28.8"/>
    <x v="2709"/>
    <s v="theater"/>
    <x v="38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38"/>
    <n v="0"/>
    <x v="121"/>
    <s v="theater"/>
    <x v="38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x v="38"/>
    <n v="8.9"/>
    <x v="2710"/>
    <s v="theater"/>
    <x v="38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38"/>
    <n v="0"/>
    <x v="121"/>
    <s v="theater"/>
    <x v="38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38"/>
    <n v="0.17"/>
    <x v="144"/>
    <s v="theater"/>
    <x v="38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38"/>
    <n v="0"/>
    <x v="121"/>
    <s v="theater"/>
    <x v="38"/>
  </r>
  <r>
    <n v="4081"/>
    <s v="AU Theatre Wing (Pygmalion Sound and Lighting Fees)"/>
    <s v="AUTheatreWing is a student theatre association fostering the development of the dramatic arts at our university."/>
    <n v="2224"/>
    <x v="1434"/>
    <x v="2"/>
    <x v="0"/>
    <s v="USD"/>
    <n v="1425819425"/>
    <n v="1423231025"/>
    <b v="0"/>
    <n v="12"/>
    <b v="0"/>
    <x v="38"/>
    <n v="15.74"/>
    <x v="2242"/>
    <s v="theater"/>
    <x v="38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38"/>
    <n v="2"/>
    <x v="1812"/>
    <s v="theater"/>
    <x v="38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x v="38"/>
    <n v="21.69"/>
    <x v="2711"/>
    <s v="theater"/>
    <x v="38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8"/>
    <s v="EUR"/>
    <n v="1476008906"/>
    <n v="1473416906"/>
    <b v="0"/>
    <n v="1"/>
    <b v="0"/>
    <x v="38"/>
    <n v="0.33"/>
    <x v="119"/>
    <s v="theater"/>
    <x v="38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38"/>
    <n v="0.28999999999999998"/>
    <x v="119"/>
    <s v="theater"/>
    <x v="38"/>
  </r>
  <r>
    <n v="4086"/>
    <s v="Carpe Diem Theater Troupe"/>
    <s v="Our theater troupe needs your help to put on a unique production of Hamlet! Pledge to help young actors learn and refine their skills!"/>
    <n v="1000"/>
    <x v="517"/>
    <x v="2"/>
    <x v="0"/>
    <s v="USD"/>
    <n v="1448078400"/>
    <n v="1445985299"/>
    <b v="0"/>
    <n v="5"/>
    <b v="0"/>
    <x v="38"/>
    <n v="4.7"/>
    <x v="2712"/>
    <s v="theater"/>
    <x v="38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x v="38"/>
    <n v="0"/>
    <x v="121"/>
    <s v="theater"/>
    <x v="38"/>
  </r>
  <r>
    <n v="4088"/>
    <s v="Community Theatre Project-Children's Show (Arthur)"/>
    <s v="Young persons theatre company working in deprived area seeking funding for children's theatrical production."/>
    <n v="2000"/>
    <x v="936"/>
    <x v="2"/>
    <x v="1"/>
    <s v="GBP"/>
    <n v="1421403960"/>
    <n v="1418827324"/>
    <b v="0"/>
    <n v="3"/>
    <b v="0"/>
    <x v="38"/>
    <n v="10.8"/>
    <x v="2561"/>
    <s v="theater"/>
    <x v="3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1580"/>
    <x v="2"/>
    <x v="0"/>
    <s v="USD"/>
    <n v="1433093700"/>
    <n v="1430242488"/>
    <b v="0"/>
    <n v="8"/>
    <b v="0"/>
    <x v="38"/>
    <n v="4.8"/>
    <x v="179"/>
    <s v="theater"/>
    <x v="38"/>
  </r>
  <r>
    <n v="4090"/>
    <s v="&quot; Sweet O'l Mama &quot; Theater Production"/>
    <s v="A gripping re-enactment of a true breast cancer survival story, highlighted with inspiration and laughter!"/>
    <n v="1000"/>
    <x v="1381"/>
    <x v="2"/>
    <x v="0"/>
    <s v="USD"/>
    <n v="1438959600"/>
    <n v="1437754137"/>
    <b v="0"/>
    <n v="3"/>
    <b v="0"/>
    <x v="38"/>
    <n v="3.2"/>
    <x v="577"/>
    <s v="theater"/>
    <x v="38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x v="38"/>
    <n v="12.75"/>
    <x v="156"/>
    <s v="theater"/>
    <x v="38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38"/>
    <n v="0.02"/>
    <x v="135"/>
    <s v="theater"/>
    <x v="38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38"/>
    <n v="2.4"/>
    <x v="2"/>
    <s v="theater"/>
    <x v="38"/>
  </r>
  <r>
    <n v="4094"/>
    <s v="Live at the Speakeasy with Ryan Anderson"/>
    <s v="Live at the Speakeasy with Ryan Anderson is a local talk show! Showcasing local artist, special guest, and talented bands."/>
    <n v="2000"/>
    <x v="721"/>
    <x v="2"/>
    <x v="0"/>
    <s v="USD"/>
    <n v="1413953940"/>
    <n v="1410141900"/>
    <b v="0"/>
    <n v="8"/>
    <b v="0"/>
    <x v="38"/>
    <n v="36.5"/>
    <x v="2713"/>
    <s v="theater"/>
    <x v="38"/>
  </r>
  <r>
    <n v="4095"/>
    <s v="LOPE ENAMORADO"/>
    <s v="Proyecto teatral dirigido por MartÃ­n Acosta que habla y reflexiona sobre el amor y su naturaleza."/>
    <n v="30000"/>
    <x v="25"/>
    <x v="2"/>
    <x v="16"/>
    <s v="MXN"/>
    <n v="1482108350"/>
    <n v="1479516350"/>
    <b v="0"/>
    <n v="1"/>
    <b v="0"/>
    <x v="38"/>
    <n v="2.67"/>
    <x v="2714"/>
    <s v="theater"/>
    <x v="38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38"/>
    <n v="11.43"/>
    <x v="2715"/>
    <s v="theater"/>
    <x v="38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38"/>
    <n v="0"/>
    <x v="121"/>
    <s v="theater"/>
    <x v="38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38"/>
    <n v="0"/>
    <x v="121"/>
    <s v="theater"/>
    <x v="3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38"/>
    <n v="1.1100000000000001"/>
    <x v="73"/>
    <s v="theater"/>
    <x v="38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38"/>
    <n v="0"/>
    <x v="121"/>
    <s v="theater"/>
    <x v="38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38"/>
    <n v="0"/>
    <x v="121"/>
    <s v="theater"/>
    <x v="38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x v="38"/>
    <n v="27.4"/>
    <x v="2716"/>
    <s v="theater"/>
    <x v="38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38"/>
    <n v="10"/>
    <x v="407"/>
    <s v="theater"/>
    <x v="38"/>
  </r>
  <r>
    <n v="4104"/>
    <s v="PETER PAN - a new play by Ebony Rattle"/>
    <s v="PETER PAN, written by Ebony Rattle, is a new retelling of the classic play by J.M. Barrie about a boy who refused to grow up."/>
    <n v="3000"/>
    <x v="765"/>
    <x v="2"/>
    <x v="2"/>
    <s v="AUD"/>
    <n v="1477550434"/>
    <n v="1474958434"/>
    <b v="0"/>
    <n v="14"/>
    <b v="0"/>
    <x v="38"/>
    <n v="21.37"/>
    <x v="2717"/>
    <s v="theater"/>
    <x v="38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6"/>
    <s v="MXN"/>
    <n v="1482711309"/>
    <n v="1479860109"/>
    <b v="0"/>
    <n v="6"/>
    <b v="0"/>
    <x v="38"/>
    <n v="6.97"/>
    <x v="2718"/>
    <s v="theater"/>
    <x v="38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x v="38"/>
    <n v="70.599999999999994"/>
    <x v="2719"/>
    <s v="theater"/>
    <x v="38"/>
  </r>
  <r>
    <n v="4107"/>
    <s v="Sacrifice"/>
    <s v="A new dramatic comedy dealing with a father's unwillingness to let go of his past causes major problems for the future of his daughter."/>
    <n v="2000"/>
    <x v="519"/>
    <x v="2"/>
    <x v="0"/>
    <s v="USD"/>
    <n v="1411596001"/>
    <n v="1409608801"/>
    <b v="0"/>
    <n v="4"/>
    <b v="0"/>
    <x v="38"/>
    <n v="2.0499999999999998"/>
    <x v="2150"/>
    <s v="theater"/>
    <x v="38"/>
  </r>
  <r>
    <n v="4108"/>
    <s v="The Black Woman's Attitude Stage Play"/>
    <s v="We are producing and directing a stage play that will focus on relationships and the stereotypes/truths that prohibit growth."/>
    <n v="3000"/>
    <x v="481"/>
    <x v="2"/>
    <x v="0"/>
    <s v="USD"/>
    <n v="1488517200"/>
    <n v="1485909937"/>
    <b v="0"/>
    <n v="1"/>
    <b v="0"/>
    <x v="38"/>
    <n v="1.97"/>
    <x v="1417"/>
    <s v="theater"/>
    <x v="38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38"/>
    <n v="0"/>
    <x v="121"/>
    <s v="theater"/>
    <x v="38"/>
  </r>
  <r>
    <n v="4110"/>
    <s v="Take Tartuffe to Edinburgh Fringe Festival!"/>
    <s v="Set in the height of sex, drugs and rock 'n' roll this production is an exciting new take on Moliere's classic! Performing with SpaceUK"/>
    <n v="300"/>
    <x v="475"/>
    <x v="2"/>
    <x v="1"/>
    <s v="GBP"/>
    <n v="1469113351"/>
    <n v="1463929351"/>
    <b v="0"/>
    <n v="6"/>
    <b v="0"/>
    <x v="38"/>
    <n v="28.67"/>
    <x v="2720"/>
    <s v="theater"/>
    <x v="38"/>
  </r>
  <r>
    <n v="4111"/>
    <s v="REBORN IN LOVE"/>
    <s v="REBORN IN LOVE is the sequel to REBORN FROM ABOVE: A Tale of Eternal Love.  This is part two, of a One-Act play series."/>
    <n v="3000"/>
    <x v="1262"/>
    <x v="2"/>
    <x v="0"/>
    <s v="USD"/>
    <n v="1424747740"/>
    <n v="1422155740"/>
    <b v="0"/>
    <n v="6"/>
    <b v="0"/>
    <x v="38"/>
    <n v="3.13"/>
    <x v="2721"/>
    <s v="theater"/>
    <x v="38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38"/>
    <n v="0.04"/>
    <x v="120"/>
    <s v="theater"/>
    <x v="38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38"/>
    <n v="0.2"/>
    <x v="120"/>
    <s v="theater"/>
    <x v="3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s v="film &amp; video"/>
    <s v="television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s v="film &amp; video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s v="film &amp; video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s v="film &amp; video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s v="film &amp; video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s v="film &amp; video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s v="film &amp; video"/>
    <s v="television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s v="film &amp; video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s v="film &amp; video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s v="film &amp; video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s v="film &amp; video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s v="film &amp; video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s v="film &amp; video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s v="film &amp; video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s v="film &amp; video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s v="film &amp; video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s v="film &amp; video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s v="film &amp; video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s v="film &amp; video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s v="film &amp; video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s v="film &amp; video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s v="film &amp; video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s v="film &amp; video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s v="film &amp; video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s v="film &amp; video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s v="film &amp; video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s v="film &amp; video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s v="film &amp; video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s v="film &amp; video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s v="film &amp; video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s v="film &amp; video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s v="film &amp; video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s v="film &amp; video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s v="film &amp; video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s v="film &amp; video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s v="film &amp; video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s v="film &amp; video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s v="film &amp; video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s v="film &amp; video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s v="film &amp; video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s v="film &amp; video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s v="film &amp; video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s v="film &amp; video"/>
    <s v="television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s v="film &amp; video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s v="film &amp; video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s v="film &amp; video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s v="film &amp; video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s v="film &amp; video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s v="film &amp; video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s v="film &amp; video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s v="film &amp; video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s v="film &amp; video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s v="film &amp; video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s v="film &amp; video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s v="film &amp; video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s v="film &amp; video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s v="film &amp; video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s v="film &amp; video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s v="film &amp; video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s v="film &amp; video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s v="film &amp; video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s v="film &amp; video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s v="film &amp; video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s v="film &amp; video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s v="film &amp; video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s v="film &amp; video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s v="film &amp; video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s v="film &amp; video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s v="film &amp; video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s v="film &amp; video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s v="film &amp; video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s v="film &amp; video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s v="film &amp; video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s v="film &amp; video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s v="film &amp; video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s v="film &amp; video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s v="film &amp; video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s v="film &amp; video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s v="film &amp; video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s v="film &amp; video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s v="film &amp; video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s v="film &amp; video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s v="film &amp; video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s v="film &amp; video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s v="film &amp; video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s v="film &amp; video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s v="film &amp; video"/>
    <s v="shorts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s v="film &amp; video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s v="film &amp; video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s v="film &amp; video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s v="film &amp; video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s v="film &amp; video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s v="film &amp; video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s v="film &amp; video"/>
    <s v="shorts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s v="film &amp; video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s v="film &amp; video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s v="film &amp; video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s v="film &amp; video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s v="film &amp; video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s v="film &amp; video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s v="film &amp; video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s v="film &amp; video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s v="film &amp; video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s v="film &amp; video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s v="film &amp; video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s v="film &amp; video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s v="film &amp; video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s v="film &amp; video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s v="film &amp; video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s v="film &amp; video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s v="film &amp; video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s v="film &amp; video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s v="film &amp; video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s v="film &amp; video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s v="film &amp; video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s v="film &amp; video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s v="film &amp; video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s v="film &amp; video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s v="film &amp; video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s v="film &amp; video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s v="film &amp; video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s v="film &amp; video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s v="film &amp; video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s v="film &amp; video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s v="film &amp; video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s v="film &amp; video"/>
    <s v="drama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s v="film &amp; video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s v="film &amp; video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s v="film &amp; video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s v="film &amp; video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s v="film &amp; video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s v="film &amp; video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s v="film &amp; video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s v="drama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s v="film &amp; video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s v="film &amp; video"/>
    <s v="drama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s v="film &amp; video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s v="film &amp; video"/>
    <s v="drama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s v="film &amp; video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s v="film &amp; video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s v="film &amp; video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s v="film &amp; video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s v="film &amp; video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s v="film &amp; video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s v="film &amp; video"/>
    <s v="drama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s v="film &amp; video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s v="film &amp; video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s v="film &amp; video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s v="film &amp; video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s v="film &amp; video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s v="film &amp; video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s v="film &amp; video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s v="film &amp; video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s v="film &amp; video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s v="film &amp; video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s v="film &amp; video"/>
    <s v="drama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s v="film &amp; video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s v="film &amp; video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s v="film &amp; video"/>
    <s v="drama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s v="film &amp; video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s v="drama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s v="film &amp; video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s v="film &amp; video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s v="film &amp; video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s v="drama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s v="film &amp; video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s v="film &amp; video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s v="film &amp; video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s v="film &amp; video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s v="film &amp; video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s v="film &amp; video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s v="film &amp; video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s v="film &amp; video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s v="film &amp; video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s v="film &amp; video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s v="film &amp; video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s v="film &amp; video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s v="film &amp; video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s v="film &amp; video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s v="film &amp; video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s v="film &amp; video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s v="film &amp; video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s v="film &amp; video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s v="film &amp; video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s v="film &amp; video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s v="film &amp; video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s v="film &amp; video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s v="film &amp; video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s v="film &amp; video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s v="film &amp; video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s v="film &amp; video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s v="film &amp; video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s v="film &amp; video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s v="film &amp; video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s v="film &amp; video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s v="film &amp; video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s v="film &amp; video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s v="film &amp; video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s v="film &amp; video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s v="film &amp; video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s v="film &amp; video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s v="film &amp; video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s v="film &amp; video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s v="film &amp; video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s v="film &amp; video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s v="film &amp; video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s v="film &amp; video"/>
    <s v="documentary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s v="film &amp; video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s v="film &amp; video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s v="film &amp; video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s v="film &amp; video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s v="film &amp; video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s v="film &amp; video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s v="film &amp; video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s v="film &amp; video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s v="film &amp; video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s v="film &amp; video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s v="film &amp; video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s v="film &amp; video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s v="film &amp; video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s v="film &amp; video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s v="film &amp; video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s v="film &amp; video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s v="film &amp; video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s v="film &amp; video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s v="film &amp; video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s v="film &amp; video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s v="film &amp; video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s v="film &amp; video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s v="film &amp; video"/>
    <s v="documentary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s v="film &amp; video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s v="film &amp; video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s v="film &amp; video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s v="film &amp; video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s v="film &amp; video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s v="film &amp; video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s v="film &amp; video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s v="film &amp; video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s v="film &amp; video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s v="film &amp; video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s v="film &amp; video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s v="film &amp; video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s v="film &amp; video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s v="film &amp; video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s v="film &amp; video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s v="film &amp; video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s v="film &amp; video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s v="film &amp; video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s v="film &amp; video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s v="film &amp; video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s v="film &amp; video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s v="film &amp; video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s v="film &amp; video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s v="film &amp; video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s v="film &amp; video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s v="film &amp; video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s v="film &amp; video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s v="film &amp; video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s v="film &amp; video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s v="film &amp; video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s v="film &amp; video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s v="film &amp; video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s v="film &amp; video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s v="film &amp; video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s v="film &amp; video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s v="film &amp; video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s v="film &amp; video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s v="film &amp; video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s v="film &amp; video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s v="film &amp; video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s v="film &amp; video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s v="film &amp; video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s v="film &amp; video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s v="film &amp; video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s v="film &amp; video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s v="film &amp; video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s v="film &amp; video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s v="film &amp; video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s v="film &amp; video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s v="film &amp; video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s v="film &amp; video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s v="film &amp; video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s v="film &amp; video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s v="film &amp; video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s v="film &amp; video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s v="film &amp; video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s v="film &amp; video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s v="film &amp; video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s v="film &amp; video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s v="film &amp; video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s v="film &amp; video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s v="film &amp; video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s v="film &amp; video"/>
    <s v="documentary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s v="film &amp; video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s v="film &amp; video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s v="film &amp; video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s v="film &amp; video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s v="film &amp; video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s v="film &amp; video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s v="film &amp; video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s v="film &amp; video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s v="film &amp; video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s v="film &amp; video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s v="film &amp; video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s v="film &amp; video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s v="film &amp; video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s v="film &amp; video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s v="film &amp; video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s v="film &amp; video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s v="film &amp; video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s v="film &amp; video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s v="film &amp; video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s v="film &amp; video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s v="film &amp; video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s v="film &amp; video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s v="film &amp; video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s v="film &amp; video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s v="film &amp; video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s v="film &amp; video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s v="film &amp; video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s v="film &amp; video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s v="film &amp; video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s v="film &amp; video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s v="film &amp; video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s v="film &amp; video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s v="film &amp; video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s v="film &amp; video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s v="film &amp; video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s v="film &amp; video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s v="film &amp; video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s v="film &amp; video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s v="film &amp; video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s v="film &amp; video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s v="film &amp; video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s v="film &amp; video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s v="film &amp; video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s v="film &amp; video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s v="film &amp; video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s v="film &amp; video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s v="film &amp; video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s v="film &amp; video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s v="film &amp; video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s v="film &amp; video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s v="film &amp; video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s v="film &amp; video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s v="film &amp; video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s v="film &amp; video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s v="film &amp; video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s v="film &amp; video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s v="film &amp; video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s v="film &amp; video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s v="film &amp; video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s v="film &amp; video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s v="film &amp; video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s v="film &amp; video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s v="film &amp; video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s v="film &amp; video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s v="film &amp; video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s v="film &amp; video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s v="film &amp; video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s v="film &amp; video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s v="film &amp; video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s v="film &amp; video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s v="film &amp; video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s v="film &amp; video"/>
    <s v="animation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s v="film &amp; video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s v="film &amp; video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s v="film &amp; video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s v="film &amp; video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s v="film &amp; video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s v="film &amp; video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s v="film &amp; video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s v="film &amp; video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s v="film &amp; video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s v="film &amp; video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s v="film &amp; video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s v="animation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s v="film &amp; video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s v="film &amp; video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s v="film &amp; video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s v="film &amp; video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s v="film &amp; video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s v="film &amp; video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s v="film &amp; video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s v="film &amp; video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s v="film &amp; video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s v="film &amp; video"/>
    <s v="animation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s v="film &amp; video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s v="animation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s v="film &amp; video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s v="film &amp; video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s v="film &amp; video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s v="film &amp; video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s v="film &amp; video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s v="film &amp; video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s v="film &amp; video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s v="film &amp; video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s v="film &amp; video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s v="film &amp; video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s v="film &amp; video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s v="film &amp; video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s v="film &amp; video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s v="film &amp; video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s v="film &amp; video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s v="film &amp; video"/>
    <s v="animation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s v="film &amp; video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s v="film &amp; video"/>
    <s v="animation"/>
    <x v="519"/>
    <d v="2012-12-05T01:23:4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s v="food trucks"/>
    <x v="520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s v="food"/>
    <s v="food trucks"/>
    <x v="521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s v="food"/>
    <s v="food trucks"/>
    <x v="522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s v="food trucks"/>
    <x v="523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s v="food"/>
    <s v="food trucks"/>
    <x v="524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s v="food"/>
    <s v="food trucks"/>
    <x v="525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s v="food"/>
    <s v="food trucks"/>
    <x v="526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s v="food trucks"/>
    <x v="527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s v="food"/>
    <s v="food trucks"/>
    <x v="528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s v="food"/>
    <s v="food trucks"/>
    <x v="529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s v="food"/>
    <s v="food trucks"/>
    <x v="530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s v="food"/>
    <s v="food trucks"/>
    <x v="531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s v="food trucks"/>
    <x v="532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s v="food"/>
    <s v="food trucks"/>
    <x v="533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s v="food"/>
    <s v="food trucks"/>
    <x v="534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s v="food trucks"/>
    <x v="535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s v="food"/>
    <s v="food trucks"/>
    <x v="536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s v="food trucks"/>
    <x v="537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s v="food"/>
    <s v="food trucks"/>
    <x v="538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s v="food trucks"/>
    <x v="539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s v="food trucks"/>
    <x v="540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s v="food"/>
    <s v="food trucks"/>
    <x v="541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s v="food"/>
    <s v="food trucks"/>
    <x v="542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s v="food"/>
    <s v="food trucks"/>
    <x v="543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s v="food"/>
    <s v="food trucks"/>
    <x v="544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s v="food"/>
    <s v="food trucks"/>
    <x v="545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s v="food"/>
    <s v="food trucks"/>
    <x v="546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s v="food"/>
    <s v="food trucks"/>
    <x v="547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s v="food trucks"/>
    <x v="548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s v="food"/>
    <s v="food trucks"/>
    <x v="549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s v="food"/>
    <s v="food trucks"/>
    <x v="550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s v="food"/>
    <s v="food trucks"/>
    <x v="551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s v="food"/>
    <s v="food trucks"/>
    <x v="552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s v="food trucks"/>
    <x v="553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s v="food"/>
    <s v="food trucks"/>
    <x v="554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s v="food"/>
    <s v="food trucks"/>
    <x v="555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s v="food"/>
    <s v="food trucks"/>
    <x v="556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s v="food"/>
    <s v="food trucks"/>
    <x v="557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s v="food"/>
    <s v="food trucks"/>
    <x v="558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s v="food trucks"/>
    <x v="559"/>
    <d v="2016-11-01T19:59:00"/>
  </r>
  <r>
    <n v="2321"/>
    <s v="WienerWÃ¼rze"/>
    <s v="Universal organic liquid seasoning brewed all natural from lupine, oat, salt and water for soups, salads, stews and more"/>
    <n v="10557"/>
    <n v="4130"/>
    <x v="3"/>
    <x v="13"/>
    <s v="EUR"/>
    <n v="1491282901"/>
    <n v="1488694501"/>
    <b v="0"/>
    <n v="64"/>
    <b v="0"/>
    <s v="food/small batch"/>
    <n v="39.119999999999997"/>
    <n v="64.53"/>
    <s v="food"/>
    <s v="small batch"/>
    <x v="560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s v="food"/>
    <s v="small batch"/>
    <x v="561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s v="small batch"/>
    <x v="562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s v="food"/>
    <s v="small batch"/>
    <x v="563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s v="small batch"/>
    <x v="564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s v="food"/>
    <s v="small batch"/>
    <x v="565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s v="food"/>
    <s v="small batch"/>
    <x v="566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s v="food"/>
    <s v="small batch"/>
    <x v="567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s v="food"/>
    <s v="small batch"/>
    <x v="568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s v="food"/>
    <s v="small batch"/>
    <x v="569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s v="food"/>
    <s v="small batch"/>
    <x v="570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s v="food"/>
    <s v="small batch"/>
    <x v="571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s v="food"/>
    <s v="small batch"/>
    <x v="572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s v="food"/>
    <s v="small batch"/>
    <x v="573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s v="food"/>
    <s v="small batch"/>
    <x v="574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s v="food"/>
    <s v="small batch"/>
    <x v="575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s v="food"/>
    <s v="small batch"/>
    <x v="576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s v="food"/>
    <s v="small batch"/>
    <x v="577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s v="food"/>
    <s v="small batch"/>
    <x v="578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s v="food"/>
    <s v="small batch"/>
    <x v="579"/>
    <d v="2016-10-30T07:25: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s v="food"/>
    <s v="food trucks"/>
    <x v="580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s v="food"/>
    <s v="food trucks"/>
    <x v="581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s v="food"/>
    <s v="food trucks"/>
    <x v="582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s v="food trucks"/>
    <x v="583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s v="food"/>
    <s v="food trucks"/>
    <x v="584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s v="food"/>
    <s v="food trucks"/>
    <x v="585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s v="food"/>
    <s v="food trucks"/>
    <x v="586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s v="food"/>
    <s v="food trucks"/>
    <x v="587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s v="food"/>
    <s v="food trucks"/>
    <x v="588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s v="food trucks"/>
    <x v="589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s v="food"/>
    <s v="food trucks"/>
    <x v="590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s v="food trucks"/>
    <x v="591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s v="food"/>
    <s v="food trucks"/>
    <x v="592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s v="food"/>
    <s v="food trucks"/>
    <x v="593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s v="food"/>
    <s v="food trucks"/>
    <x v="594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s v="food"/>
    <s v="food trucks"/>
    <x v="595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s v="food trucks"/>
    <x v="596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s v="food"/>
    <s v="food trucks"/>
    <x v="597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s v="food trucks"/>
    <x v="598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s v="food"/>
    <s v="food trucks"/>
    <x v="599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s v="food"/>
    <s v="food trucks"/>
    <x v="600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s v="food"/>
    <s v="food trucks"/>
    <x v="601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s v="food"/>
    <s v="food trucks"/>
    <x v="602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s v="food"/>
    <s v="food trucks"/>
    <x v="603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s v="food"/>
    <s v="food trucks"/>
    <x v="604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s v="food trucks"/>
    <x v="605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s v="food trucks"/>
    <x v="606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s v="food trucks"/>
    <x v="607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s v="food"/>
    <s v="food trucks"/>
    <x v="608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s v="food"/>
    <s v="food trucks"/>
    <x v="609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s v="food trucks"/>
    <x v="610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s v="food"/>
    <s v="food trucks"/>
    <x v="611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s v="food trucks"/>
    <x v="612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s v="food"/>
    <s v="food trucks"/>
    <x v="613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s v="food"/>
    <s v="food trucks"/>
    <x v="614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s v="food"/>
    <s v="food trucks"/>
    <x v="615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s v="food trucks"/>
    <x v="616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s v="food"/>
    <s v="food trucks"/>
    <x v="617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s v="food trucks"/>
    <x v="618"/>
    <d v="2015-10-18T11:38:49"/>
  </r>
  <r>
    <n v="2440"/>
    <s v="The first green Food Truck in Phnom Penh"/>
    <s v="Starting a entire clean energy food truck and set a new standard for Cambodia"/>
    <n v="5000"/>
    <n v="10"/>
    <x v="2"/>
    <x v="14"/>
    <s v="EUR"/>
    <n v="1455399313"/>
    <n v="1452807313"/>
    <b v="0"/>
    <n v="2"/>
    <b v="0"/>
    <s v="food/food trucks"/>
    <n v="0.2"/>
    <n v="5"/>
    <s v="food"/>
    <s v="food trucks"/>
    <x v="619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s v="food"/>
    <s v="small batch"/>
    <x v="620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s v="food"/>
    <s v="small batch"/>
    <x v="621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s v="food"/>
    <s v="small batch"/>
    <x v="622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s v="food"/>
    <s v="small batch"/>
    <x v="623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s v="food"/>
    <s v="small batch"/>
    <x v="624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s v="food"/>
    <s v="small batch"/>
    <x v="625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s v="food"/>
    <s v="small batch"/>
    <x v="626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s v="food"/>
    <s v="small batch"/>
    <x v="627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s v="small batch"/>
    <x v="628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s v="food"/>
    <s v="small batch"/>
    <x v="629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s v="food"/>
    <s v="small batch"/>
    <x v="630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s v="food"/>
    <s v="small batch"/>
    <x v="631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s v="food"/>
    <s v="small batch"/>
    <x v="632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s v="food"/>
    <s v="small batch"/>
    <x v="633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s v="small batch"/>
    <x v="634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s v="food"/>
    <s v="small batch"/>
    <x v="635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s v="food"/>
    <s v="small batch"/>
    <x v="636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s v="food"/>
    <s v="small batch"/>
    <x v="637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s v="food"/>
    <s v="small batch"/>
    <x v="638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s v="food"/>
    <s v="small batch"/>
    <x v="639"/>
    <d v="2017-01-02T20:17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s v="food"/>
    <s v="restaurants"/>
    <x v="640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s v="food"/>
    <s v="restaurants"/>
    <x v="641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s v="restaurants"/>
    <x v="642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s v="restaurants"/>
    <x v="643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s v="restaurants"/>
    <x v="644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s v="food"/>
    <s v="restaurants"/>
    <x v="645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s v="restaurants"/>
    <x v="646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s v="restaurants"/>
    <x v="647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s v="food"/>
    <s v="restaurants"/>
    <x v="648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s v="food"/>
    <s v="restaurants"/>
    <x v="649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s v="restaurants"/>
    <x v="650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s v="restaurants"/>
    <x v="651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s v="restaurants"/>
    <x v="652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s v="food"/>
    <s v="restaurants"/>
    <x v="653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s v="food"/>
    <s v="restaurants"/>
    <x v="654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s v="restaurants"/>
    <x v="655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s v="food"/>
    <s v="restaurants"/>
    <x v="656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s v="restaurants"/>
    <x v="657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s v="food"/>
    <s v="restaurants"/>
    <x v="658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s v="restaurants"/>
    <x v="659"/>
    <d v="2016-10-15T11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s v="food trucks"/>
    <x v="660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s v="food"/>
    <s v="food trucks"/>
    <x v="661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s v="food trucks"/>
    <x v="662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s v="food trucks"/>
    <x v="663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s v="food trucks"/>
    <x v="664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s v="food trucks"/>
    <x v="665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s v="food"/>
    <s v="food trucks"/>
    <x v="666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s v="food"/>
    <s v="food trucks"/>
    <x v="667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s v="food"/>
    <s v="food trucks"/>
    <x v="668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s v="food"/>
    <s v="food trucks"/>
    <x v="669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s v="food"/>
    <s v="food trucks"/>
    <x v="670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s v="food trucks"/>
    <x v="671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s v="food trucks"/>
    <x v="672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s v="food trucks"/>
    <x v="673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s v="food trucks"/>
    <x v="674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s v="food trucks"/>
    <x v="675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s v="food trucks"/>
    <x v="676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s v="food trucks"/>
    <x v="677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s v="food"/>
    <s v="food trucks"/>
    <x v="678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s v="food"/>
    <s v="food trucks"/>
    <x v="679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s v="food"/>
    <s v="food trucks"/>
    <x v="680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s v="food trucks"/>
    <x v="681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s v="food"/>
    <s v="food trucks"/>
    <x v="682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s v="food trucks"/>
    <x v="683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s v="food"/>
    <s v="food trucks"/>
    <x v="684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s v="food"/>
    <s v="food trucks"/>
    <x v="685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s v="food"/>
    <s v="food trucks"/>
    <x v="686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s v="food"/>
    <s v="food trucks"/>
    <x v="687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s v="food"/>
    <s v="food trucks"/>
    <x v="688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s v="food trucks"/>
    <x v="689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s v="food"/>
    <s v="food trucks"/>
    <x v="690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s v="food"/>
    <s v="food trucks"/>
    <x v="691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s v="food trucks"/>
    <x v="692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s v="food trucks"/>
    <x v="693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s v="food"/>
    <s v="food trucks"/>
    <x v="694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s v="food"/>
    <s v="food trucks"/>
    <x v="695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s v="food"/>
    <s v="food trucks"/>
    <x v="696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s v="food trucks"/>
    <x v="697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s v="food trucks"/>
    <x v="698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s v="food"/>
    <s v="food trucks"/>
    <x v="699"/>
    <d v="2016-03-25T12:36:4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s v="food"/>
    <s v="food trucks"/>
    <x v="700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s v="food"/>
    <s v="food trucks"/>
    <x v="701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s v="food"/>
    <s v="food trucks"/>
    <x v="702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s v="food"/>
    <s v="food trucks"/>
    <x v="703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s v="food"/>
    <s v="food trucks"/>
    <x v="704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s v="food trucks"/>
    <x v="705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s v="food trucks"/>
    <x v="706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s v="food"/>
    <s v="food trucks"/>
    <x v="707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s v="food trucks"/>
    <x v="708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s v="food"/>
    <s v="food trucks"/>
    <x v="709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s v="food"/>
    <s v="food trucks"/>
    <x v="710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s v="food"/>
    <s v="food trucks"/>
    <x v="711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s v="food"/>
    <s v="food trucks"/>
    <x v="712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s v="food trucks"/>
    <x v="713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s v="food"/>
    <s v="food trucks"/>
    <x v="714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s v="food"/>
    <s v="food trucks"/>
    <x v="715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s v="food"/>
    <s v="food trucks"/>
    <x v="716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s v="food"/>
    <s v="food trucks"/>
    <x v="717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s v="food trucks"/>
    <x v="718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s v="food"/>
    <s v="food trucks"/>
    <x v="719"/>
    <d v="2014-09-18T12:59: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s v="games"/>
    <s v="video games"/>
    <x v="720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s v="games"/>
    <s v="video games"/>
    <x v="721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s v="games"/>
    <s v="video games"/>
    <x v="722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s v="video games"/>
    <x v="723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s v="games"/>
    <s v="video games"/>
    <x v="724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s v="games"/>
    <s v="video games"/>
    <x v="725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s v="games"/>
    <s v="video games"/>
    <x v="726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s v="video games"/>
    <x v="727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s v="games"/>
    <s v="video games"/>
    <x v="728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s v="games"/>
    <s v="video games"/>
    <x v="729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s v="games"/>
    <s v="video games"/>
    <x v="730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s v="games"/>
    <s v="video games"/>
    <x v="731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s v="games"/>
    <s v="video games"/>
    <x v="732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s v="games"/>
    <s v="video games"/>
    <x v="733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s v="games"/>
    <s v="video games"/>
    <x v="734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s v="games"/>
    <s v="video games"/>
    <x v="735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s v="games"/>
    <s v="video games"/>
    <x v="736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s v="games"/>
    <s v="video games"/>
    <x v="737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s v="games"/>
    <s v="video games"/>
    <x v="738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s v="games"/>
    <s v="video games"/>
    <x v="739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s v="video games"/>
    <x v="740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s v="games"/>
    <s v="video games"/>
    <x v="741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s v="games"/>
    <s v="video games"/>
    <x v="742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s v="video games"/>
    <x v="743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s v="games"/>
    <s v="video games"/>
    <x v="744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s v="games"/>
    <s v="video games"/>
    <x v="745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s v="games"/>
    <s v="video games"/>
    <x v="746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s v="games"/>
    <s v="video games"/>
    <x v="747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s v="games"/>
    <s v="video games"/>
    <x v="748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s v="games"/>
    <s v="video games"/>
    <x v="749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s v="games"/>
    <s v="video games"/>
    <x v="750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s v="games"/>
    <s v="video games"/>
    <x v="751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s v="games"/>
    <s v="video games"/>
    <x v="752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s v="games"/>
    <s v="video games"/>
    <x v="753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s v="games"/>
    <s v="video games"/>
    <x v="754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s v="games"/>
    <s v="video games"/>
    <x v="755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s v="games"/>
    <s v="video games"/>
    <x v="756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s v="games"/>
    <s v="video games"/>
    <x v="757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s v="games"/>
    <s v="video games"/>
    <x v="758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s v="games"/>
    <s v="video games"/>
    <x v="759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s v="games"/>
    <s v="video games"/>
    <x v="760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s v="games"/>
    <s v="video games"/>
    <x v="761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s v="games"/>
    <s v="video games"/>
    <x v="762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s v="video games"/>
    <x v="763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s v="games"/>
    <s v="video games"/>
    <x v="764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s v="games"/>
    <s v="video games"/>
    <x v="765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s v="games"/>
    <s v="video games"/>
    <x v="766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s v="games"/>
    <s v="video games"/>
    <x v="767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s v="games"/>
    <s v="video games"/>
    <x v="768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s v="games"/>
    <s v="video games"/>
    <x v="769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s v="games"/>
    <s v="video games"/>
    <x v="770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s v="games"/>
    <s v="video games"/>
    <x v="771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s v="games"/>
    <s v="video games"/>
    <x v="772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s v="games"/>
    <s v="video games"/>
    <x v="773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s v="games"/>
    <s v="video games"/>
    <x v="774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s v="games"/>
    <s v="video games"/>
    <x v="775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s v="video games"/>
    <x v="776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s v="games"/>
    <s v="video games"/>
    <x v="777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s v="video games"/>
    <x v="778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s v="games"/>
    <s v="video games"/>
    <x v="779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s v="games"/>
    <s v="mobile games"/>
    <x v="780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s v="mobile games"/>
    <x v="781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s v="games"/>
    <s v="mobile games"/>
    <x v="782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s v="games"/>
    <s v="mobile games"/>
    <x v="783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s v="games"/>
    <s v="mobile games"/>
    <x v="784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s v="games"/>
    <s v="mobile games"/>
    <x v="785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s v="games"/>
    <s v="mobile games"/>
    <x v="786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s v="mobile games"/>
    <x v="787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s v="games"/>
    <s v="mobile games"/>
    <x v="788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s v="games"/>
    <s v="mobile games"/>
    <x v="789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s v="mobile games"/>
    <x v="790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s v="mobile games"/>
    <x v="791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s v="games"/>
    <s v="mobile games"/>
    <x v="792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s v="games"/>
    <s v="mobile games"/>
    <x v="793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s v="games"/>
    <s v="mobile games"/>
    <x v="794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s v="games"/>
    <s v="mobile games"/>
    <x v="795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s v="mobile games"/>
    <x v="796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s v="mobile games"/>
    <x v="797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s v="mobile games"/>
    <x v="798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s v="games"/>
    <s v="mobile games"/>
    <x v="799"/>
    <d v="2015-12-16T20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s v="mobile games"/>
    <x v="800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s v="games"/>
    <s v="mobile games"/>
    <x v="801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s v="games"/>
    <s v="mobile games"/>
    <x v="802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s v="games"/>
    <s v="mobile games"/>
    <x v="803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s v="mobile games"/>
    <x v="804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s v="games"/>
    <s v="mobile games"/>
    <x v="805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s v="games"/>
    <s v="mobile games"/>
    <x v="806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s v="games"/>
    <s v="mobile games"/>
    <x v="807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s v="mobile games"/>
    <x v="808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s v="games"/>
    <s v="mobile games"/>
    <x v="809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s v="games"/>
    <s v="mobile games"/>
    <x v="810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s v="games"/>
    <s v="mobile games"/>
    <x v="811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s v="games"/>
    <s v="mobile games"/>
    <x v="812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s v="games"/>
    <s v="mobile games"/>
    <x v="813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s v="games"/>
    <s v="mobile games"/>
    <x v="814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s v="mobile games"/>
    <x v="815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s v="mobile games"/>
    <x v="816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s v="mobile games"/>
    <x v="817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s v="games"/>
    <s v="mobile games"/>
    <x v="818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s v="games"/>
    <s v="mobile games"/>
    <x v="819"/>
    <d v="2016-03-30T04:36:20"/>
  </r>
  <r>
    <n v="2121"/>
    <s v="Legend of Decay"/>
    <s v="Join us on an epic journey to discover a millennia old secret which will change the world forever."/>
    <n v="50000"/>
    <n v="284"/>
    <x v="2"/>
    <x v="15"/>
    <s v="CHF"/>
    <n v="1484156948"/>
    <n v="1481564948"/>
    <b v="0"/>
    <n v="10"/>
    <b v="0"/>
    <s v="games/video games"/>
    <n v="0.56999999999999995"/>
    <n v="28.4"/>
    <s v="games"/>
    <s v="video games"/>
    <x v="820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6"/>
    <s v="MXN"/>
    <n v="1483773169"/>
    <n v="1481181169"/>
    <b v="0"/>
    <n v="3"/>
    <b v="0"/>
    <s v="games/video games"/>
    <n v="0.39"/>
    <n v="103.33"/>
    <s v="games"/>
    <s v="video games"/>
    <x v="821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s v="video games"/>
    <x v="822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s v="games"/>
    <s v="video games"/>
    <x v="823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s v="games"/>
    <s v="video games"/>
    <x v="824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s v="games"/>
    <s v="video games"/>
    <x v="825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s v="games"/>
    <s v="video games"/>
    <x v="826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s v="games"/>
    <s v="video games"/>
    <x v="827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s v="games"/>
    <s v="video games"/>
    <x v="828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s v="games"/>
    <s v="video games"/>
    <x v="829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s v="video games"/>
    <x v="830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s v="games"/>
    <s v="video games"/>
    <x v="831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s v="games"/>
    <s v="video games"/>
    <x v="832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s v="games"/>
    <s v="video games"/>
    <x v="833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s v="games"/>
    <s v="video games"/>
    <x v="834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s v="games"/>
    <s v="video games"/>
    <x v="835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s v="games"/>
    <s v="video games"/>
    <x v="836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s v="games"/>
    <s v="video games"/>
    <x v="837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s v="games"/>
    <s v="video games"/>
    <x v="838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s v="games"/>
    <s v="video games"/>
    <x v="839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s v="video games"/>
    <x v="840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s v="games"/>
    <s v="video games"/>
    <x v="841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s v="games"/>
    <s v="video games"/>
    <x v="842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s v="games"/>
    <s v="video games"/>
    <x v="843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s v="games"/>
    <s v="video games"/>
    <x v="844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s v="games"/>
    <s v="video games"/>
    <x v="845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s v="games"/>
    <s v="video games"/>
    <x v="846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s v="video games"/>
    <x v="847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s v="video games"/>
    <x v="848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s v="games"/>
    <s v="video games"/>
    <x v="849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s v="games"/>
    <s v="video games"/>
    <x v="850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s v="games"/>
    <s v="video games"/>
    <x v="851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s v="games"/>
    <s v="video games"/>
    <x v="852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s v="games"/>
    <s v="video games"/>
    <x v="853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s v="games"/>
    <s v="video games"/>
    <x v="854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s v="games"/>
    <s v="video games"/>
    <x v="855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s v="games"/>
    <s v="video games"/>
    <x v="856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s v="games"/>
    <s v="video games"/>
    <x v="857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s v="games"/>
    <s v="video games"/>
    <x v="858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s v="games"/>
    <s v="video games"/>
    <x v="859"/>
    <d v="2012-05-19T09:05:0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s v="games"/>
    <s v="tabletop games"/>
    <x v="860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s v="games"/>
    <s v="tabletop games"/>
    <x v="861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s v="games"/>
    <s v="tabletop games"/>
    <x v="862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s v="games"/>
    <s v="tabletop games"/>
    <x v="863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s v="games"/>
    <s v="tabletop games"/>
    <x v="864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s v="games"/>
    <s v="tabletop games"/>
    <x v="865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s v="games"/>
    <s v="tabletop games"/>
    <x v="866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s v="games"/>
    <s v="tabletop games"/>
    <x v="867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s v="games"/>
    <s v="tabletop games"/>
    <x v="868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s v="games"/>
    <s v="tabletop games"/>
    <x v="869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s v="games"/>
    <s v="tabletop games"/>
    <x v="870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s v="games"/>
    <s v="tabletop games"/>
    <x v="871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s v="games"/>
    <s v="tabletop games"/>
    <x v="872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s v="games"/>
    <s v="tabletop games"/>
    <x v="873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s v="games"/>
    <s v="tabletop games"/>
    <x v="874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s v="games"/>
    <s v="tabletop games"/>
    <x v="875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s v="games"/>
    <s v="tabletop games"/>
    <x v="876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s v="games"/>
    <s v="tabletop games"/>
    <x v="877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s v="games"/>
    <s v="tabletop games"/>
    <x v="878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s v="games"/>
    <s v="tabletop games"/>
    <x v="879"/>
    <d v="2015-07-05T19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s v="games"/>
    <s v="tabletop games"/>
    <x v="880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s v="games"/>
    <s v="tabletop games"/>
    <x v="881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s v="games"/>
    <s v="tabletop games"/>
    <x v="882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s v="games"/>
    <s v="tabletop games"/>
    <x v="883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s v="games"/>
    <s v="tabletop games"/>
    <x v="884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s v="games"/>
    <s v="tabletop games"/>
    <x v="885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s v="games"/>
    <s v="tabletop games"/>
    <x v="886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s v="games"/>
    <s v="tabletop games"/>
    <x v="887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s v="games"/>
    <s v="tabletop games"/>
    <x v="888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s v="games"/>
    <s v="tabletop games"/>
    <x v="889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s v="games"/>
    <s v="tabletop games"/>
    <x v="890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s v="games"/>
    <s v="tabletop games"/>
    <x v="891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s v="games"/>
    <s v="tabletop games"/>
    <x v="892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s v="tabletop games"/>
    <x v="893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s v="games"/>
    <s v="tabletop games"/>
    <x v="894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s v="games"/>
    <s v="tabletop games"/>
    <x v="895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s v="games"/>
    <s v="tabletop games"/>
    <x v="896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s v="games"/>
    <s v="tabletop games"/>
    <x v="897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s v="games"/>
    <s v="tabletop games"/>
    <x v="898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s v="games"/>
    <s v="tabletop games"/>
    <x v="899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s v="games"/>
    <s v="tabletop games"/>
    <x v="900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s v="games"/>
    <s v="tabletop games"/>
    <x v="901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s v="tabletop games"/>
    <x v="902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s v="games"/>
    <s v="tabletop games"/>
    <x v="903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s v="games"/>
    <s v="tabletop games"/>
    <x v="904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s v="games"/>
    <s v="tabletop games"/>
    <x v="905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s v="games"/>
    <s v="tabletop games"/>
    <x v="906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s v="games"/>
    <s v="tabletop games"/>
    <x v="907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s v="games"/>
    <s v="tabletop games"/>
    <x v="908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s v="games"/>
    <s v="tabletop games"/>
    <x v="909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s v="games"/>
    <s v="tabletop games"/>
    <x v="910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s v="games"/>
    <s v="tabletop games"/>
    <x v="911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s v="games"/>
    <s v="tabletop games"/>
    <x v="912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s v="games"/>
    <s v="tabletop games"/>
    <x v="913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s v="games"/>
    <s v="tabletop games"/>
    <x v="914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s v="games"/>
    <s v="tabletop games"/>
    <x v="915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s v="games"/>
    <s v="tabletop games"/>
    <x v="916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s v="games"/>
    <s v="tabletop games"/>
    <x v="917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s v="games"/>
    <s v="tabletop games"/>
    <x v="918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s v="games"/>
    <s v="tabletop games"/>
    <x v="919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s v="games"/>
    <s v="tabletop games"/>
    <x v="920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s v="games"/>
    <s v="tabletop games"/>
    <x v="921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s v="games"/>
    <s v="tabletop games"/>
    <x v="922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s v="games"/>
    <s v="tabletop games"/>
    <x v="923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s v="games"/>
    <s v="tabletop games"/>
    <x v="924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s v="games"/>
    <s v="tabletop games"/>
    <x v="925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s v="games"/>
    <s v="tabletop games"/>
    <x v="926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s v="games"/>
    <s v="tabletop games"/>
    <x v="927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s v="games"/>
    <s v="tabletop games"/>
    <x v="928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s v="games"/>
    <s v="tabletop games"/>
    <x v="929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s v="games"/>
    <s v="tabletop games"/>
    <x v="930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s v="games"/>
    <s v="tabletop games"/>
    <x v="931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s v="games"/>
    <s v="tabletop games"/>
    <x v="932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s v="games"/>
    <s v="tabletop games"/>
    <x v="933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s v="games"/>
    <s v="tabletop games"/>
    <x v="934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s v="games"/>
    <s v="tabletop games"/>
    <x v="935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s v="games"/>
    <s v="tabletop games"/>
    <x v="936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8"/>
    <s v="EUR"/>
    <n v="1451861940"/>
    <n v="1448902867"/>
    <b v="0"/>
    <n v="102"/>
    <b v="1"/>
    <s v="games/tabletop games"/>
    <n v="270.7"/>
    <n v="53.08"/>
    <s v="games"/>
    <s v="tabletop games"/>
    <x v="937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s v="games"/>
    <s v="tabletop games"/>
    <x v="938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s v="games"/>
    <s v="tabletop games"/>
    <x v="939"/>
    <d v="2015-09-17T06:59:5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s v="journalism"/>
    <s v="audio"/>
    <x v="9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s v="audio"/>
    <x v="9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s v="journalism"/>
    <s v="audio"/>
    <x v="9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s v="journalism"/>
    <s v="audio"/>
    <x v="9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s v="journalism"/>
    <s v="audio"/>
    <x v="9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s v="journalism"/>
    <s v="audio"/>
    <x v="9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s v="audio"/>
    <x v="9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s v="journalism"/>
    <s v="audio"/>
    <x v="9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s v="journalism"/>
    <s v="audio"/>
    <x v="9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s v="audio"/>
    <x v="9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s v="audio"/>
    <x v="9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s v="audio"/>
    <x v="9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s v="audio"/>
    <x v="9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s v="audio"/>
    <x v="9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s v="audio"/>
    <x v="9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s v="audio"/>
    <x v="9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s v="audio"/>
    <x v="9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s v="audio"/>
    <x v="9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s v="audio"/>
    <x v="9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s v="audio"/>
    <x v="9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s v="audio"/>
    <x v="9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s v="audio"/>
    <x v="9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s v="journalism"/>
    <s v="audio"/>
    <x v="9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s v="audio"/>
    <x v="963"/>
    <d v="2016-08-30T16:44:2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s v="rock"/>
    <x v="964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s v="music"/>
    <s v="rock"/>
    <x v="965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s v="rock"/>
    <x v="966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s v="music"/>
    <s v="rock"/>
    <x v="967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s v="music"/>
    <s v="rock"/>
    <x v="968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s v="music"/>
    <s v="rock"/>
    <x v="969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s v="music"/>
    <s v="rock"/>
    <x v="970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s v="music"/>
    <s v="rock"/>
    <x v="971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s v="music"/>
    <s v="rock"/>
    <x v="972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s v="music"/>
    <s v="rock"/>
    <x v="973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s v="music"/>
    <s v="rock"/>
    <x v="974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s v="music"/>
    <s v="rock"/>
    <x v="975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s v="music"/>
    <s v="rock"/>
    <x v="976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s v="music"/>
    <s v="rock"/>
    <x v="977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s v="music"/>
    <s v="rock"/>
    <x v="978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s v="music"/>
    <s v="rock"/>
    <x v="979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s v="music"/>
    <s v="rock"/>
    <x v="980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s v="music"/>
    <s v="rock"/>
    <x v="981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s v="music"/>
    <s v="rock"/>
    <x v="982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s v="music"/>
    <s v="rock"/>
    <x v="983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s v="music"/>
    <s v="rock"/>
    <x v="984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s v="music"/>
    <s v="rock"/>
    <x v="985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s v="music"/>
    <s v="rock"/>
    <x v="986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s v="music"/>
    <s v="rock"/>
    <x v="987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s v="rock"/>
    <x v="988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s v="rock"/>
    <x v="989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s v="music"/>
    <s v="rock"/>
    <x v="990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s v="music"/>
    <s v="rock"/>
    <x v="991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s v="rock"/>
    <x v="992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s v="music"/>
    <s v="rock"/>
    <x v="993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s v="rock"/>
    <x v="994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s v="rock"/>
    <x v="995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s v="music"/>
    <s v="rock"/>
    <x v="996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s v="rock"/>
    <x v="997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s v="music"/>
    <s v="rock"/>
    <x v="998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s v="rock"/>
    <x v="999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s v="music"/>
    <s v="rock"/>
    <x v="1000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s v="music"/>
    <s v="rock"/>
    <x v="1001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s v="music"/>
    <s v="rock"/>
    <x v="1002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s v="music"/>
    <s v="rock"/>
    <x v="1003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s v="music"/>
    <s v="rock"/>
    <x v="1004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s v="rock"/>
    <x v="1005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s v="music"/>
    <s v="rock"/>
    <x v="1006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s v="music"/>
    <s v="rock"/>
    <x v="1007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s v="music"/>
    <s v="rock"/>
    <x v="1008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s v="music"/>
    <s v="rock"/>
    <x v="1009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s v="music"/>
    <s v="rock"/>
    <x v="1010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s v="music"/>
    <s v="rock"/>
    <x v="1011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s v="rock"/>
    <x v="1012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s v="rock"/>
    <x v="1013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s v="music"/>
    <s v="rock"/>
    <x v="1014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s v="music"/>
    <s v="rock"/>
    <x v="1015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s v="music"/>
    <s v="rock"/>
    <x v="1016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s v="music"/>
    <s v="rock"/>
    <x v="1017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s v="music"/>
    <s v="rock"/>
    <x v="1018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s v="music"/>
    <s v="rock"/>
    <x v="1019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s v="music"/>
    <s v="rock"/>
    <x v="1020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s v="music"/>
    <s v="rock"/>
    <x v="1021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s v="music"/>
    <s v="rock"/>
    <x v="1022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s v="music"/>
    <s v="rock"/>
    <x v="1023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s v="music"/>
    <s v="metal"/>
    <x v="1024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s v="music"/>
    <s v="metal"/>
    <x v="1025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s v="music"/>
    <s v="metal"/>
    <x v="1026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s v="music"/>
    <s v="metal"/>
    <x v="1027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s v="music"/>
    <s v="metal"/>
    <x v="1028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s v="music"/>
    <s v="metal"/>
    <x v="1029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s v="metal"/>
    <x v="1030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s v="metal"/>
    <x v="1031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s v="metal"/>
    <x v="1032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s v="music"/>
    <s v="metal"/>
    <x v="1033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s v="music"/>
    <s v="metal"/>
    <x v="1034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s v="music"/>
    <s v="metal"/>
    <x v="1035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s v="music"/>
    <s v="metal"/>
    <x v="1036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s v="metal"/>
    <x v="1037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s v="music"/>
    <s v="metal"/>
    <x v="1038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s v="music"/>
    <s v="metal"/>
    <x v="1039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s v="metal"/>
    <x v="1040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s v="metal"/>
    <x v="1041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s v="music"/>
    <s v="metal"/>
    <x v="1042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s v="music"/>
    <s v="metal"/>
    <x v="1043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s v="music"/>
    <s v="jazz"/>
    <x v="1044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s v="music"/>
    <s v="jazz"/>
    <x v="1045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s v="music"/>
    <s v="jazz"/>
    <x v="1046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s v="music"/>
    <s v="jazz"/>
    <x v="1047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s v="music"/>
    <s v="jazz"/>
    <x v="1048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s v="music"/>
    <s v="jazz"/>
    <x v="1049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s v="music"/>
    <s v="jazz"/>
    <x v="1050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s v="music"/>
    <s v="jazz"/>
    <x v="1051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s v="music"/>
    <s v="jazz"/>
    <x v="1052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s v="music"/>
    <s v="jazz"/>
    <x v="1053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s v="music"/>
    <s v="jazz"/>
    <x v="1054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s v="music"/>
    <s v="jazz"/>
    <x v="1055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s v="music"/>
    <s v="jazz"/>
    <x v="1056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s v="music"/>
    <s v="jazz"/>
    <x v="1057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s v="music"/>
    <s v="jazz"/>
    <x v="1058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s v="jazz"/>
    <x v="1059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s v="music"/>
    <s v="jazz"/>
    <x v="1060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s v="music"/>
    <s v="jazz"/>
    <x v="1061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s v="music"/>
    <s v="jazz"/>
    <x v="1062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s v="music"/>
    <s v="jazz"/>
    <x v="1063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s v="music"/>
    <s v="indie rock"/>
    <x v="1064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s v="music"/>
    <s v="indie rock"/>
    <x v="1065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s v="music"/>
    <s v="indie rock"/>
    <x v="1066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s v="music"/>
    <s v="indie rock"/>
    <x v="1067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s v="indie rock"/>
    <x v="1068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s v="indie rock"/>
    <x v="1069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s v="indie rock"/>
    <x v="1070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s v="indie rock"/>
    <x v="1071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s v="music"/>
    <s v="indie rock"/>
    <x v="1072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s v="music"/>
    <s v="indie rock"/>
    <x v="1073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s v="music"/>
    <s v="indie rock"/>
    <x v="1074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s v="music"/>
    <s v="indie rock"/>
    <x v="1075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s v="music"/>
    <s v="indie rock"/>
    <x v="1076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s v="indie rock"/>
    <x v="1077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s v="music"/>
    <s v="indie rock"/>
    <x v="1078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s v="music"/>
    <s v="indie rock"/>
    <x v="1079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s v="indie rock"/>
    <x v="1080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s v="indie rock"/>
    <x v="1081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s v="music"/>
    <s v="indie rock"/>
    <x v="1082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s v="music"/>
    <s v="indie rock"/>
    <x v="1083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s v="music"/>
    <s v="jazz"/>
    <x v="1084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s v="jazz"/>
    <x v="1085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s v="music"/>
    <s v="jazz"/>
    <x v="1086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s v="music"/>
    <s v="jazz"/>
    <x v="1087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s v="music"/>
    <s v="jazz"/>
    <x v="1088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s v="music"/>
    <s v="jazz"/>
    <x v="1089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s v="jazz"/>
    <x v="1090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s v="jazz"/>
    <x v="1091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s v="jazz"/>
    <x v="1092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s v="music"/>
    <s v="jazz"/>
    <x v="1093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s v="music"/>
    <s v="jazz"/>
    <x v="1094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s v="jazz"/>
    <x v="1095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s v="music"/>
    <s v="jazz"/>
    <x v="1096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s v="music"/>
    <s v="jazz"/>
    <x v="1097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s v="jazz"/>
    <x v="1098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s v="music"/>
    <s v="jazz"/>
    <x v="1099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s v="jazz"/>
    <x v="1100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s v="music"/>
    <s v="jazz"/>
    <x v="1101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s v="music"/>
    <s v="jazz"/>
    <x v="1102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s v="music"/>
    <s v="jazz"/>
    <x v="1103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s v="jazz"/>
    <x v="1104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s v="music"/>
    <s v="jazz"/>
    <x v="1105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s v="music"/>
    <s v="jazz"/>
    <x v="1106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s v="music"/>
    <s v="jazz"/>
    <x v="1107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s v="music"/>
    <s v="jazz"/>
    <x v="1108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s v="music"/>
    <s v="jazz"/>
    <x v="1109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s v="jazz"/>
    <x v="1110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s v="jazz"/>
    <x v="1111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s v="music"/>
    <s v="jazz"/>
    <x v="1112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s v="jazz"/>
    <x v="1113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s v="music"/>
    <s v="jazz"/>
    <x v="1114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s v="music"/>
    <s v="jazz"/>
    <x v="1115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s v="music"/>
    <s v="jazz"/>
    <x v="1116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s v="jazz"/>
    <x v="1117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s v="music"/>
    <s v="jazz"/>
    <x v="1118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s v="music"/>
    <s v="jazz"/>
    <x v="1119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s v="jazz"/>
    <x v="1120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s v="music"/>
    <s v="jazz"/>
    <x v="1121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s v="music"/>
    <s v="jazz"/>
    <x v="1122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s v="music"/>
    <s v="jazz"/>
    <x v="1123"/>
    <d v="2013-06-30T11:58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s v="music"/>
    <s v="electronic music"/>
    <x v="1124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s v="music"/>
    <s v="electronic music"/>
    <x v="1125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s v="music"/>
    <s v="electronic music"/>
    <x v="1126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s v="music"/>
    <s v="electronic music"/>
    <x v="1127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s v="music"/>
    <s v="electronic music"/>
    <x v="1128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s v="music"/>
    <s v="electronic music"/>
    <x v="1129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s v="music"/>
    <s v="electronic music"/>
    <x v="1130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s v="music"/>
    <s v="electronic music"/>
    <x v="1131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s v="music"/>
    <s v="electronic music"/>
    <x v="1132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s v="music"/>
    <s v="electronic music"/>
    <x v="1133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s v="music"/>
    <s v="electronic music"/>
    <x v="1134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s v="music"/>
    <s v="electronic music"/>
    <x v="1135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s v="music"/>
    <s v="electronic music"/>
    <x v="1136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s v="music"/>
    <s v="electronic music"/>
    <x v="1137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s v="electronic music"/>
    <x v="1138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s v="music"/>
    <s v="electronic music"/>
    <x v="1139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s v="music"/>
    <s v="electronic music"/>
    <x v="1140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s v="music"/>
    <s v="electronic music"/>
    <x v="1141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s v="music"/>
    <s v="electronic music"/>
    <x v="1142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s v="music"/>
    <s v="electronic music"/>
    <x v="1143"/>
    <d v="2016-12-12T23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s v="music"/>
    <s v="world music"/>
    <x v="114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s v="music"/>
    <s v="world music"/>
    <x v="114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s v="music"/>
    <s v="world music"/>
    <x v="114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s v="world music"/>
    <x v="114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s v="music"/>
    <s v="world music"/>
    <x v="114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s v="music"/>
    <s v="world music"/>
    <x v="114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s v="world music"/>
    <x v="115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s v="world music"/>
    <x v="115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s v="music"/>
    <s v="world music"/>
    <x v="115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s v="music"/>
    <s v="world music"/>
    <x v="115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s v="world music"/>
    <x v="115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s v="music"/>
    <s v="world music"/>
    <x v="115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s v="world music"/>
    <x v="115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s v="world music"/>
    <x v="115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s v="music"/>
    <s v="world music"/>
    <x v="115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s v="world music"/>
    <x v="115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s v="music"/>
    <s v="world music"/>
    <x v="116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s v="music"/>
    <s v="world music"/>
    <x v="116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s v="music"/>
    <s v="world music"/>
    <x v="116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s v="music"/>
    <s v="world music"/>
    <x v="116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s v="music"/>
    <s v="rock"/>
    <x v="116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s v="music"/>
    <s v="rock"/>
    <x v="116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s v="rock"/>
    <x v="116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s v="music"/>
    <s v="rock"/>
    <x v="116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s v="music"/>
    <s v="rock"/>
    <x v="116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s v="music"/>
    <s v="rock"/>
    <x v="116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s v="music"/>
    <s v="rock"/>
    <x v="117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s v="music"/>
    <s v="rock"/>
    <x v="117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s v="music"/>
    <s v="rock"/>
    <x v="117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s v="music"/>
    <s v="rock"/>
    <x v="117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s v="music"/>
    <s v="rock"/>
    <x v="117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s v="music"/>
    <s v="rock"/>
    <x v="117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s v="music"/>
    <s v="rock"/>
    <x v="117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s v="music"/>
    <s v="rock"/>
    <x v="117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s v="music"/>
    <s v="rock"/>
    <x v="117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s v="music"/>
    <s v="rock"/>
    <x v="117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s v="music"/>
    <s v="rock"/>
    <x v="118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s v="music"/>
    <s v="rock"/>
    <x v="118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s v="music"/>
    <s v="rock"/>
    <x v="118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s v="rock"/>
    <x v="118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s v="music"/>
    <s v="rock"/>
    <x v="118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s v="music"/>
    <s v="rock"/>
    <x v="118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s v="music"/>
    <s v="rock"/>
    <x v="118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s v="music"/>
    <s v="rock"/>
    <x v="118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s v="music"/>
    <s v="rock"/>
    <x v="118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s v="music"/>
    <s v="rock"/>
    <x v="118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s v="music"/>
    <s v="rock"/>
    <x v="119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s v="music"/>
    <s v="rock"/>
    <x v="119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s v="rock"/>
    <x v="119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s v="music"/>
    <s v="rock"/>
    <x v="119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s v="music"/>
    <s v="rock"/>
    <x v="119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s v="music"/>
    <s v="rock"/>
    <x v="119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s v="music"/>
    <s v="rock"/>
    <x v="119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s v="music"/>
    <s v="rock"/>
    <x v="119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s v="music"/>
    <s v="rock"/>
    <x v="119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s v="music"/>
    <s v="rock"/>
    <x v="119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s v="music"/>
    <s v="rock"/>
    <x v="120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s v="music"/>
    <s v="rock"/>
    <x v="120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s v="music"/>
    <s v="rock"/>
    <x v="120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s v="music"/>
    <s v="rock"/>
    <x v="1203"/>
    <d v="2013-03-10T2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s v="music"/>
    <s v="rock"/>
    <x v="120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s v="music"/>
    <s v="rock"/>
    <x v="120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s v="music"/>
    <s v="rock"/>
    <x v="120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s v="music"/>
    <s v="rock"/>
    <x v="120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s v="music"/>
    <s v="rock"/>
    <x v="120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s v="music"/>
    <s v="rock"/>
    <x v="120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s v="music"/>
    <s v="rock"/>
    <x v="121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s v="music"/>
    <s v="rock"/>
    <x v="121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s v="rock"/>
    <x v="121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s v="music"/>
    <s v="rock"/>
    <x v="121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s v="music"/>
    <s v="rock"/>
    <x v="121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s v="music"/>
    <s v="rock"/>
    <x v="121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s v="music"/>
    <s v="rock"/>
    <x v="121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s v="music"/>
    <s v="rock"/>
    <x v="121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s v="music"/>
    <s v="rock"/>
    <x v="121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s v="music"/>
    <s v="rock"/>
    <x v="121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s v="rock"/>
    <x v="122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s v="music"/>
    <s v="rock"/>
    <x v="122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s v="music"/>
    <s v="rock"/>
    <x v="122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s v="music"/>
    <s v="rock"/>
    <x v="122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s v="music"/>
    <s v="rock"/>
    <x v="122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s v="music"/>
    <s v="rock"/>
    <x v="122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s v="music"/>
    <s v="rock"/>
    <x v="122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s v="music"/>
    <s v="rock"/>
    <x v="122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s v="music"/>
    <s v="rock"/>
    <x v="122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s v="music"/>
    <s v="rock"/>
    <x v="122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s v="music"/>
    <s v="rock"/>
    <x v="123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s v="music"/>
    <s v="rock"/>
    <x v="123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s v="music"/>
    <s v="rock"/>
    <x v="123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s v="music"/>
    <s v="rock"/>
    <x v="123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s v="music"/>
    <s v="rock"/>
    <x v="123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s v="music"/>
    <s v="rock"/>
    <x v="123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s v="music"/>
    <s v="rock"/>
    <x v="123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s v="music"/>
    <s v="rock"/>
    <x v="123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s v="music"/>
    <s v="rock"/>
    <x v="123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s v="music"/>
    <s v="rock"/>
    <x v="123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s v="music"/>
    <s v="rock"/>
    <x v="124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s v="music"/>
    <s v="rock"/>
    <x v="124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s v="music"/>
    <s v="rock"/>
    <x v="124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s v="music"/>
    <s v="rock"/>
    <x v="1243"/>
    <d v="2013-07-25T17:30:35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s v="music"/>
    <s v="rock"/>
    <x v="1244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s v="music"/>
    <s v="rock"/>
    <x v="1245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s v="music"/>
    <s v="rock"/>
    <x v="1246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s v="music"/>
    <s v="rock"/>
    <x v="1247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s v="music"/>
    <s v="rock"/>
    <x v="1248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s v="rock"/>
    <x v="1249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s v="music"/>
    <s v="rock"/>
    <x v="1250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s v="music"/>
    <s v="rock"/>
    <x v="1251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s v="music"/>
    <s v="rock"/>
    <x v="1252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s v="music"/>
    <s v="rock"/>
    <x v="1253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s v="music"/>
    <s v="rock"/>
    <x v="1254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s v="rock"/>
    <x v="1255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s v="music"/>
    <s v="rock"/>
    <x v="1256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s v="music"/>
    <s v="rock"/>
    <x v="1257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s v="music"/>
    <s v="rock"/>
    <x v="1258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s v="music"/>
    <s v="rock"/>
    <x v="1259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s v="music"/>
    <s v="rock"/>
    <x v="1260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s v="music"/>
    <s v="rock"/>
    <x v="1261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s v="music"/>
    <s v="rock"/>
    <x v="1262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s v="rock"/>
    <x v="1263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s v="music"/>
    <s v="rock"/>
    <x v="1264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s v="music"/>
    <s v="rock"/>
    <x v="1265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s v="music"/>
    <s v="rock"/>
    <x v="1266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s v="rock"/>
    <x v="1267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s v="music"/>
    <s v="rock"/>
    <x v="1268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s v="music"/>
    <s v="rock"/>
    <x v="1269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s v="rock"/>
    <x v="1270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s v="music"/>
    <s v="rock"/>
    <x v="1271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s v="music"/>
    <s v="rock"/>
    <x v="1272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s v="music"/>
    <s v="rock"/>
    <x v="1273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s v="music"/>
    <s v="rock"/>
    <x v="1274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s v="music"/>
    <s v="rock"/>
    <x v="1275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s v="rock"/>
    <x v="1276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s v="music"/>
    <s v="rock"/>
    <x v="1277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s v="music"/>
    <s v="rock"/>
    <x v="1278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s v="music"/>
    <s v="rock"/>
    <x v="1279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s v="music"/>
    <s v="rock"/>
    <x v="1280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s v="rock"/>
    <x v="1281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s v="rock"/>
    <x v="1282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s v="music"/>
    <s v="rock"/>
    <x v="1283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s v="music"/>
    <s v="pop"/>
    <x v="1284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s v="pop"/>
    <x v="1285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s v="music"/>
    <s v="pop"/>
    <x v="1286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s v="music"/>
    <s v="pop"/>
    <x v="1287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s v="music"/>
    <s v="pop"/>
    <x v="1288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s v="music"/>
    <s v="pop"/>
    <x v="1289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s v="music"/>
    <s v="pop"/>
    <x v="1290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s v="music"/>
    <s v="pop"/>
    <x v="1291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s v="music"/>
    <s v="pop"/>
    <x v="1292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s v="music"/>
    <s v="pop"/>
    <x v="1293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s v="music"/>
    <s v="pop"/>
    <x v="1294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s v="music"/>
    <s v="pop"/>
    <x v="1295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s v="music"/>
    <s v="pop"/>
    <x v="1296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s v="music"/>
    <s v="pop"/>
    <x v="1297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s v="music"/>
    <s v="pop"/>
    <x v="1298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s v="music"/>
    <s v="pop"/>
    <x v="1299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s v="music"/>
    <s v="pop"/>
    <x v="1300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s v="music"/>
    <s v="pop"/>
    <x v="1301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s v="music"/>
    <s v="pop"/>
    <x v="1302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8"/>
    <s v="EUR"/>
    <n v="1462053540"/>
    <n v="1459355950"/>
    <b v="0"/>
    <n v="36"/>
    <b v="1"/>
    <s v="music/pop"/>
    <n v="1253.75"/>
    <n v="27.86"/>
    <s v="music"/>
    <s v="pop"/>
    <x v="1303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2.51"/>
    <n v="80.180000000000007"/>
    <s v="music"/>
    <s v="pop"/>
    <x v="1304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s v="music"/>
    <s v="pop"/>
    <x v="1305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s v="pop"/>
    <x v="1306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s v="music"/>
    <s v="pop"/>
    <x v="1307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s v="music"/>
    <s v="pop"/>
    <x v="1308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s v="music"/>
    <s v="pop"/>
    <x v="1309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s v="music"/>
    <s v="pop"/>
    <x v="1310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s v="music"/>
    <s v="pop"/>
    <x v="1311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s v="music"/>
    <s v="pop"/>
    <x v="1312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s v="music"/>
    <s v="pop"/>
    <x v="1313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s v="music"/>
    <s v="pop"/>
    <x v="1314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s v="music"/>
    <s v="pop"/>
    <x v="1315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s v="music"/>
    <s v="pop"/>
    <x v="1316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s v="music"/>
    <s v="pop"/>
    <x v="1317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s v="music"/>
    <s v="pop"/>
    <x v="1318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s v="music"/>
    <s v="pop"/>
    <x v="1319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s v="music"/>
    <s v="pop"/>
    <x v="1320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s v="music"/>
    <s v="pop"/>
    <x v="1321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s v="pop"/>
    <x v="1322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s v="music"/>
    <s v="pop"/>
    <x v="1323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s v="music"/>
    <s v="faith"/>
    <x v="1324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s v="faith"/>
    <x v="1325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s v="music"/>
    <s v="faith"/>
    <x v="1326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s v="music"/>
    <s v="faith"/>
    <x v="1327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s v="music"/>
    <s v="faith"/>
    <x v="1328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s v="music"/>
    <s v="faith"/>
    <x v="1329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s v="music"/>
    <s v="faith"/>
    <x v="1330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s v="music"/>
    <s v="faith"/>
    <x v="1331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s v="faith"/>
    <x v="1332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s v="music"/>
    <s v="faith"/>
    <x v="1333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s v="music"/>
    <s v="faith"/>
    <x v="1334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s v="music"/>
    <s v="faith"/>
    <x v="1335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s v="music"/>
    <s v="faith"/>
    <x v="1336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s v="music"/>
    <s v="faith"/>
    <x v="1337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s v="music"/>
    <s v="faith"/>
    <x v="1338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s v="faith"/>
    <x v="1339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s v="music"/>
    <s v="faith"/>
    <x v="1340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s v="faith"/>
    <x v="1341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s v="music"/>
    <s v="faith"/>
    <x v="1342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s v="music"/>
    <s v="faith"/>
    <x v="1343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s v="music"/>
    <s v="faith"/>
    <x v="1344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s v="music"/>
    <s v="faith"/>
    <x v="1345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s v="music"/>
    <s v="faith"/>
    <x v="1346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s v="music"/>
    <s v="faith"/>
    <x v="1347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s v="faith"/>
    <x v="1348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s v="faith"/>
    <x v="1349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s v="music"/>
    <s v="faith"/>
    <x v="1350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s v="faith"/>
    <x v="1351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s v="music"/>
    <s v="faith"/>
    <x v="1352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s v="music"/>
    <s v="faith"/>
    <x v="1353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s v="music"/>
    <s v="faith"/>
    <x v="1354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s v="faith"/>
    <x v="1355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s v="music"/>
    <s v="faith"/>
    <x v="1356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s v="music"/>
    <s v="faith"/>
    <x v="1357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s v="music"/>
    <s v="faith"/>
    <x v="1358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s v="music"/>
    <s v="faith"/>
    <x v="1359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s v="music"/>
    <s v="faith"/>
    <x v="1360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s v="music"/>
    <s v="faith"/>
    <x v="1361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s v="music"/>
    <s v="faith"/>
    <x v="1362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s v="music"/>
    <s v="faith"/>
    <x v="1363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s v="faith"/>
    <x v="1364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s v="music"/>
    <s v="faith"/>
    <x v="1365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s v="music"/>
    <s v="faith"/>
    <x v="1366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s v="music"/>
    <s v="faith"/>
    <x v="1367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s v="music"/>
    <s v="faith"/>
    <x v="1368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s v="music"/>
    <s v="faith"/>
    <x v="1369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s v="music"/>
    <s v="faith"/>
    <x v="1370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s v="music"/>
    <s v="faith"/>
    <x v="1371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s v="faith"/>
    <x v="1372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s v="faith"/>
    <x v="1373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s v="faith"/>
    <x v="1374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s v="faith"/>
    <x v="1375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s v="faith"/>
    <x v="1376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s v="music"/>
    <s v="faith"/>
    <x v="1377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s v="faith"/>
    <x v="1378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s v="music"/>
    <s v="faith"/>
    <x v="1379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s v="music"/>
    <s v="faith"/>
    <x v="1380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s v="music"/>
    <s v="faith"/>
    <x v="1381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s v="music"/>
    <s v="faith"/>
    <x v="1382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s v="faith"/>
    <x v="1383"/>
    <d v="2015-07-16T11:37:0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s v="music"/>
    <s v="rock"/>
    <x v="1384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s v="rock"/>
    <x v="1385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s v="music"/>
    <s v="rock"/>
    <x v="1386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s v="music"/>
    <s v="rock"/>
    <x v="1387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s v="music"/>
    <s v="rock"/>
    <x v="1388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s v="rock"/>
    <x v="1389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s v="music"/>
    <s v="rock"/>
    <x v="1390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s v="music"/>
    <s v="rock"/>
    <x v="1391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s v="music"/>
    <s v="rock"/>
    <x v="1392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s v="music"/>
    <s v="rock"/>
    <x v="1393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s v="rock"/>
    <x v="1394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s v="music"/>
    <s v="rock"/>
    <x v="1395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s v="music"/>
    <s v="rock"/>
    <x v="1396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s v="music"/>
    <s v="rock"/>
    <x v="1397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s v="rock"/>
    <x v="1398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s v="music"/>
    <s v="rock"/>
    <x v="1399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s v="music"/>
    <s v="rock"/>
    <x v="1400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s v="music"/>
    <s v="rock"/>
    <x v="1401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s v="music"/>
    <s v="rock"/>
    <x v="1402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s v="music"/>
    <s v="rock"/>
    <x v="1403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s v="music"/>
    <s v="rock"/>
    <x v="1404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s v="music"/>
    <s v="rock"/>
    <x v="1405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s v="music"/>
    <s v="rock"/>
    <x v="1406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s v="music"/>
    <s v="rock"/>
    <x v="1407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s v="rock"/>
    <x v="1408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s v="music"/>
    <s v="rock"/>
    <x v="1409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s v="music"/>
    <s v="rock"/>
    <x v="1410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s v="music"/>
    <s v="rock"/>
    <x v="1411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s v="music"/>
    <s v="rock"/>
    <x v="1412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s v="music"/>
    <s v="rock"/>
    <x v="1413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s v="music"/>
    <s v="rock"/>
    <x v="1414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s v="music"/>
    <s v="rock"/>
    <x v="1415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s v="music"/>
    <s v="rock"/>
    <x v="1416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s v="music"/>
    <s v="rock"/>
    <x v="1417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s v="music"/>
    <s v="rock"/>
    <x v="1418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s v="music"/>
    <s v="rock"/>
    <x v="1419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s v="rock"/>
    <x v="1420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s v="music"/>
    <s v="rock"/>
    <x v="1421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s v="music"/>
    <s v="rock"/>
    <x v="1422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s v="music"/>
    <s v="rock"/>
    <x v="1423"/>
    <d v="2014-02-06T09:01: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s v="music"/>
    <s v="indie rock"/>
    <x v="1424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s v="music"/>
    <s v="indie rock"/>
    <x v="1425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s v="music"/>
    <s v="indie rock"/>
    <x v="1426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s v="music"/>
    <s v="indie rock"/>
    <x v="1427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s v="music"/>
    <s v="indie rock"/>
    <x v="1428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s v="music"/>
    <s v="indie rock"/>
    <x v="1429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s v="music"/>
    <s v="indie rock"/>
    <x v="1430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s v="music"/>
    <s v="indie rock"/>
    <x v="1431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s v="music"/>
    <s v="indie rock"/>
    <x v="1432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s v="music"/>
    <s v="indie rock"/>
    <x v="1433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s v="music"/>
    <s v="indie rock"/>
    <x v="1434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s v="music"/>
    <s v="indie rock"/>
    <x v="1435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s v="indie rock"/>
    <x v="1436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s v="music"/>
    <s v="indie rock"/>
    <x v="1437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s v="music"/>
    <s v="indie rock"/>
    <x v="1438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s v="music"/>
    <s v="indie rock"/>
    <x v="1439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s v="music"/>
    <s v="indie rock"/>
    <x v="1440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s v="music"/>
    <s v="indie rock"/>
    <x v="1441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s v="music"/>
    <s v="indie rock"/>
    <x v="1442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s v="music"/>
    <s v="indie rock"/>
    <x v="1443"/>
    <d v="2012-10-06T01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s v="music"/>
    <s v="indie rock"/>
    <x v="1444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s v="music"/>
    <s v="indie rock"/>
    <x v="1445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s v="music"/>
    <s v="indie rock"/>
    <x v="1446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s v="music"/>
    <s v="indie rock"/>
    <x v="1447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s v="music"/>
    <s v="indie rock"/>
    <x v="1448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s v="music"/>
    <s v="indie rock"/>
    <x v="1449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s v="music"/>
    <s v="indie rock"/>
    <x v="1450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s v="music"/>
    <s v="indie rock"/>
    <x v="1451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s v="music"/>
    <s v="indie rock"/>
    <x v="1452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s v="indie rock"/>
    <x v="1453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s v="music"/>
    <s v="indie rock"/>
    <x v="1454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s v="music"/>
    <s v="indie rock"/>
    <x v="1455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s v="music"/>
    <s v="indie rock"/>
    <x v="1456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s v="music"/>
    <s v="indie rock"/>
    <x v="1457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s v="music"/>
    <s v="indie rock"/>
    <x v="1458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s v="music"/>
    <s v="indie rock"/>
    <x v="1459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s v="music"/>
    <s v="indie rock"/>
    <x v="1460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s v="music"/>
    <s v="indie rock"/>
    <x v="1461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s v="music"/>
    <s v="indie rock"/>
    <x v="1462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s v="music"/>
    <s v="indie rock"/>
    <x v="1463"/>
    <d v="2011-06-14T19:59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s v="music"/>
    <s v="indie rock"/>
    <x v="1464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s v="music"/>
    <s v="indie rock"/>
    <x v="1465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s v="music"/>
    <s v="indie rock"/>
    <x v="1466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s v="music"/>
    <s v="indie rock"/>
    <x v="1467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s v="music"/>
    <s v="indie rock"/>
    <x v="1468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s v="music"/>
    <s v="indie rock"/>
    <x v="1469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s v="music"/>
    <s v="indie rock"/>
    <x v="1470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s v="music"/>
    <s v="indie rock"/>
    <x v="1471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s v="music"/>
    <s v="indie rock"/>
    <x v="1472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s v="music"/>
    <s v="indie rock"/>
    <x v="1473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s v="music"/>
    <s v="indie rock"/>
    <x v="1474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s v="music"/>
    <s v="indie rock"/>
    <x v="1475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s v="music"/>
    <s v="indie rock"/>
    <x v="1476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s v="music"/>
    <s v="indie rock"/>
    <x v="1477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s v="indie rock"/>
    <x v="1478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s v="music"/>
    <s v="indie rock"/>
    <x v="1479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s v="indie rock"/>
    <x v="1480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s v="music"/>
    <s v="indie rock"/>
    <x v="1481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s v="music"/>
    <s v="indie rock"/>
    <x v="1482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s v="music"/>
    <s v="indie rock"/>
    <x v="1483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s v="music"/>
    <s v="indie rock"/>
    <x v="1484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s v="indie rock"/>
    <x v="1485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s v="music"/>
    <s v="indie rock"/>
    <x v="1486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s v="music"/>
    <s v="indie rock"/>
    <x v="1487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s v="indie rock"/>
    <x v="1488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s v="music"/>
    <s v="indie rock"/>
    <x v="1489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s v="music"/>
    <s v="indie rock"/>
    <x v="1490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s v="music"/>
    <s v="indie rock"/>
    <x v="1491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s v="music"/>
    <s v="indie rock"/>
    <x v="1492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s v="music"/>
    <s v="indie rock"/>
    <x v="1493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s v="music"/>
    <s v="indie rock"/>
    <x v="1494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s v="indie rock"/>
    <x v="1495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s v="music"/>
    <s v="indie rock"/>
    <x v="1496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s v="music"/>
    <s v="indie rock"/>
    <x v="1497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s v="music"/>
    <s v="indie rock"/>
    <x v="1498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s v="music"/>
    <s v="indie rock"/>
    <x v="1499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s v="music"/>
    <s v="indie rock"/>
    <x v="1500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s v="music"/>
    <s v="indie rock"/>
    <x v="1501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s v="music"/>
    <s v="indie rock"/>
    <x v="1502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s v="music"/>
    <s v="indie rock"/>
    <x v="1503"/>
    <d v="2014-01-01T15:08: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s v="music"/>
    <s v="rock"/>
    <x v="1504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s v="music"/>
    <s v="rock"/>
    <x v="1505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s v="music"/>
    <s v="rock"/>
    <x v="1506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s v="music"/>
    <s v="rock"/>
    <x v="1507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s v="music"/>
    <s v="rock"/>
    <x v="1508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s v="music"/>
    <s v="rock"/>
    <x v="1509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s v="rock"/>
    <x v="1510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s v="music"/>
    <s v="rock"/>
    <x v="1511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s v="rock"/>
    <x v="1512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s v="music"/>
    <s v="rock"/>
    <x v="1513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s v="music"/>
    <s v="rock"/>
    <x v="1514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s v="rock"/>
    <x v="1515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s v="music"/>
    <s v="rock"/>
    <x v="1516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s v="music"/>
    <s v="rock"/>
    <x v="1517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s v="rock"/>
    <x v="1518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s v="music"/>
    <s v="rock"/>
    <x v="1519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s v="music"/>
    <s v="rock"/>
    <x v="1520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s v="music"/>
    <s v="rock"/>
    <x v="1521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s v="music"/>
    <s v="rock"/>
    <x v="1522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s v="music"/>
    <s v="rock"/>
    <x v="1523"/>
    <d v="2015-11-13T09:04:2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s v="music"/>
    <s v="electronic music"/>
    <x v="1524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s v="music"/>
    <s v="electronic music"/>
    <x v="1525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s v="music"/>
    <s v="electronic music"/>
    <x v="1526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s v="music"/>
    <s v="electronic music"/>
    <x v="1527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s v="electronic music"/>
    <x v="1528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s v="music"/>
    <s v="electronic music"/>
    <x v="1529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s v="electronic music"/>
    <x v="1530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s v="music"/>
    <s v="electronic music"/>
    <x v="1531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s v="music"/>
    <s v="electronic music"/>
    <x v="1532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s v="music"/>
    <s v="electronic music"/>
    <x v="1533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s v="music"/>
    <s v="electronic music"/>
    <x v="1534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s v="music"/>
    <s v="electronic music"/>
    <x v="1535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s v="electronic music"/>
    <x v="1536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s v="music"/>
    <s v="electronic music"/>
    <x v="1537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s v="music"/>
    <s v="electronic music"/>
    <x v="1538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s v="music"/>
    <s v="electronic music"/>
    <x v="1539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s v="music"/>
    <s v="electronic music"/>
    <x v="1540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s v="music"/>
    <s v="electronic music"/>
    <x v="1541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s v="music"/>
    <s v="electronic music"/>
    <x v="1542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s v="music"/>
    <s v="electronic music"/>
    <x v="1543"/>
    <d v="2013-07-26T17:27:1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s v="rock"/>
    <x v="1544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s v="music"/>
    <s v="rock"/>
    <x v="1545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s v="music"/>
    <s v="rock"/>
    <x v="1546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s v="music"/>
    <s v="rock"/>
    <x v="1547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s v="music"/>
    <s v="rock"/>
    <x v="1548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s v="music"/>
    <s v="rock"/>
    <x v="1549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s v="music"/>
    <s v="rock"/>
    <x v="1550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s v="music"/>
    <s v="rock"/>
    <x v="1551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s v="music"/>
    <s v="rock"/>
    <x v="1552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s v="music"/>
    <s v="rock"/>
    <x v="1553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s v="music"/>
    <s v="rock"/>
    <x v="1554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s v="music"/>
    <s v="rock"/>
    <x v="1555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s v="music"/>
    <s v="rock"/>
    <x v="1556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s v="music"/>
    <s v="rock"/>
    <x v="1557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s v="music"/>
    <s v="rock"/>
    <x v="1558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s v="music"/>
    <s v="rock"/>
    <x v="1559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s v="music"/>
    <s v="rock"/>
    <x v="1560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s v="music"/>
    <s v="rock"/>
    <x v="1561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s v="music"/>
    <s v="rock"/>
    <x v="1562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s v="music"/>
    <s v="rock"/>
    <x v="1563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s v="music"/>
    <s v="indie rock"/>
    <x v="1564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s v="music"/>
    <s v="indie rock"/>
    <x v="1565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s v="music"/>
    <s v="indie rock"/>
    <x v="1566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s v="music"/>
    <s v="indie rock"/>
    <x v="1567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s v="music"/>
    <s v="indie rock"/>
    <x v="1568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s v="music"/>
    <s v="indie rock"/>
    <x v="1569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s v="music"/>
    <s v="indie rock"/>
    <x v="1570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s v="music"/>
    <s v="indie rock"/>
    <x v="1571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s v="music"/>
    <s v="indie rock"/>
    <x v="1572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s v="music"/>
    <s v="indie rock"/>
    <x v="1573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s v="music"/>
    <s v="indie rock"/>
    <x v="1574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s v="music"/>
    <s v="indie rock"/>
    <x v="1575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s v="music"/>
    <s v="indie rock"/>
    <x v="1576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s v="music"/>
    <s v="indie rock"/>
    <x v="1577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s v="music"/>
    <s v="indie rock"/>
    <x v="1578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s v="music"/>
    <s v="indie rock"/>
    <x v="1579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s v="indie rock"/>
    <x v="1580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s v="music"/>
    <s v="indie rock"/>
    <x v="1581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s v="music"/>
    <s v="indie rock"/>
    <x v="1582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s v="music"/>
    <s v="indie rock"/>
    <x v="1583"/>
    <d v="2014-04-02T10:36:4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s v="music"/>
    <s v="indie rock"/>
    <x v="1584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s v="music"/>
    <s v="indie rock"/>
    <x v="1585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s v="music"/>
    <s v="indie rock"/>
    <x v="1586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s v="music"/>
    <s v="indie rock"/>
    <x v="1587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s v="music"/>
    <s v="indie rock"/>
    <x v="1588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s v="indie rock"/>
    <x v="1589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s v="music"/>
    <s v="indie rock"/>
    <x v="1590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s v="music"/>
    <s v="indie rock"/>
    <x v="1591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s v="music"/>
    <s v="indie rock"/>
    <x v="1592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s v="music"/>
    <s v="indie rock"/>
    <x v="1593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s v="indie rock"/>
    <x v="1594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s v="music"/>
    <s v="indie rock"/>
    <x v="1595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s v="indie rock"/>
    <x v="1596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s v="indie rock"/>
    <x v="1597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s v="music"/>
    <s v="indie rock"/>
    <x v="1598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s v="music"/>
    <s v="indie rock"/>
    <x v="1599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s v="music"/>
    <s v="indie rock"/>
    <x v="1600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s v="music"/>
    <s v="indie rock"/>
    <x v="1601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s v="music"/>
    <s v="indie rock"/>
    <x v="1602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s v="indie rock"/>
    <x v="1603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s v="music"/>
    <s v="indie rock"/>
    <x v="1604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s v="music"/>
    <s v="indie rock"/>
    <x v="1605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s v="music"/>
    <s v="indie rock"/>
    <x v="1606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s v="music"/>
    <s v="indie rock"/>
    <x v="1607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s v="music"/>
    <s v="indie rock"/>
    <x v="1608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s v="music"/>
    <s v="indie rock"/>
    <x v="1609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s v="music"/>
    <s v="indie rock"/>
    <x v="1610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s v="music"/>
    <s v="indie rock"/>
    <x v="1611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s v="music"/>
    <s v="indie rock"/>
    <x v="1612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s v="music"/>
    <s v="indie rock"/>
    <x v="1613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s v="music"/>
    <s v="indie rock"/>
    <x v="1614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s v="indie rock"/>
    <x v="1615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s v="music"/>
    <s v="indie rock"/>
    <x v="1616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s v="music"/>
    <s v="indie rock"/>
    <x v="1617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s v="music"/>
    <s v="indie rock"/>
    <x v="1618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s v="indie rock"/>
    <x v="1619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s v="music"/>
    <s v="indie rock"/>
    <x v="1620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s v="music"/>
    <s v="indie rock"/>
    <x v="1621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s v="music"/>
    <s v="indie rock"/>
    <x v="1622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s v="music"/>
    <s v="indie rock"/>
    <x v="1623"/>
    <d v="2012-06-23T10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s v="music"/>
    <s v="classical music"/>
    <x v="1624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s v="classical music"/>
    <x v="1625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s v="music"/>
    <s v="classical music"/>
    <x v="1626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s v="music"/>
    <s v="classical music"/>
    <x v="1627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s v="music"/>
    <s v="classical music"/>
    <x v="1628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s v="music"/>
    <s v="classical music"/>
    <x v="1629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s v="music"/>
    <s v="classical music"/>
    <x v="1630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s v="music"/>
    <s v="classical music"/>
    <x v="1631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s v="music"/>
    <s v="classical music"/>
    <x v="1632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s v="classical music"/>
    <x v="1633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s v="music"/>
    <s v="classical music"/>
    <x v="1634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s v="music"/>
    <s v="classical music"/>
    <x v="1635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s v="music"/>
    <s v="classical music"/>
    <x v="1636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s v="classical music"/>
    <x v="1637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s v="music"/>
    <s v="classical music"/>
    <x v="1638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s v="classical music"/>
    <x v="1639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s v="classical music"/>
    <x v="1640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s v="music"/>
    <s v="classical music"/>
    <x v="1641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s v="music"/>
    <s v="classical music"/>
    <x v="1642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s v="music"/>
    <s v="classical music"/>
    <x v="1643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s v="music"/>
    <s v="classical music"/>
    <x v="1644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s v="music"/>
    <s v="classical music"/>
    <x v="1645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s v="music"/>
    <s v="classical music"/>
    <x v="1646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s v="music"/>
    <s v="classical music"/>
    <x v="1647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s v="music"/>
    <s v="classical music"/>
    <x v="1648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s v="music"/>
    <s v="classical music"/>
    <x v="1649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s v="music"/>
    <s v="classical music"/>
    <x v="1650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s v="music"/>
    <s v="classical music"/>
    <x v="1651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s v="music"/>
    <s v="classical music"/>
    <x v="1652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s v="music"/>
    <s v="classical music"/>
    <x v="1653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s v="music"/>
    <s v="classical music"/>
    <x v="1654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s v="music"/>
    <s v="classical music"/>
    <x v="1655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s v="music"/>
    <s v="classical music"/>
    <x v="1656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s v="music"/>
    <s v="classical music"/>
    <x v="1657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s v="music"/>
    <s v="classical music"/>
    <x v="1658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s v="music"/>
    <s v="classical music"/>
    <x v="1659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s v="music"/>
    <s v="classical music"/>
    <x v="1660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s v="music"/>
    <s v="classical music"/>
    <x v="1661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s v="music"/>
    <s v="classical music"/>
    <x v="1662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s v="music"/>
    <s v="classical music"/>
    <x v="1663"/>
    <d v="2015-03-06T14:49:3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s v="photography"/>
    <s v="photobooks"/>
    <x v="166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s v="photography"/>
    <s v="photobooks"/>
    <x v="166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s v="photography"/>
    <s v="photobooks"/>
    <x v="166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s v="photography"/>
    <s v="photobooks"/>
    <x v="166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s v="photography"/>
    <s v="photobooks"/>
    <x v="166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s v="photography"/>
    <s v="photobooks"/>
    <x v="166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s v="photobooks"/>
    <x v="167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s v="photography"/>
    <s v="photobooks"/>
    <x v="167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s v="photobooks"/>
    <x v="167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s v="photography"/>
    <s v="photobooks"/>
    <x v="167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s v="photography"/>
    <s v="photobooks"/>
    <x v="167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8"/>
    <s v="EUR"/>
    <n v="1450602000"/>
    <n v="1445415653"/>
    <b v="0"/>
    <n v="170"/>
    <b v="1"/>
    <s v="photography/photobooks"/>
    <n v="135"/>
    <n v="79.41"/>
    <s v="photography"/>
    <s v="photobooks"/>
    <x v="167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s v="photography"/>
    <s v="photobooks"/>
    <x v="167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s v="photography"/>
    <s v="photobooks"/>
    <x v="167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s v="photography"/>
    <s v="photobooks"/>
    <x v="167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s v="photography"/>
    <s v="photobooks"/>
    <x v="167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s v="photography"/>
    <s v="photobooks"/>
    <x v="168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s v="photography"/>
    <s v="photobooks"/>
    <x v="168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s v="photography"/>
    <s v="photobooks"/>
    <x v="168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s v="photography"/>
    <s v="photobooks"/>
    <x v="168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s v="photography"/>
    <s v="photobooks"/>
    <x v="168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s v="photography"/>
    <s v="photobooks"/>
    <x v="168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n v="32.340000000000003"/>
    <s v="photography"/>
    <s v="photobooks"/>
    <x v="1686"/>
    <d v="2017-03-11T05:29:00"/>
  </r>
  <r>
    <n v="1207"/>
    <s v="ITALIANA"/>
    <s v="A humanistic photo book about ancestral &amp; post-modern Italy."/>
    <n v="16700"/>
    <n v="17396"/>
    <x v="0"/>
    <x v="18"/>
    <s v="EUR"/>
    <n v="1459418400"/>
    <n v="1456827573"/>
    <b v="0"/>
    <n v="141"/>
    <b v="1"/>
    <s v="photography/photobooks"/>
    <n v="104.17"/>
    <n v="123.38"/>
    <s v="photography"/>
    <s v="photobooks"/>
    <x v="168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s v="photography"/>
    <s v="photobooks"/>
    <x v="168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s v="photobooks"/>
    <x v="168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s v="photography"/>
    <s v="photobooks"/>
    <x v="169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s v="photography"/>
    <s v="photobooks"/>
    <x v="169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s v="photography"/>
    <s v="photobooks"/>
    <x v="169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s v="photography"/>
    <s v="photobooks"/>
    <x v="169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s v="photography"/>
    <s v="photobooks"/>
    <x v="169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s v="photography"/>
    <s v="photobooks"/>
    <x v="169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s v="photography"/>
    <s v="photobooks"/>
    <x v="169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s v="photography"/>
    <s v="photobooks"/>
    <x v="169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s v="photography"/>
    <s v="photobooks"/>
    <x v="169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s v="photography"/>
    <s v="photobooks"/>
    <x v="169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s v="photography"/>
    <s v="photobooks"/>
    <x v="170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s v="photography"/>
    <s v="photobooks"/>
    <x v="170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s v="photography"/>
    <s v="photobooks"/>
    <x v="170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s v="photography"/>
    <s v="photobooks"/>
    <x v="1703"/>
    <d v="2016-11-09T21:15:0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s v="photography"/>
    <s v="photobooks"/>
    <x v="1704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s v="photography"/>
    <s v="photobooks"/>
    <x v="1705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4"/>
    <s v="EUR"/>
    <n v="1477210801"/>
    <n v="1472026801"/>
    <b v="1"/>
    <n v="71"/>
    <b v="1"/>
    <s v="photography/photobooks"/>
    <n v="107.89"/>
    <n v="56.98"/>
    <s v="photography"/>
    <s v="photobooks"/>
    <x v="1706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s v="photography"/>
    <s v="photobooks"/>
    <x v="1707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s v="photography"/>
    <s v="photobooks"/>
    <x v="1708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s v="photography"/>
    <s v="photobooks"/>
    <x v="1709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s v="photobooks"/>
    <x v="1710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s v="photography"/>
    <s v="photobooks"/>
    <x v="1711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s v="photography"/>
    <s v="photobooks"/>
    <x v="1712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s v="photography"/>
    <s v="photobooks"/>
    <x v="1713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s v="photography"/>
    <s v="photobooks"/>
    <x v="1714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s v="photography"/>
    <s v="photobooks"/>
    <x v="1715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s v="photography"/>
    <s v="photobooks"/>
    <x v="1716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s v="photography"/>
    <s v="photobooks"/>
    <x v="1717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s v="photography"/>
    <s v="photobooks"/>
    <x v="1718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s v="photography"/>
    <s v="photobooks"/>
    <x v="1719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s v="photography"/>
    <s v="photobooks"/>
    <x v="1720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s v="photography"/>
    <s v="photobooks"/>
    <x v="1721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s v="photography"/>
    <s v="photobooks"/>
    <x v="1722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s v="photography"/>
    <s v="photobooks"/>
    <x v="1723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s v="photography"/>
    <s v="photobooks"/>
    <x v="1724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s v="photography"/>
    <s v="photobooks"/>
    <x v="1725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s v="photography"/>
    <s v="photobooks"/>
    <x v="1726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s v="photobooks"/>
    <x v="1727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s v="photography"/>
    <s v="photobooks"/>
    <x v="1728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s v="photography"/>
    <s v="photobooks"/>
    <x v="1729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s v="photography"/>
    <s v="photobooks"/>
    <x v="1730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s v="photography"/>
    <s v="photobooks"/>
    <x v="1731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s v="photography"/>
    <s v="photobooks"/>
    <x v="1732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s v="photography"/>
    <s v="photobooks"/>
    <x v="1733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s v="photography"/>
    <s v="photobooks"/>
    <x v="1734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s v="photography"/>
    <s v="photobooks"/>
    <x v="1735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s v="photography"/>
    <s v="photobooks"/>
    <x v="1736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s v="photography"/>
    <s v="photobooks"/>
    <x v="1737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s v="photography"/>
    <s v="photobooks"/>
    <x v="1738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s v="photography"/>
    <s v="photobooks"/>
    <x v="1739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s v="photography"/>
    <s v="photobooks"/>
    <x v="1740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s v="photography"/>
    <s v="photobooks"/>
    <x v="1741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s v="photography"/>
    <s v="photobooks"/>
    <x v="1742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s v="photography"/>
    <s v="photobooks"/>
    <x v="1743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s v="photography"/>
    <s v="nature"/>
    <x v="1744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s v="nature"/>
    <x v="1745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s v="photography"/>
    <s v="nature"/>
    <x v="1746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s v="nature"/>
    <x v="1747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s v="photography"/>
    <s v="nature"/>
    <x v="1748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s v="photography"/>
    <s v="nature"/>
    <x v="1749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s v="nature"/>
    <x v="1750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s v="photography"/>
    <s v="nature"/>
    <x v="1751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s v="nature"/>
    <x v="1752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s v="photography"/>
    <s v="nature"/>
    <x v="1753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s v="nature"/>
    <x v="1754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s v="photography"/>
    <s v="nature"/>
    <x v="1755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s v="nature"/>
    <x v="1756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s v="nature"/>
    <x v="1757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s v="nature"/>
    <x v="1758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s v="photography"/>
    <s v="nature"/>
    <x v="1759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s v="nature"/>
    <x v="1760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s v="photography"/>
    <s v="nature"/>
    <x v="1761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s v="photography"/>
    <s v="nature"/>
    <x v="1762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s v="photography"/>
    <s v="nature"/>
    <x v="1763"/>
    <d v="2014-11-12T17:29:5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s v="photography"/>
    <s v="places"/>
    <x v="1764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s v="photography"/>
    <s v="places"/>
    <x v="1765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s v="photography"/>
    <s v="places"/>
    <x v="1766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s v="places"/>
    <x v="1767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s v="places"/>
    <x v="1768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s v="places"/>
    <x v="1769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s v="photography"/>
    <s v="places"/>
    <x v="1770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s v="places"/>
    <x v="1771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s v="places"/>
    <x v="1772"/>
    <d v="2015-10-09T15:38:06"/>
  </r>
  <r>
    <n v="1590"/>
    <s v="An Italian Adventure"/>
    <s v="Discover Italy through photography."/>
    <n v="60000"/>
    <n v="1020"/>
    <x v="2"/>
    <x v="18"/>
    <s v="EUR"/>
    <n v="1443040464"/>
    <n v="1440448464"/>
    <b v="0"/>
    <n v="2"/>
    <b v="0"/>
    <s v="photography/places"/>
    <n v="1.7"/>
    <n v="510"/>
    <s v="photography"/>
    <s v="places"/>
    <x v="1773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s v="photography"/>
    <s v="places"/>
    <x v="1774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s v="places"/>
    <x v="1775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s v="photography"/>
    <s v="places"/>
    <x v="1776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s v="photography"/>
    <s v="places"/>
    <x v="1777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s v="photography"/>
    <s v="places"/>
    <x v="1778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s v="photography"/>
    <s v="places"/>
    <x v="1779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s v="places"/>
    <x v="1780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s v="photography"/>
    <s v="places"/>
    <x v="1781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s v="places"/>
    <x v="1782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s v="photography"/>
    <s v="places"/>
    <x v="1783"/>
    <d v="2014-07-14T21:11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s v="photography"/>
    <s v="photobooks"/>
    <x v="1784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s v="photography"/>
    <s v="photobooks"/>
    <x v="1785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s v="photography"/>
    <s v="photobooks"/>
    <x v="1786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s v="photography"/>
    <s v="photobooks"/>
    <x v="1787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s v="photography"/>
    <s v="photobooks"/>
    <x v="1788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s v="photography"/>
    <s v="photobooks"/>
    <x v="1789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s v="photography"/>
    <s v="photobooks"/>
    <x v="1790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s v="photography"/>
    <s v="photobooks"/>
    <x v="1791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s v="photography"/>
    <s v="photobooks"/>
    <x v="1792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s v="photography"/>
    <s v="photobooks"/>
    <x v="1793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s v="photography"/>
    <s v="photobooks"/>
    <x v="1794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s v="photography"/>
    <s v="photobooks"/>
    <x v="1795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s v="photobooks"/>
    <x v="1796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s v="photography"/>
    <s v="photobooks"/>
    <x v="1797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s v="photobooks"/>
    <x v="1798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s v="photography"/>
    <s v="photobooks"/>
    <x v="1799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s v="photobooks"/>
    <x v="1800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s v="photography"/>
    <s v="photobooks"/>
    <x v="1801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s v="photography"/>
    <s v="photobooks"/>
    <x v="1802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s v="photography"/>
    <s v="photobooks"/>
    <x v="1803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s v="photobooks"/>
    <x v="1804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s v="photobooks"/>
    <x v="1805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s v="photography"/>
    <s v="photobooks"/>
    <x v="1806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s v="photography"/>
    <s v="photobooks"/>
    <x v="1807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s v="photography"/>
    <s v="photobooks"/>
    <x v="1808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s v="photobooks"/>
    <x v="1809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s v="photography"/>
    <s v="photobooks"/>
    <x v="1810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s v="photography"/>
    <s v="photobooks"/>
    <x v="1811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s v="photography"/>
    <s v="photobooks"/>
    <x v="1812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s v="photography"/>
    <s v="photobooks"/>
    <x v="1813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s v="photography"/>
    <s v="photobooks"/>
    <x v="1814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s v="photography"/>
    <s v="photobooks"/>
    <x v="1815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s v="photography"/>
    <s v="photobooks"/>
    <x v="1816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s v="photography"/>
    <s v="photobooks"/>
    <x v="1817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s v="photography"/>
    <s v="photobooks"/>
    <x v="1818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s v="photography"/>
    <s v="photobooks"/>
    <x v="1819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s v="photography"/>
    <s v="photobooks"/>
    <x v="1820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s v="photography"/>
    <s v="photobooks"/>
    <x v="1821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s v="photography"/>
    <s v="photobooks"/>
    <x v="1822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s v="photography"/>
    <s v="photobooks"/>
    <x v="1823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s v="photography"/>
    <s v="photobooks"/>
    <x v="1824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s v="photography"/>
    <s v="photobooks"/>
    <x v="1825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s v="photography"/>
    <s v="photobooks"/>
    <x v="1826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s v="photography"/>
    <s v="photobooks"/>
    <x v="1827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s v="photography"/>
    <s v="photobooks"/>
    <x v="1828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s v="photography"/>
    <s v="photobooks"/>
    <x v="1829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s v="photography"/>
    <s v="photobooks"/>
    <x v="1830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s v="photography"/>
    <s v="photobooks"/>
    <x v="1831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s v="photography"/>
    <s v="photobooks"/>
    <x v="1832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s v="photography"/>
    <s v="photobooks"/>
    <x v="1833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s v="photography"/>
    <s v="photobooks"/>
    <x v="1834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s v="photography"/>
    <s v="photobooks"/>
    <x v="1835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s v="photography"/>
    <s v="photobooks"/>
    <x v="1836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s v="photography"/>
    <s v="photobooks"/>
    <x v="1837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s v="photography"/>
    <s v="photobooks"/>
    <x v="1838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s v="photography"/>
    <s v="photobooks"/>
    <x v="1839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s v="photography"/>
    <s v="photobooks"/>
    <x v="1840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s v="photography"/>
    <s v="photobooks"/>
    <x v="1841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s v="photography"/>
    <s v="photobooks"/>
    <x v="1842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s v="photography"/>
    <s v="photobooks"/>
    <x v="1843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s v="photography"/>
    <s v="photobooks"/>
    <x v="1844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s v="photography"/>
    <s v="photobooks"/>
    <x v="1845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s v="photography"/>
    <s v="photobooks"/>
    <x v="1846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s v="photography"/>
    <s v="photobooks"/>
    <x v="1847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s v="photography"/>
    <s v="photobooks"/>
    <x v="1848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s v="photography"/>
    <s v="photobooks"/>
    <x v="1849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s v="photography"/>
    <s v="photobooks"/>
    <x v="1850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s v="photography"/>
    <s v="photobooks"/>
    <x v="1851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s v="photography"/>
    <s v="photobooks"/>
    <x v="1852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s v="photography"/>
    <s v="photobooks"/>
    <x v="1853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s v="photography"/>
    <s v="photobooks"/>
    <x v="1854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s v="photography"/>
    <s v="photobooks"/>
    <x v="1855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s v="photobooks"/>
    <x v="1856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s v="photography"/>
    <s v="photobooks"/>
    <x v="1857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s v="photobooks"/>
    <x v="1858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5"/>
    <s v="CHF"/>
    <n v="1469473200"/>
    <n v="1467061303"/>
    <b v="0"/>
    <n v="6"/>
    <b v="0"/>
    <s v="photography/photobooks"/>
    <n v="2.04"/>
    <n v="84.83"/>
    <s v="photography"/>
    <s v="photobooks"/>
    <x v="1859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s v="photography"/>
    <s v="photobooks"/>
    <x v="1860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s v="photobooks"/>
    <x v="1861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s v="photography"/>
    <s v="photobooks"/>
    <x v="1862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s v="photography"/>
    <s v="photobooks"/>
    <x v="1863"/>
    <d v="2015-03-31T17:01: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s v="photography"/>
    <s v="people"/>
    <x v="1864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s v="people"/>
    <x v="1865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s v="photography"/>
    <s v="people"/>
    <x v="1866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s v="photography"/>
    <s v="people"/>
    <x v="1867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s v="photography"/>
    <s v="people"/>
    <x v="1868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s v="photography"/>
    <s v="people"/>
    <x v="1869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s v="photography"/>
    <s v="people"/>
    <x v="1870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s v="photography"/>
    <s v="people"/>
    <x v="1871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s v="people"/>
    <x v="1872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s v="photography"/>
    <s v="people"/>
    <x v="1873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s v="people"/>
    <x v="1874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s v="photography"/>
    <s v="people"/>
    <x v="1875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s v="people"/>
    <x v="1876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s v="people"/>
    <x v="1877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s v="photography"/>
    <s v="people"/>
    <x v="1878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s v="people"/>
    <x v="1879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s v="people"/>
    <x v="1880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s v="photography"/>
    <s v="people"/>
    <x v="1881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s v="photography"/>
    <s v="people"/>
    <x v="1882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s v="photography"/>
    <s v="people"/>
    <x v="1883"/>
    <d v="2016-01-06T14:50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s v="publishing"/>
    <s v="nonfiction"/>
    <x v="1884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s v="publishing"/>
    <s v="nonfiction"/>
    <x v="1885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s v="publishing"/>
    <s v="nonfiction"/>
    <x v="1886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s v="publishing"/>
    <s v="nonfiction"/>
    <x v="1887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s v="publishing"/>
    <s v="nonfiction"/>
    <x v="1888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s v="publishing"/>
    <s v="nonfiction"/>
    <x v="1889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s v="publishing"/>
    <s v="nonfiction"/>
    <x v="1890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s v="publishing"/>
    <s v="nonfiction"/>
    <x v="1891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s v="publishing"/>
    <s v="nonfiction"/>
    <x v="1892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s v="publishing"/>
    <s v="nonfiction"/>
    <x v="1893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s v="publishing"/>
    <s v="nonfiction"/>
    <x v="1894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s v="nonfiction"/>
    <x v="1895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s v="nonfiction"/>
    <x v="1896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s v="publishing"/>
    <s v="nonfiction"/>
    <x v="1897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s v="publishing"/>
    <s v="nonfiction"/>
    <x v="1898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s v="publishing"/>
    <s v="nonfiction"/>
    <x v="1899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s v="publishing"/>
    <s v="nonfiction"/>
    <x v="1900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s v="publishing"/>
    <s v="nonfiction"/>
    <x v="1901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s v="publishing"/>
    <s v="nonfiction"/>
    <x v="1902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s v="publishing"/>
    <s v="nonfiction"/>
    <x v="1903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s v="publishing"/>
    <s v="nonfiction"/>
    <x v="1904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s v="publishing"/>
    <s v="nonfiction"/>
    <x v="1905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s v="publishing"/>
    <s v="nonfiction"/>
    <x v="1906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s v="nonfiction"/>
    <x v="1907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s v="publishing"/>
    <s v="nonfiction"/>
    <x v="1908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s v="publishing"/>
    <s v="nonfiction"/>
    <x v="1909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s v="publishing"/>
    <s v="nonfiction"/>
    <x v="1910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s v="publishing"/>
    <s v="nonfiction"/>
    <x v="1911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s v="publishing"/>
    <s v="nonfiction"/>
    <x v="1912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s v="publishing"/>
    <s v="nonfiction"/>
    <x v="1913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s v="publishing"/>
    <s v="nonfiction"/>
    <x v="1914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s v="publishing"/>
    <s v="nonfiction"/>
    <x v="1915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s v="publishing"/>
    <s v="nonfiction"/>
    <x v="1916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s v="nonfiction"/>
    <x v="1917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s v="publishing"/>
    <s v="nonfiction"/>
    <x v="1918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s v="publishing"/>
    <s v="nonfiction"/>
    <x v="1919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s v="publishing"/>
    <s v="nonfiction"/>
    <x v="1920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s v="nonfiction"/>
    <x v="1921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s v="nonfiction"/>
    <x v="1922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s v="publishing"/>
    <s v="nonfiction"/>
    <x v="1923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s v="fiction"/>
    <x v="1924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s v="publishing"/>
    <s v="fiction"/>
    <x v="1925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6"/>
    <s v="MXN"/>
    <n v="1480831200"/>
    <n v="1479328570"/>
    <b v="0"/>
    <n v="0"/>
    <b v="0"/>
    <s v="publishing/fiction"/>
    <n v="0"/>
    <e v="#DIV/0!"/>
    <s v="publishing"/>
    <s v="fiction"/>
    <x v="1926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s v="publishing"/>
    <s v="fiction"/>
    <x v="1927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s v="fiction"/>
    <x v="1928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s v="publishing"/>
    <s v="fiction"/>
    <x v="1929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s v="fiction"/>
    <x v="1930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s v="publishing"/>
    <s v="fiction"/>
    <x v="1931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s v="fiction"/>
    <x v="1932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s v="publishing"/>
    <s v="fiction"/>
    <x v="1933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s v="fiction"/>
    <x v="1934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s v="publishing"/>
    <s v="fiction"/>
    <x v="1935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s v="publishing"/>
    <s v="fiction"/>
    <x v="1936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s v="publishing"/>
    <s v="fiction"/>
    <x v="1937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s v="publishing"/>
    <s v="fiction"/>
    <x v="1938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s v="publishing"/>
    <s v="fiction"/>
    <x v="1939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s v="publishing"/>
    <s v="fiction"/>
    <x v="1940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s v="publishing"/>
    <s v="fiction"/>
    <x v="1941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s v="publishing"/>
    <s v="fiction"/>
    <x v="1942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s v="publishing"/>
    <s v="fiction"/>
    <x v="1943"/>
    <d v="2010-10-14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s v="publishing"/>
    <s v="nonfiction"/>
    <x v="19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s v="nonfiction"/>
    <x v="19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s v="publishing"/>
    <s v="nonfiction"/>
    <x v="19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s v="publishing"/>
    <s v="nonfiction"/>
    <x v="19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s v="publishing"/>
    <s v="nonfiction"/>
    <x v="19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s v="publishing"/>
    <s v="nonfiction"/>
    <x v="19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s v="publishing"/>
    <s v="nonfiction"/>
    <x v="19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s v="publishing"/>
    <s v="nonfiction"/>
    <x v="19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s v="publishing"/>
    <s v="nonfiction"/>
    <x v="19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s v="publishing"/>
    <s v="nonfiction"/>
    <x v="19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s v="publishing"/>
    <s v="nonfiction"/>
    <x v="19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s v="publishing"/>
    <s v="nonfiction"/>
    <x v="19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s v="publishing"/>
    <s v="nonfiction"/>
    <x v="19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s v="publishing"/>
    <s v="nonfiction"/>
    <x v="19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s v="publishing"/>
    <s v="nonfiction"/>
    <x v="19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s v="publishing"/>
    <s v="nonfiction"/>
    <x v="19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s v="publishing"/>
    <s v="nonfiction"/>
    <x v="19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s v="publishing"/>
    <s v="nonfiction"/>
    <x v="19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s v="publishing"/>
    <s v="nonfiction"/>
    <x v="19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s v="nonfiction"/>
    <x v="1963"/>
    <d v="2016-02-14T2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s v="publishing"/>
    <s v="translations"/>
    <x v="196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s v="publishing"/>
    <s v="translations"/>
    <x v="1965"/>
    <d v="2014-11-28T09:20:01"/>
  </r>
  <r>
    <n v="1406"/>
    <s v="Man Down! Translation project"/>
    <s v="The White coat and the battle dress uniform"/>
    <n v="12000"/>
    <n v="15"/>
    <x v="2"/>
    <x v="18"/>
    <s v="EUR"/>
    <n v="1449914400"/>
    <n v="1445336607"/>
    <b v="0"/>
    <n v="3"/>
    <b v="0"/>
    <s v="publishing/translations"/>
    <n v="0.13"/>
    <n v="5"/>
    <s v="publishing"/>
    <s v="translations"/>
    <x v="196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s v="publishing"/>
    <s v="translations"/>
    <x v="196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s v="publishing"/>
    <s v="translations"/>
    <x v="196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s v="translations"/>
    <x v="196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8"/>
    <s v="EUR"/>
    <n v="1464939520"/>
    <n v="1461051520"/>
    <b v="0"/>
    <n v="1"/>
    <b v="0"/>
    <s v="publishing/translations"/>
    <n v="0.02"/>
    <n v="1"/>
    <s v="publishing"/>
    <s v="translations"/>
    <x v="197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s v="publishing"/>
    <s v="translations"/>
    <x v="197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s v="publishing"/>
    <s v="translations"/>
    <x v="197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8"/>
    <s v="EUR"/>
    <n v="1455964170"/>
    <n v="1450780170"/>
    <b v="0"/>
    <n v="1"/>
    <b v="0"/>
    <s v="publishing/translations"/>
    <n v="5"/>
    <n v="100"/>
    <s v="publishing"/>
    <s v="translations"/>
    <x v="197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s v="publishing"/>
    <s v="translations"/>
    <x v="197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s v="publishing"/>
    <s v="translations"/>
    <x v="197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s v="translations"/>
    <x v="197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s v="publishing"/>
    <s v="translations"/>
    <x v="197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s v="publishing"/>
    <s v="translations"/>
    <x v="197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s v="publishing"/>
    <s v="translations"/>
    <x v="197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s v="publishing"/>
    <s v="translations"/>
    <x v="198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s v="publishing"/>
    <s v="translations"/>
    <x v="198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s v="publishing"/>
    <s v="translations"/>
    <x v="198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s v="publishing"/>
    <s v="translations"/>
    <x v="198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s v="publishing"/>
    <s v="translations"/>
    <x v="198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s v="translations"/>
    <x v="198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s v="translations"/>
    <x v="198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s v="publishing"/>
    <s v="translations"/>
    <x v="198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s v="publishing"/>
    <s v="translations"/>
    <x v="198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s v="translations"/>
    <x v="198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s v="publishing"/>
    <s v="translations"/>
    <x v="199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s v="publishing"/>
    <s v="translations"/>
    <x v="199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s v="translations"/>
    <x v="199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8"/>
    <s v="EUR"/>
    <n v="1481367600"/>
    <n v="1477839675"/>
    <b v="0"/>
    <n v="10"/>
    <b v="0"/>
    <s v="publishing/translations"/>
    <n v="6.71"/>
    <n v="80.5"/>
    <s v="publishing"/>
    <s v="translations"/>
    <x v="199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s v="publishing"/>
    <s v="translations"/>
    <x v="199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8"/>
    <s v="EUR"/>
    <n v="1444589020"/>
    <n v="1441997020"/>
    <b v="0"/>
    <n v="2"/>
    <b v="0"/>
    <s v="publishing/translations"/>
    <n v="0.1"/>
    <n v="7.5"/>
    <s v="publishing"/>
    <s v="translations"/>
    <x v="199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s v="publishing"/>
    <s v="translations"/>
    <x v="199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s v="publishing"/>
    <s v="translations"/>
    <x v="199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s v="translations"/>
    <x v="199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s v="publishing"/>
    <s v="translations"/>
    <x v="199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8"/>
    <s v="EUR"/>
    <n v="1464285463"/>
    <n v="1461693463"/>
    <b v="0"/>
    <n v="1"/>
    <b v="0"/>
    <s v="publishing/translations"/>
    <n v="0.01"/>
    <n v="1"/>
    <s v="publishing"/>
    <s v="translations"/>
    <x v="200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s v="publishing"/>
    <s v="translations"/>
    <x v="200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s v="translations"/>
    <x v="200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s v="translations"/>
    <x v="200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s v="translations"/>
    <x v="200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s v="translations"/>
    <x v="200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8"/>
    <s v="EUR"/>
    <n v="1461235478"/>
    <n v="1459507478"/>
    <b v="0"/>
    <n v="0"/>
    <b v="0"/>
    <s v="publishing/translations"/>
    <n v="0"/>
    <e v="#DIV/0!"/>
    <s v="publishing"/>
    <s v="translations"/>
    <x v="200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s v="publishing"/>
    <s v="translations"/>
    <x v="200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s v="translations"/>
    <x v="200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s v="translations"/>
    <x v="200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s v="translations"/>
    <x v="201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s v="publishing"/>
    <s v="translations"/>
    <x v="201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s v="translations"/>
    <x v="201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s v="translations"/>
    <x v="201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s v="publishing"/>
    <s v="translations"/>
    <x v="201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s v="publishing"/>
    <s v="translations"/>
    <x v="2015"/>
    <d v="2014-09-05T05:39:00"/>
  </r>
  <r>
    <n v="1456"/>
    <s v="Sometimes you don't need love (Canceled)"/>
    <s v="English Version of my auto-published novel"/>
    <n v="5000"/>
    <n v="145"/>
    <x v="1"/>
    <x v="18"/>
    <s v="EUR"/>
    <n v="1483459365"/>
    <n v="1480867365"/>
    <b v="0"/>
    <n v="3"/>
    <b v="0"/>
    <s v="publishing/translations"/>
    <n v="2.9"/>
    <n v="48.33"/>
    <s v="publishing"/>
    <s v="translations"/>
    <x v="201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s v="translations"/>
    <x v="201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s v="translations"/>
    <x v="201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s v="translations"/>
    <x v="201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s v="translations"/>
    <x v="202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s v="publishing"/>
    <s v="radio &amp; podcasts"/>
    <x v="202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s v="publishing"/>
    <s v="radio &amp; podcasts"/>
    <x v="202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s v="publishing"/>
    <s v="radio &amp; podcasts"/>
    <x v="202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s v="publishing"/>
    <s v="radio &amp; podcasts"/>
    <x v="202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s v="publishing"/>
    <s v="radio &amp; podcasts"/>
    <x v="202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s v="publishing"/>
    <s v="radio &amp; podcasts"/>
    <x v="202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s v="publishing"/>
    <s v="radio &amp; podcasts"/>
    <x v="202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s v="publishing"/>
    <s v="radio &amp; podcasts"/>
    <x v="202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s v="publishing"/>
    <s v="radio &amp; podcasts"/>
    <x v="202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s v="publishing"/>
    <s v="radio &amp; podcasts"/>
    <x v="203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s v="publishing"/>
    <s v="radio &amp; podcasts"/>
    <x v="203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s v="publishing"/>
    <s v="radio &amp; podcasts"/>
    <x v="203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s v="publishing"/>
    <s v="radio &amp; podcasts"/>
    <x v="203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s v="publishing"/>
    <s v="radio &amp; podcasts"/>
    <x v="203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s v="publishing"/>
    <s v="radio &amp; podcasts"/>
    <x v="203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s v="publishing"/>
    <s v="radio &amp; podcasts"/>
    <x v="203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s v="publishing"/>
    <s v="radio &amp; podcasts"/>
    <x v="203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s v="publishing"/>
    <s v="radio &amp; podcasts"/>
    <x v="203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s v="publishing"/>
    <s v="radio &amp; podcasts"/>
    <x v="203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s v="publishing"/>
    <s v="radio &amp; podcasts"/>
    <x v="204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s v="publishing"/>
    <s v="fiction"/>
    <x v="204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s v="publishing"/>
    <s v="fiction"/>
    <x v="204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s v="publishing"/>
    <s v="fiction"/>
    <x v="204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s v="fiction"/>
    <x v="204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s v="publishing"/>
    <s v="fiction"/>
    <x v="204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s v="publishing"/>
    <s v="fiction"/>
    <x v="204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s v="fiction"/>
    <x v="204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s v="publishing"/>
    <s v="fiction"/>
    <x v="204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s v="fiction"/>
    <x v="204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s v="publishing"/>
    <s v="fiction"/>
    <x v="205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s v="publishing"/>
    <s v="fiction"/>
    <x v="205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s v="publishing"/>
    <s v="fiction"/>
    <x v="205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s v="fiction"/>
    <x v="205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s v="publishing"/>
    <s v="fiction"/>
    <x v="205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s v="fiction"/>
    <x v="205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s v="fiction"/>
    <x v="205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s v="publishing"/>
    <s v="fiction"/>
    <x v="205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s v="publishing"/>
    <s v="fiction"/>
    <x v="205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s v="publishing"/>
    <s v="fiction"/>
    <x v="205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s v="publishing"/>
    <s v="fiction"/>
    <x v="2060"/>
    <d v="2013-05-01T13:42: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s v="publishing"/>
    <s v="art books"/>
    <x v="20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s v="art books"/>
    <x v="20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s v="publishing"/>
    <s v="art books"/>
    <x v="20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s v="publishing"/>
    <s v="art books"/>
    <x v="20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s v="publishing"/>
    <s v="art books"/>
    <x v="20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s v="publishing"/>
    <s v="art books"/>
    <x v="20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s v="publishing"/>
    <s v="art books"/>
    <x v="20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s v="publishing"/>
    <s v="art books"/>
    <x v="20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s v="art books"/>
    <x v="20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s v="publishing"/>
    <s v="art books"/>
    <x v="20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s v="publishing"/>
    <s v="art books"/>
    <x v="20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s v="art books"/>
    <x v="20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s v="publishing"/>
    <s v="art books"/>
    <x v="20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s v="publishing"/>
    <s v="art books"/>
    <x v="20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s v="publishing"/>
    <s v="art books"/>
    <x v="20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s v="art books"/>
    <x v="20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s v="publishing"/>
    <s v="art books"/>
    <x v="20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s v="publishing"/>
    <s v="art books"/>
    <x v="20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s v="publishing"/>
    <s v="art books"/>
    <x v="20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s v="art books"/>
    <x v="2080"/>
    <d v="2012-05-20T17:12:0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s v="publishing"/>
    <s v="children's books"/>
    <x v="208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s v="publishing"/>
    <s v="children's books"/>
    <x v="208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s v="children's books"/>
    <x v="208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s v="publishing"/>
    <s v="children's books"/>
    <x v="208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s v="publishing"/>
    <s v="children's books"/>
    <x v="208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s v="publishing"/>
    <s v="children's books"/>
    <x v="208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s v="children's books"/>
    <x v="208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s v="publishing"/>
    <s v="children's books"/>
    <x v="208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s v="publishing"/>
    <s v="children's books"/>
    <x v="208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s v="children's books"/>
    <x v="209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s v="children's books"/>
    <x v="209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s v="publishing"/>
    <s v="children's books"/>
    <x v="209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s v="children's books"/>
    <x v="209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s v="children's books"/>
    <x v="209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s v="children's books"/>
    <x v="209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s v="publishing"/>
    <s v="children's books"/>
    <x v="209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s v="publishing"/>
    <s v="children's books"/>
    <x v="209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s v="publishing"/>
    <s v="children's books"/>
    <x v="209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s v="publishing"/>
    <s v="children's books"/>
    <x v="209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s v="children's books"/>
    <x v="210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s v="publishing"/>
    <s v="children's books"/>
    <x v="210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s v="publishing"/>
    <s v="children's books"/>
    <x v="210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s v="publishing"/>
    <s v="children's books"/>
    <x v="210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s v="publishing"/>
    <s v="children's books"/>
    <x v="210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s v="children's books"/>
    <x v="210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s v="children's books"/>
    <x v="210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s v="publishing"/>
    <s v="children's books"/>
    <x v="210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s v="publishing"/>
    <s v="children's books"/>
    <x v="210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s v="publishing"/>
    <s v="children's books"/>
    <x v="210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s v="publishing"/>
    <s v="children's books"/>
    <x v="211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s v="children's books"/>
    <x v="211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s v="children's books"/>
    <x v="211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s v="publishing"/>
    <s v="children's books"/>
    <x v="211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s v="publishing"/>
    <s v="children's books"/>
    <x v="211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s v="children's books"/>
    <x v="211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s v="publishing"/>
    <s v="children's books"/>
    <x v="211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s v="publishing"/>
    <s v="children's books"/>
    <x v="211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s v="publishing"/>
    <s v="children's books"/>
    <x v="211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s v="publishing"/>
    <s v="children's books"/>
    <x v="2119"/>
    <d v="2015-11-22T07:03:41"/>
  </r>
  <r>
    <n v="2780"/>
    <s v="Travel with baby"/>
    <s v="Turn the World with my kids, and then write a book with the advice for traveling with baby"/>
    <n v="100000"/>
    <n v="0"/>
    <x v="2"/>
    <x v="18"/>
    <s v="EUR"/>
    <n v="1489142688"/>
    <n v="1486550688"/>
    <b v="0"/>
    <n v="0"/>
    <b v="0"/>
    <s v="publishing/children's books"/>
    <n v="0"/>
    <e v="#DIV/0!"/>
    <s v="publishing"/>
    <s v="children's books"/>
    <x v="2120"/>
    <d v="2017-03-10T02:44:4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s v="technology"/>
    <s v="web"/>
    <x v="2121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s v="technology"/>
    <s v="web"/>
    <x v="2122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s v="web"/>
    <x v="2123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s v="technology"/>
    <s v="web"/>
    <x v="2124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s v="technology"/>
    <s v="web"/>
    <x v="2125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s v="technology"/>
    <s v="web"/>
    <x v="2126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s v="technology"/>
    <s v="web"/>
    <x v="2127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s v="web"/>
    <x v="2128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s v="technology"/>
    <s v="web"/>
    <x v="2129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s v="technology"/>
    <s v="web"/>
    <x v="2130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s v="technology"/>
    <s v="web"/>
    <x v="2131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s v="technology"/>
    <s v="web"/>
    <x v="2132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s v="web"/>
    <x v="2133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s v="technology"/>
    <s v="web"/>
    <x v="2134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s v="technology"/>
    <s v="web"/>
    <x v="2135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s v="web"/>
    <x v="2136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s v="technology"/>
    <s v="web"/>
    <x v="2137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s v="technology"/>
    <s v="web"/>
    <x v="2138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s v="web"/>
    <x v="2139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s v="technology"/>
    <s v="web"/>
    <x v="2140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s v="technology"/>
    <s v="web"/>
    <x v="2141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s v="technology"/>
    <s v="web"/>
    <x v="2142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s v="web"/>
    <x v="2143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s v="technology"/>
    <s v="web"/>
    <x v="2144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s v="technology"/>
    <s v="web"/>
    <x v="2145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s v="web"/>
    <x v="2146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s v="technology"/>
    <s v="web"/>
    <x v="2147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s v="web"/>
    <x v="2148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s v="web"/>
    <x v="2149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s v="technology"/>
    <s v="web"/>
    <x v="2150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s v="technology"/>
    <s v="web"/>
    <x v="2151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s v="technology"/>
    <s v="web"/>
    <x v="2152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s v="web"/>
    <x v="2153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s v="technology"/>
    <s v="web"/>
    <x v="2154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s v="technology"/>
    <s v="web"/>
    <x v="2155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s v="technology"/>
    <s v="web"/>
    <x v="2156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s v="web"/>
    <x v="2157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s v="technology"/>
    <s v="web"/>
    <x v="2158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s v="technology"/>
    <s v="web"/>
    <x v="2159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s v="technology"/>
    <s v="web"/>
    <x v="2160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s v="technology"/>
    <s v="web"/>
    <x v="2161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s v="web"/>
    <x v="2162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s v="web"/>
    <x v="2163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s v="technology"/>
    <s v="web"/>
    <x v="2164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s v="web"/>
    <x v="2165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s v="web"/>
    <x v="2166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s v="technology"/>
    <s v="web"/>
    <x v="2167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s v="technology"/>
    <s v="web"/>
    <x v="2168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8"/>
    <s v="EUR"/>
    <n v="1479410886"/>
    <n v="1474223286"/>
    <b v="0"/>
    <n v="2"/>
    <b v="0"/>
    <s v="technology/web"/>
    <n v="3.34"/>
    <n v="150.5"/>
    <s v="technology"/>
    <s v="web"/>
    <x v="2169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s v="technology"/>
    <s v="web"/>
    <x v="2170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s v="technology"/>
    <s v="web"/>
    <x v="2171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s v="technology"/>
    <s v="web"/>
    <x v="2172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s v="technology"/>
    <s v="web"/>
    <x v="2173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s v="web"/>
    <x v="2174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s v="technology"/>
    <s v="web"/>
    <x v="2175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s v="technology"/>
    <s v="web"/>
    <x v="2176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s v="technology"/>
    <s v="web"/>
    <x v="2177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s v="technology"/>
    <s v="web"/>
    <x v="2178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s v="web"/>
    <x v="2179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s v="technology"/>
    <s v="web"/>
    <x v="2180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s v="web"/>
    <x v="2181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s v="technology"/>
    <s v="web"/>
    <x v="2182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s v="web"/>
    <x v="2183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s v="technology"/>
    <s v="web"/>
    <x v="2184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s v="web"/>
    <x v="2185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s v="technology"/>
    <s v="web"/>
    <x v="2186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s v="technology"/>
    <s v="web"/>
    <x v="2187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s v="web"/>
    <x v="2188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s v="technology"/>
    <s v="web"/>
    <x v="2189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s v="technology"/>
    <s v="web"/>
    <x v="2190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s v="web"/>
    <x v="2191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s v="web"/>
    <x v="2192"/>
    <d v="2016-01-19T05:27:17"/>
  </r>
  <r>
    <n v="612"/>
    <s v="Web Streaming 2.0 (Canceled)"/>
    <s v="A Fast and Reliable new Web platform to stream videos from Internet"/>
    <n v="10000"/>
    <n v="0"/>
    <x v="1"/>
    <x v="18"/>
    <s v="EUR"/>
    <n v="1472777146"/>
    <n v="1470185146"/>
    <b v="0"/>
    <n v="0"/>
    <b v="0"/>
    <s v="technology/web"/>
    <n v="0"/>
    <e v="#DIV/0!"/>
    <s v="technology"/>
    <s v="web"/>
    <x v="2193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s v="technology"/>
    <s v="web"/>
    <x v="2194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s v="web"/>
    <x v="2195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s v="web"/>
    <x v="2196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s v="web"/>
    <x v="2197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s v="web"/>
    <x v="2198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s v="web"/>
    <x v="2199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s v="web"/>
    <x v="2200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s v="web"/>
    <x v="2201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s v="technology"/>
    <s v="web"/>
    <x v="2202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s v="technology"/>
    <s v="web"/>
    <x v="2203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s v="web"/>
    <x v="2204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s v="web"/>
    <x v="2205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s v="web"/>
    <x v="2206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s v="technology"/>
    <s v="web"/>
    <x v="2207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s v="technology"/>
    <s v="web"/>
    <x v="2208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s v="web"/>
    <x v="2209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s v="technology"/>
    <s v="web"/>
    <x v="2210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s v="technology"/>
    <s v="web"/>
    <x v="2211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s v="technology"/>
    <s v="web"/>
    <x v="2212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s v="web"/>
    <x v="2213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s v="technology"/>
    <s v="web"/>
    <x v="2214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s v="technology"/>
    <s v="web"/>
    <x v="2215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s v="technology"/>
    <s v="web"/>
    <x v="2216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s v="technology"/>
    <s v="web"/>
    <x v="2217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s v="web"/>
    <x v="2218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s v="technology"/>
    <s v="web"/>
    <x v="2219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s v="web"/>
    <x v="2220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s v="technology"/>
    <s v="wearables"/>
    <x v="2221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s v="technology"/>
    <s v="wearables"/>
    <x v="2222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s v="technology"/>
    <s v="wearables"/>
    <x v="2223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s v="technology"/>
    <s v="wearables"/>
    <x v="2224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s v="technology"/>
    <s v="wearables"/>
    <x v="2225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s v="technology"/>
    <s v="wearables"/>
    <x v="2226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s v="technology"/>
    <s v="wearables"/>
    <x v="2227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s v="technology"/>
    <s v="wearables"/>
    <x v="2228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s v="technology"/>
    <s v="wearables"/>
    <x v="2229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s v="technology"/>
    <s v="wearables"/>
    <x v="2230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s v="technology"/>
    <s v="wearables"/>
    <x v="2231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s v="technology"/>
    <s v="wearables"/>
    <x v="2232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s v="technology"/>
    <s v="wearables"/>
    <x v="2233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s v="technology"/>
    <s v="wearables"/>
    <x v="2234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s v="technology"/>
    <s v="wearables"/>
    <x v="2235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s v="technology"/>
    <s v="wearables"/>
    <x v="2236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s v="technology"/>
    <s v="wearables"/>
    <x v="2237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s v="technology"/>
    <s v="wearables"/>
    <x v="2238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s v="technology"/>
    <s v="wearables"/>
    <x v="2239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s v="technology"/>
    <s v="wearables"/>
    <x v="2240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s v="technology"/>
    <s v="wearables"/>
    <x v="2241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s v="technology"/>
    <s v="wearables"/>
    <x v="2242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s v="technology"/>
    <s v="wearables"/>
    <x v="2243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s v="technology"/>
    <s v="wearables"/>
    <x v="2244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s v="technology"/>
    <s v="wearables"/>
    <x v="2245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s v="technology"/>
    <s v="wearables"/>
    <x v="2246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s v="wearables"/>
    <x v="2247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8"/>
    <s v="EUR"/>
    <n v="1477731463"/>
    <n v="1474275463"/>
    <b v="0"/>
    <n v="28"/>
    <b v="0"/>
    <s v="technology/wearables"/>
    <n v="10.02"/>
    <n v="178.93"/>
    <s v="technology"/>
    <s v="wearables"/>
    <x v="2248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s v="technology"/>
    <s v="wearables"/>
    <x v="2249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s v="technology"/>
    <s v="wearables"/>
    <x v="2250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8"/>
    <s v="EUR"/>
    <n v="1466323800"/>
    <n v="1463418120"/>
    <b v="0"/>
    <n v="310"/>
    <b v="0"/>
    <s v="technology/wearables"/>
    <n v="29.28"/>
    <n v="85"/>
    <s v="technology"/>
    <s v="wearables"/>
    <x v="2251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s v="technology"/>
    <s v="wearables"/>
    <x v="2252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s v="technology"/>
    <s v="wearables"/>
    <x v="2253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s v="technology"/>
    <s v="wearables"/>
    <x v="2254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s v="technology"/>
    <s v="wearables"/>
    <x v="2255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s v="technology"/>
    <s v="wearables"/>
    <x v="2256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s v="technology"/>
    <s v="wearables"/>
    <x v="2257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8"/>
    <s v="EUR"/>
    <n v="1467106895"/>
    <n v="1463218895"/>
    <b v="0"/>
    <n v="96"/>
    <b v="0"/>
    <s v="technology/wearables"/>
    <n v="25.58"/>
    <n v="133.25"/>
    <s v="technology"/>
    <s v="wearables"/>
    <x v="2258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s v="technology"/>
    <s v="wearables"/>
    <x v="2259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s v="technology"/>
    <s v="wearables"/>
    <x v="2260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s v="technology"/>
    <s v="wearables"/>
    <x v="2261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s v="technology"/>
    <s v="wearables"/>
    <x v="2262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s v="technology"/>
    <s v="wearables"/>
    <x v="2263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s v="technology"/>
    <s v="wearables"/>
    <x v="2264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s v="technology"/>
    <s v="wearables"/>
    <x v="2265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s v="technology"/>
    <s v="wearables"/>
    <x v="2266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8"/>
    <s v="EUR"/>
    <n v="1438618170"/>
    <n v="1436026170"/>
    <b v="0"/>
    <n v="0"/>
    <b v="0"/>
    <s v="technology/wearables"/>
    <n v="0"/>
    <e v="#DIV/0!"/>
    <s v="technology"/>
    <s v="wearables"/>
    <x v="2267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6"/>
    <s v="MXN"/>
    <n v="1486317653"/>
    <n v="1481133653"/>
    <b v="0"/>
    <n v="6"/>
    <b v="0"/>
    <s v="technology/wearables"/>
    <n v="3.55"/>
    <n v="591.66999999999996"/>
    <s v="technology"/>
    <s v="wearables"/>
    <x v="2268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s v="technology"/>
    <s v="wearables"/>
    <x v="2269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s v="technology"/>
    <s v="wearables"/>
    <x v="2270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s v="technology"/>
    <s v="wearables"/>
    <x v="2271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s v="technology"/>
    <s v="wearables"/>
    <x v="2272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s v="technology"/>
    <s v="wearables"/>
    <x v="2273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s v="technology"/>
    <s v="wearables"/>
    <x v="2274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s v="technology"/>
    <s v="wearables"/>
    <x v="2275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s v="technology"/>
    <s v="wearables"/>
    <x v="2276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s v="wearables"/>
    <x v="2277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s v="technology"/>
    <s v="wearables"/>
    <x v="2278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s v="technology"/>
    <s v="wearables"/>
    <x v="2279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s v="technology"/>
    <s v="wearables"/>
    <x v="2280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s v="technology"/>
    <s v="wearables"/>
    <x v="2281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s v="technology"/>
    <s v="wearables"/>
    <x v="2282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s v="technology"/>
    <s v="wearables"/>
    <x v="2283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s v="technology"/>
    <s v="wearables"/>
    <x v="2284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s v="technology"/>
    <s v="wearables"/>
    <x v="2285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s v="technology"/>
    <s v="wearables"/>
    <x v="2286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s v="wearables"/>
    <x v="2287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s v="technology"/>
    <s v="wearables"/>
    <x v="2288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s v="technology"/>
    <s v="wearables"/>
    <x v="2289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s v="technology"/>
    <s v="wearables"/>
    <x v="2290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s v="wearables"/>
    <x v="2291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s v="technology"/>
    <s v="wearables"/>
    <x v="2292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s v="technology"/>
    <s v="wearables"/>
    <x v="2293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8"/>
    <s v="EUR"/>
    <n v="1465130532"/>
    <n v="1462538532"/>
    <b v="0"/>
    <n v="1"/>
    <b v="0"/>
    <s v="technology/wearables"/>
    <n v="0.8"/>
    <n v="199"/>
    <s v="technology"/>
    <s v="wearables"/>
    <x v="2294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s v="technology"/>
    <s v="wearables"/>
    <x v="2295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s v="technology"/>
    <s v="wearables"/>
    <x v="2296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s v="technology"/>
    <s v="wearables"/>
    <x v="2297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s v="technology"/>
    <s v="wearables"/>
    <x v="2298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s v="technology"/>
    <s v="wearables"/>
    <x v="2299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s v="technology"/>
    <s v="wearables"/>
    <x v="2300"/>
    <d v="2016-02-22T16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s v="technology"/>
    <s v="wearables"/>
    <x v="2301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s v="technology"/>
    <s v="wearables"/>
    <x v="2302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s v="technology"/>
    <s v="wearables"/>
    <x v="2303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s v="technology"/>
    <s v="wearables"/>
    <x v="2304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s v="technology"/>
    <s v="wearables"/>
    <x v="2305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s v="technology"/>
    <s v="wearables"/>
    <x v="2306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s v="technology"/>
    <s v="wearables"/>
    <x v="2307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s v="wearables"/>
    <x v="2308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s v="wearables"/>
    <x v="2309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s v="technology"/>
    <s v="wearables"/>
    <x v="2310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s v="technology"/>
    <s v="wearables"/>
    <x v="2311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s v="technology"/>
    <s v="wearables"/>
    <x v="2312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s v="technology"/>
    <s v="wearables"/>
    <x v="2313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s v="technology"/>
    <s v="wearables"/>
    <x v="2314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s v="technology"/>
    <s v="wearables"/>
    <x v="2315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s v="technology"/>
    <s v="wearables"/>
    <x v="2316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s v="technology"/>
    <s v="wearables"/>
    <x v="2317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s v="technology"/>
    <s v="wearables"/>
    <x v="2318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s v="technology"/>
    <s v="wearables"/>
    <x v="2319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s v="technology"/>
    <s v="wearables"/>
    <x v="2320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s v="technology"/>
    <s v="wearables"/>
    <x v="2321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s v="technology"/>
    <s v="wearables"/>
    <x v="2322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s v="technology"/>
    <s v="wearables"/>
    <x v="2323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s v="technology"/>
    <s v="wearables"/>
    <x v="2324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s v="technology"/>
    <s v="wearables"/>
    <x v="2325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s v="technology"/>
    <s v="wearables"/>
    <x v="2326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s v="technology"/>
    <s v="wearables"/>
    <x v="2327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s v="technology"/>
    <s v="wearables"/>
    <x v="2328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s v="technology"/>
    <s v="wearables"/>
    <x v="2329"/>
    <d v="2014-08-15T12:20:34"/>
  </r>
  <r>
    <n v="969"/>
    <s v="Make 100 | Geek &amp; Chic: Smart Safety Jewelry."/>
    <s v="Geek &amp; Chic Smart Jewelry Collection, Wearables Meet Style!"/>
    <n v="30000"/>
    <n v="14000"/>
    <x v="2"/>
    <x v="16"/>
    <s v="MXN"/>
    <n v="1486624607"/>
    <n v="1483773407"/>
    <b v="0"/>
    <n v="11"/>
    <b v="0"/>
    <s v="technology/wearables"/>
    <n v="46.67"/>
    <n v="1272.73"/>
    <s v="technology"/>
    <s v="wearables"/>
    <x v="2330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s v="technology"/>
    <s v="wearables"/>
    <x v="2331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s v="technology"/>
    <s v="wearables"/>
    <x v="2332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s v="technology"/>
    <s v="wearables"/>
    <x v="2333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s v="technology"/>
    <s v="wearables"/>
    <x v="2334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s v="technology"/>
    <s v="wearables"/>
    <x v="2335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s v="technology"/>
    <s v="wearables"/>
    <x v="2336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s v="technology"/>
    <s v="wearables"/>
    <x v="2337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3.67"/>
    <n v="75.75"/>
    <s v="technology"/>
    <s v="wearables"/>
    <x v="2338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s v="technology"/>
    <s v="wearables"/>
    <x v="2339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s v="technology"/>
    <s v="wearables"/>
    <x v="2340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s v="technology"/>
    <s v="wearables"/>
    <x v="2341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s v="technology"/>
    <s v="wearables"/>
    <x v="2342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s v="technology"/>
    <s v="wearables"/>
    <x v="2343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s v="technology"/>
    <s v="wearables"/>
    <x v="2344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s v="technology"/>
    <s v="wearables"/>
    <x v="2345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s v="technology"/>
    <s v="wearables"/>
    <x v="2346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s v="technology"/>
    <s v="wearables"/>
    <x v="2347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s v="technology"/>
    <s v="wearables"/>
    <x v="2348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8"/>
    <s v="EUR"/>
    <n v="1475310825"/>
    <n v="1472718825"/>
    <b v="0"/>
    <n v="0"/>
    <b v="0"/>
    <s v="technology/wearables"/>
    <n v="0"/>
    <e v="#DIV/0!"/>
    <s v="technology"/>
    <s v="wearables"/>
    <x v="2349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s v="technology"/>
    <s v="wearables"/>
    <x v="2350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s v="technology"/>
    <s v="wearables"/>
    <x v="2351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s v="technology"/>
    <s v="wearables"/>
    <x v="2352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s v="technology"/>
    <s v="wearables"/>
    <x v="2353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s v="technology"/>
    <s v="wearables"/>
    <x v="2354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s v="technology"/>
    <s v="wearables"/>
    <x v="2355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s v="technology"/>
    <s v="wearables"/>
    <x v="2356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s v="technology"/>
    <s v="wearables"/>
    <x v="2357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s v="technology"/>
    <s v="wearables"/>
    <x v="2358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s v="technology"/>
    <s v="wearables"/>
    <x v="2359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s v="technology"/>
    <s v="wearables"/>
    <x v="2360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s v="technology"/>
    <s v="wearables"/>
    <x v="2361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s v="wearables"/>
    <x v="2362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s v="technology"/>
    <s v="wearables"/>
    <x v="2363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s v="technology"/>
    <s v="wearables"/>
    <x v="2364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s v="technology"/>
    <s v="wearables"/>
    <x v="2365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s v="technology"/>
    <s v="wearables"/>
    <x v="2366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s v="technology"/>
    <s v="wearables"/>
    <x v="2367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s v="technology"/>
    <s v="wearables"/>
    <x v="2368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6"/>
    <s v="MXN"/>
    <n v="1482953115"/>
    <n v="1480361115"/>
    <b v="0"/>
    <n v="1"/>
    <b v="0"/>
    <s v="technology/wearables"/>
    <n v="0.27"/>
    <n v="250"/>
    <s v="technology"/>
    <s v="wearables"/>
    <x v="2369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s v="technology"/>
    <s v="wearables"/>
    <x v="2370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s v="technology"/>
    <s v="wearables"/>
    <x v="2371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s v="technology"/>
    <s v="wearables"/>
    <x v="2372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s v="technology"/>
    <s v="wearables"/>
    <x v="2373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s v="technology"/>
    <s v="wearables"/>
    <x v="2374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s v="technology"/>
    <s v="wearables"/>
    <x v="2375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5"/>
    <s v="CHF"/>
    <n v="1448489095"/>
    <n v="1445893495"/>
    <b v="0"/>
    <n v="6"/>
    <b v="0"/>
    <s v="technology/wearables"/>
    <n v="2.67"/>
    <n v="40"/>
    <s v="technology"/>
    <s v="wearables"/>
    <x v="2376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s v="technology"/>
    <s v="wearables"/>
    <x v="2377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s v="technology"/>
    <s v="wearables"/>
    <x v="2378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s v="technology"/>
    <s v="wearables"/>
    <x v="2379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s v="technology"/>
    <s v="wearables"/>
    <x v="2380"/>
    <d v="2015-02-04T15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s v="technology"/>
    <s v="wearables"/>
    <x v="2381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s v="technology"/>
    <s v="wearables"/>
    <x v="2382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s v="technology"/>
    <s v="wearables"/>
    <x v="2383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s v="technology"/>
    <s v="wearables"/>
    <x v="2384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s v="technology"/>
    <s v="wearables"/>
    <x v="2385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s v="technology"/>
    <s v="wearables"/>
    <x v="2386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s v="technology"/>
    <s v="wearables"/>
    <x v="2387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s v="technology"/>
    <s v="wearables"/>
    <x v="2388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s v="technology"/>
    <s v="wearables"/>
    <x v="2389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s v="technology"/>
    <s v="wearables"/>
    <x v="2390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s v="technology"/>
    <s v="wearables"/>
    <x v="2391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s v="technology"/>
    <s v="wearables"/>
    <x v="2392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s v="wearables"/>
    <x v="2393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s v="technology"/>
    <s v="wearables"/>
    <x v="2394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s v="technology"/>
    <s v="wearables"/>
    <x v="2395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s v="technology"/>
    <s v="wearables"/>
    <x v="2396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s v="technology"/>
    <s v="wearables"/>
    <x v="2397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s v="technology"/>
    <s v="wearables"/>
    <x v="2398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s v="technology"/>
    <s v="wearables"/>
    <x v="2399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s v="technology"/>
    <s v="wearables"/>
    <x v="2400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s v="technology"/>
    <s v="wearables"/>
    <x v="2401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s v="technology"/>
    <s v="wearables"/>
    <x v="2402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s v="technology"/>
    <s v="wearables"/>
    <x v="2403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s v="technology"/>
    <s v="wearables"/>
    <x v="2404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s v="technology"/>
    <s v="wearables"/>
    <x v="2405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s v="technology"/>
    <s v="wearables"/>
    <x v="2406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s v="technology"/>
    <s v="wearables"/>
    <x v="2407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s v="technology"/>
    <s v="wearables"/>
    <x v="2408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5"/>
    <s v="CHF"/>
    <n v="1485480408"/>
    <n v="1482888408"/>
    <b v="0"/>
    <n v="0"/>
    <b v="0"/>
    <s v="technology/wearables"/>
    <n v="0"/>
    <e v="#DIV/0!"/>
    <s v="technology"/>
    <s v="wearables"/>
    <x v="2409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s v="wearables"/>
    <x v="2410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s v="technology"/>
    <s v="wearables"/>
    <x v="2411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s v="technology"/>
    <s v="wearables"/>
    <x v="2412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s v="technology"/>
    <s v="wearables"/>
    <x v="2413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s v="technology"/>
    <s v="wearables"/>
    <x v="2414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s v="technology"/>
    <s v="wearables"/>
    <x v="2415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s v="technology"/>
    <s v="wearables"/>
    <x v="2416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s v="wearables"/>
    <x v="2417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s v="technology"/>
    <s v="wearables"/>
    <x v="2418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s v="technology"/>
    <s v="wearables"/>
    <x v="2419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s v="technology"/>
    <s v="wearables"/>
    <x v="2420"/>
    <d v="2016-08-18T1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s v="technology"/>
    <s v="gadgets"/>
    <x v="242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s v="technology"/>
    <s v="gadgets"/>
    <x v="242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s v="technology"/>
    <s v="gadgets"/>
    <x v="242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s v="technology"/>
    <s v="gadgets"/>
    <x v="242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s v="technology"/>
    <s v="gadgets"/>
    <x v="242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s v="technology"/>
    <s v="gadgets"/>
    <x v="242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s v="technology"/>
    <s v="gadgets"/>
    <x v="242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s v="technology"/>
    <s v="gadgets"/>
    <x v="242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s v="technology"/>
    <s v="gadgets"/>
    <x v="242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s v="technology"/>
    <s v="gadgets"/>
    <x v="243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s v="technology"/>
    <s v="gadgets"/>
    <x v="243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s v="technology"/>
    <s v="gadgets"/>
    <x v="243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s v="technology"/>
    <s v="gadgets"/>
    <x v="243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s v="technology"/>
    <s v="gadgets"/>
    <x v="243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s v="technology"/>
    <s v="gadgets"/>
    <x v="243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s v="technology"/>
    <s v="gadgets"/>
    <x v="243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s v="technology"/>
    <s v="gadgets"/>
    <x v="243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s v="technology"/>
    <s v="gadgets"/>
    <x v="243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s v="technology"/>
    <s v="gadgets"/>
    <x v="243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s v="technology"/>
    <s v="gadgets"/>
    <x v="2440"/>
    <d v="2015-10-21T15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s v="technology"/>
    <s v="hardware"/>
    <x v="24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s v="technology"/>
    <s v="hardware"/>
    <x v="24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s v="technology"/>
    <s v="hardware"/>
    <x v="24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s v="technology"/>
    <s v="hardware"/>
    <x v="24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s v="technology"/>
    <s v="hardware"/>
    <x v="24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s v="technology"/>
    <s v="hardware"/>
    <x v="24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s v="technology"/>
    <s v="hardware"/>
    <x v="24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s v="technology"/>
    <s v="hardware"/>
    <x v="24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s v="hardware"/>
    <x v="24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s v="technology"/>
    <s v="hardware"/>
    <x v="24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s v="technology"/>
    <s v="hardware"/>
    <x v="24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s v="technology"/>
    <s v="hardware"/>
    <x v="24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s v="technology"/>
    <s v="hardware"/>
    <x v="24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s v="technology"/>
    <s v="hardware"/>
    <x v="24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s v="technology"/>
    <s v="hardware"/>
    <x v="24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s v="technology"/>
    <s v="hardware"/>
    <x v="24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s v="technology"/>
    <s v="hardware"/>
    <x v="24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s v="technology"/>
    <s v="hardware"/>
    <x v="24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s v="technology"/>
    <s v="hardware"/>
    <x v="24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s v="technology"/>
    <s v="hardware"/>
    <x v="24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s v="technology"/>
    <s v="hardware"/>
    <x v="24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s v="technology"/>
    <s v="hardware"/>
    <x v="24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s v="technology"/>
    <s v="hardware"/>
    <x v="24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8"/>
    <s v="EUR"/>
    <n v="1461306772"/>
    <n v="1458714772"/>
    <b v="1"/>
    <n v="1281"/>
    <b v="1"/>
    <s v="technology/hardware"/>
    <n v="259.58"/>
    <n v="180.75"/>
    <s v="technology"/>
    <s v="hardware"/>
    <x v="24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s v="technology"/>
    <s v="hardware"/>
    <x v="24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s v="technology"/>
    <s v="hardware"/>
    <x v="24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s v="technology"/>
    <s v="hardware"/>
    <x v="24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s v="technology"/>
    <s v="hardware"/>
    <x v="24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s v="technology"/>
    <s v="hardware"/>
    <x v="24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s v="technology"/>
    <s v="hardware"/>
    <x v="24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s v="technology"/>
    <s v="hardware"/>
    <x v="24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s v="technology"/>
    <s v="hardware"/>
    <x v="24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s v="technology"/>
    <s v="hardware"/>
    <x v="24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s v="technology"/>
    <s v="hardware"/>
    <x v="24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s v="technology"/>
    <s v="hardware"/>
    <x v="24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s v="technology"/>
    <s v="hardware"/>
    <x v="24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s v="technology"/>
    <s v="hardware"/>
    <x v="24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s v="technology"/>
    <s v="hardware"/>
    <x v="24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s v="technology"/>
    <s v="hardware"/>
    <x v="24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s v="technology"/>
    <s v="hardware"/>
    <x v="2480"/>
    <d v="2016-04-03T04:01:0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s v="technology"/>
    <s v="hardware"/>
    <x v="248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s v="technology"/>
    <s v="hardware"/>
    <x v="248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s v="hardware"/>
    <x v="248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s v="technology"/>
    <s v="hardware"/>
    <x v="248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s v="technology"/>
    <s v="hardware"/>
    <x v="248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s v="technology"/>
    <s v="hardware"/>
    <x v="248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s v="technology"/>
    <s v="hardware"/>
    <x v="248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s v="technology"/>
    <s v="hardware"/>
    <x v="248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s v="technology"/>
    <s v="hardware"/>
    <x v="248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s v="technology"/>
    <s v="hardware"/>
    <x v="249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19.56"/>
    <n v="422.02"/>
    <s v="technology"/>
    <s v="hardware"/>
    <x v="249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s v="technology"/>
    <s v="hardware"/>
    <x v="249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s v="technology"/>
    <s v="hardware"/>
    <x v="249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s v="technology"/>
    <s v="hardware"/>
    <x v="249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s v="hardware"/>
    <x v="249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s v="technology"/>
    <s v="hardware"/>
    <x v="249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s v="technology"/>
    <s v="hardware"/>
    <x v="249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s v="technology"/>
    <s v="hardware"/>
    <x v="249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s v="technology"/>
    <s v="hardware"/>
    <x v="249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s v="technology"/>
    <s v="hardware"/>
    <x v="250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s v="technology"/>
    <s v="hardware"/>
    <x v="250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s v="technology"/>
    <s v="hardware"/>
    <x v="250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s v="technology"/>
    <s v="hardware"/>
    <x v="250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s v="technology"/>
    <s v="hardware"/>
    <x v="250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s v="technology"/>
    <s v="hardware"/>
    <x v="250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s v="technology"/>
    <s v="hardware"/>
    <x v="250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s v="technology"/>
    <s v="hardware"/>
    <x v="250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s v="technology"/>
    <s v="hardware"/>
    <x v="250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s v="technology"/>
    <s v="hardware"/>
    <x v="250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s v="technology"/>
    <s v="hardware"/>
    <x v="251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s v="technology"/>
    <s v="hardware"/>
    <x v="251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s v="technology"/>
    <s v="hardware"/>
    <x v="251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s v="technology"/>
    <s v="hardware"/>
    <x v="251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s v="technology"/>
    <s v="hardware"/>
    <x v="251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s v="technology"/>
    <s v="hardware"/>
    <x v="251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s v="technology"/>
    <s v="hardware"/>
    <x v="251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s v="technology"/>
    <s v="hardware"/>
    <x v="251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s v="technology"/>
    <s v="hardware"/>
    <x v="251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s v="technology"/>
    <s v="hardware"/>
    <x v="251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s v="technology"/>
    <s v="hardware"/>
    <x v="252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s v="technology"/>
    <s v="hardware"/>
    <x v="252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s v="technology"/>
    <s v="hardware"/>
    <x v="252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s v="technology"/>
    <s v="hardware"/>
    <x v="252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s v="technology"/>
    <s v="hardware"/>
    <x v="252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s v="technology"/>
    <s v="hardware"/>
    <x v="252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s v="technology"/>
    <s v="hardware"/>
    <x v="252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s v="hardware"/>
    <x v="252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s v="technology"/>
    <s v="hardware"/>
    <x v="252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s v="technology"/>
    <s v="hardware"/>
    <x v="252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s v="technology"/>
    <s v="hardware"/>
    <x v="253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s v="technology"/>
    <s v="hardware"/>
    <x v="253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s v="technology"/>
    <s v="hardware"/>
    <x v="253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s v="technology"/>
    <s v="hardware"/>
    <x v="253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s v="technology"/>
    <s v="hardware"/>
    <x v="253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s v="technology"/>
    <s v="hardware"/>
    <x v="253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s v="technology"/>
    <s v="hardware"/>
    <x v="253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s v="technology"/>
    <s v="hardware"/>
    <x v="253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s v="technology"/>
    <s v="hardware"/>
    <x v="253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s v="technology"/>
    <s v="hardware"/>
    <x v="253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s v="technology"/>
    <s v="hardware"/>
    <x v="254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s v="technology"/>
    <s v="hardware"/>
    <x v="254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s v="technology"/>
    <s v="hardware"/>
    <x v="254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s v="technology"/>
    <s v="hardware"/>
    <x v="254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s v="technology"/>
    <s v="hardware"/>
    <x v="254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s v="technology"/>
    <s v="hardware"/>
    <x v="254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s v="technology"/>
    <s v="hardware"/>
    <x v="254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s v="technology"/>
    <s v="hardware"/>
    <x v="254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s v="technology"/>
    <s v="hardware"/>
    <x v="254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s v="technology"/>
    <s v="hardware"/>
    <x v="254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s v="technology"/>
    <s v="hardware"/>
    <x v="255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s v="technology"/>
    <s v="hardware"/>
    <x v="255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s v="technology"/>
    <s v="hardware"/>
    <x v="255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s v="technology"/>
    <s v="hardware"/>
    <x v="255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s v="technology"/>
    <s v="hardware"/>
    <x v="255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s v="technology"/>
    <s v="hardware"/>
    <x v="255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s v="technology"/>
    <s v="hardware"/>
    <x v="255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s v="technology"/>
    <s v="hardware"/>
    <x v="255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s v="technology"/>
    <s v="hardware"/>
    <x v="255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s v="technology"/>
    <s v="hardware"/>
    <x v="255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s v="technology"/>
    <s v="hardware"/>
    <x v="2560"/>
    <d v="2015-11-11T15:58: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s v="web"/>
    <x v="256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s v="web"/>
    <x v="256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s v="web"/>
    <x v="256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s v="technology"/>
    <s v="web"/>
    <x v="256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s v="web"/>
    <x v="256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s v="technology"/>
    <s v="web"/>
    <x v="256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s v="technology"/>
    <s v="web"/>
    <x v="256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s v="technology"/>
    <s v="web"/>
    <x v="256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s v="web"/>
    <x v="256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s v="web"/>
    <x v="257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s v="technology"/>
    <s v="web"/>
    <x v="257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s v="web"/>
    <x v="257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s v="web"/>
    <x v="257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s v="technology"/>
    <s v="web"/>
    <x v="257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s v="technology"/>
    <s v="web"/>
    <x v="257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s v="web"/>
    <x v="257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s v="web"/>
    <x v="257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s v="web"/>
    <x v="257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s v="technology"/>
    <s v="web"/>
    <x v="257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s v="technology"/>
    <s v="web"/>
    <x v="258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s v="web"/>
    <x v="258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s v="technology"/>
    <s v="web"/>
    <x v="258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s v="web"/>
    <x v="258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s v="web"/>
    <x v="258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8"/>
    <s v="EUR"/>
    <n v="1453071600"/>
    <n v="1449596425"/>
    <b v="0"/>
    <n v="0"/>
    <b v="0"/>
    <s v="technology/web"/>
    <n v="0"/>
    <e v="#DIV/0!"/>
    <s v="technology"/>
    <s v="web"/>
    <x v="258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s v="technology"/>
    <s v="web"/>
    <x v="258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s v="technology"/>
    <s v="web"/>
    <x v="258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s v="technology"/>
    <s v="web"/>
    <x v="258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s v="web"/>
    <x v="258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s v="technology"/>
    <s v="web"/>
    <x v="259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s v="web"/>
    <x v="259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s v="technology"/>
    <s v="web"/>
    <x v="259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s v="technology"/>
    <s v="web"/>
    <x v="259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s v="technology"/>
    <s v="web"/>
    <x v="259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s v="web"/>
    <x v="259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s v="technology"/>
    <s v="web"/>
    <x v="259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s v="web"/>
    <x v="259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s v="web"/>
    <x v="259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s v="web"/>
    <x v="259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s v="technology"/>
    <s v="web"/>
    <x v="260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s v="technology"/>
    <s v="web"/>
    <x v="260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s v="technology"/>
    <s v="web"/>
    <x v="260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s v="technology"/>
    <s v="web"/>
    <x v="260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s v="technology"/>
    <s v="web"/>
    <x v="260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s v="technology"/>
    <s v="web"/>
    <x v="260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s v="web"/>
    <x v="260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s v="technology"/>
    <s v="web"/>
    <x v="260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s v="technology"/>
    <s v="web"/>
    <x v="260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s v="technology"/>
    <s v="web"/>
    <x v="260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s v="web"/>
    <x v="261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s v="technology"/>
    <s v="web"/>
    <x v="261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s v="web"/>
    <x v="261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s v="technology"/>
    <s v="web"/>
    <x v="261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s v="technology"/>
    <s v="web"/>
    <x v="261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s v="web"/>
    <x v="261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5"/>
    <s v="CHF"/>
    <n v="1444940558"/>
    <n v="1442348558"/>
    <b v="0"/>
    <n v="1"/>
    <b v="0"/>
    <s v="technology/web"/>
    <n v="0.2"/>
    <n v="10"/>
    <s v="technology"/>
    <s v="web"/>
    <x v="261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s v="web"/>
    <x v="261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s v="web"/>
    <x v="261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s v="web"/>
    <x v="261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s v="web"/>
    <x v="2620"/>
    <d v="2016-04-13T22:26:0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s v="technology"/>
    <s v="space exploration"/>
    <x v="262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s v="technology"/>
    <s v="space exploration"/>
    <x v="262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s v="technology"/>
    <s v="space exploration"/>
    <x v="262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s v="technology"/>
    <s v="space exploration"/>
    <x v="262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s v="technology"/>
    <s v="space exploration"/>
    <x v="262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s v="technology"/>
    <s v="space exploration"/>
    <x v="262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s v="technology"/>
    <s v="space exploration"/>
    <x v="262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s v="technology"/>
    <s v="space exploration"/>
    <x v="262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s v="technology"/>
    <s v="space exploration"/>
    <x v="262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s v="technology"/>
    <s v="space exploration"/>
    <x v="263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s v="technology"/>
    <s v="space exploration"/>
    <x v="263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s v="technology"/>
    <s v="space exploration"/>
    <x v="263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s v="technology"/>
    <s v="space exploration"/>
    <x v="263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s v="space exploration"/>
    <x v="263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s v="technology"/>
    <s v="space exploration"/>
    <x v="263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s v="technology"/>
    <s v="space exploration"/>
    <x v="263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s v="technology"/>
    <s v="space exploration"/>
    <x v="263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s v="technology"/>
    <s v="space exploration"/>
    <x v="263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s v="technology"/>
    <s v="space exploration"/>
    <x v="263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s v="technology"/>
    <s v="space exploration"/>
    <x v="264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s v="technology"/>
    <s v="space exploration"/>
    <x v="264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8"/>
    <s v="EUR"/>
    <n v="1483120216"/>
    <n v="1479232216"/>
    <b v="0"/>
    <n v="74"/>
    <b v="1"/>
    <s v="technology/space exploration"/>
    <n v="131.18"/>
    <n v="26.59"/>
    <s v="technology"/>
    <s v="space exploration"/>
    <x v="264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s v="space exploration"/>
    <x v="264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s v="technology"/>
    <s v="space exploration"/>
    <x v="264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s v="space exploration"/>
    <x v="264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s v="space exploration"/>
    <x v="264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s v="technology"/>
    <s v="space exploration"/>
    <x v="264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s v="technology"/>
    <s v="space exploration"/>
    <x v="264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s v="technology"/>
    <s v="space exploration"/>
    <x v="264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s v="technology"/>
    <s v="space exploration"/>
    <x v="265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s v="technology"/>
    <s v="space exploration"/>
    <x v="265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s v="technology"/>
    <s v="space exploration"/>
    <x v="265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s v="technology"/>
    <s v="space exploration"/>
    <x v="265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s v="technology"/>
    <s v="space exploration"/>
    <x v="265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s v="space exploration"/>
    <x v="265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s v="technology"/>
    <s v="space exploration"/>
    <x v="265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s v="technology"/>
    <s v="space exploration"/>
    <x v="265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s v="technology"/>
    <s v="space exploration"/>
    <x v="265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s v="space exploration"/>
    <x v="265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s v="technology"/>
    <s v="space exploration"/>
    <x v="266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s v="space exploration"/>
    <x v="266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s v="space exploration"/>
    <x v="266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s v="technology"/>
    <s v="space exploration"/>
    <x v="266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s v="technology"/>
    <s v="space exploration"/>
    <x v="266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s v="technology"/>
    <s v="space exploration"/>
    <x v="266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s v="technology"/>
    <s v="space exploration"/>
    <x v="266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s v="technology"/>
    <s v="space exploration"/>
    <x v="266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s v="technology"/>
    <s v="space exploration"/>
    <x v="266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s v="technology"/>
    <s v="space exploration"/>
    <x v="266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s v="technology"/>
    <s v="space exploration"/>
    <x v="267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s v="technology"/>
    <s v="space exploration"/>
    <x v="267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s v="technology"/>
    <s v="space exploration"/>
    <x v="267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s v="technology"/>
    <s v="space exploration"/>
    <x v="267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s v="technology"/>
    <s v="space exploration"/>
    <x v="267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s v="technology"/>
    <s v="space exploration"/>
    <x v="267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s v="technology"/>
    <s v="space exploration"/>
    <x v="267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s v="technology"/>
    <s v="space exploration"/>
    <x v="267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s v="technology"/>
    <s v="space exploration"/>
    <x v="267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s v="technology"/>
    <s v="space exploration"/>
    <x v="267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s v="technology"/>
    <s v="space exploration"/>
    <x v="268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s v="technology"/>
    <s v="makerspaces"/>
    <x v="268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s v="technology"/>
    <s v="makerspaces"/>
    <x v="268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s v="technology"/>
    <s v="makerspaces"/>
    <x v="268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s v="technology"/>
    <s v="makerspaces"/>
    <x v="268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s v="technology"/>
    <s v="makerspaces"/>
    <x v="268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s v="technology"/>
    <s v="makerspaces"/>
    <x v="268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s v="technology"/>
    <s v="makerspaces"/>
    <x v="268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s v="technology"/>
    <s v="makerspaces"/>
    <x v="268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s v="technology"/>
    <s v="makerspaces"/>
    <x v="268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s v="technology"/>
    <s v="makerspaces"/>
    <x v="269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s v="technology"/>
    <s v="makerspaces"/>
    <x v="269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s v="technology"/>
    <s v="makerspaces"/>
    <x v="269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s v="technology"/>
    <s v="makerspaces"/>
    <x v="269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s v="technology"/>
    <s v="makerspaces"/>
    <x v="269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s v="technology"/>
    <s v="makerspaces"/>
    <x v="269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s v="technology"/>
    <s v="makerspaces"/>
    <x v="269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s v="technology"/>
    <s v="makerspaces"/>
    <x v="269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s v="technology"/>
    <s v="makerspaces"/>
    <x v="269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s v="technology"/>
    <s v="makerspaces"/>
    <x v="269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s v="technology"/>
    <s v="makerspaces"/>
    <x v="2700"/>
    <d v="2016-04-05T20:04:5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s v="hardware"/>
    <x v="270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s v="technology"/>
    <s v="hardware"/>
    <x v="270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s v="technology"/>
    <s v="hardware"/>
    <x v="270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s v="technology"/>
    <s v="hardware"/>
    <x v="270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s v="technology"/>
    <s v="hardware"/>
    <x v="270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s v="technology"/>
    <s v="hardware"/>
    <x v="270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s v="technology"/>
    <s v="hardware"/>
    <x v="270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s v="technology"/>
    <s v="hardware"/>
    <x v="270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s v="technology"/>
    <s v="hardware"/>
    <x v="270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s v="technology"/>
    <s v="hardware"/>
    <x v="271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s v="technology"/>
    <s v="hardware"/>
    <x v="271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s v="technology"/>
    <s v="hardware"/>
    <x v="271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s v="technology"/>
    <s v="hardware"/>
    <x v="271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s v="hardware"/>
    <x v="271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s v="technology"/>
    <s v="hardware"/>
    <x v="271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s v="technology"/>
    <s v="hardware"/>
    <x v="271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s v="technology"/>
    <s v="hardware"/>
    <x v="271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s v="technology"/>
    <s v="hardware"/>
    <x v="271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s v="technology"/>
    <s v="hardware"/>
    <x v="271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s v="technology"/>
    <s v="hardware"/>
    <x v="2720"/>
    <d v="2015-03-11T15:45: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s v="theater"/>
    <s v="plays"/>
    <x v="2721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s v="theater"/>
    <s v="plays"/>
    <x v="2722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s v="theater"/>
    <s v="plays"/>
    <x v="2723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s v="theater"/>
    <s v="plays"/>
    <x v="2724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s v="theater"/>
    <s v="plays"/>
    <x v="2725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s v="plays"/>
    <x v="2726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s v="plays"/>
    <x v="2727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s v="theater"/>
    <s v="plays"/>
    <x v="2728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s v="theater"/>
    <s v="plays"/>
    <x v="2729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s v="theater"/>
    <s v="plays"/>
    <x v="2730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s v="theater"/>
    <s v="plays"/>
    <x v="2731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s v="plays"/>
    <x v="2732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s v="theater"/>
    <s v="plays"/>
    <x v="2733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s v="theater"/>
    <s v="plays"/>
    <x v="2734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s v="theater"/>
    <s v="plays"/>
    <x v="2735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s v="theater"/>
    <s v="plays"/>
    <x v="2736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s v="theater"/>
    <s v="plays"/>
    <x v="2737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s v="theater"/>
    <s v="plays"/>
    <x v="2738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s v="theater"/>
    <s v="plays"/>
    <x v="2739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s v="theater"/>
    <s v="plays"/>
    <x v="2740"/>
    <d v="2016-07-04T17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s v="plays"/>
    <x v="2741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s v="theater"/>
    <s v="plays"/>
    <x v="2742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s v="theater"/>
    <s v="plays"/>
    <x v="2743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s v="plays"/>
    <x v="2744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s v="theater"/>
    <s v="plays"/>
    <x v="2745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s v="theater"/>
    <s v="plays"/>
    <x v="2746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s v="theater"/>
    <s v="plays"/>
    <x v="2747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s v="theater"/>
    <s v="plays"/>
    <x v="2748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s v="plays"/>
    <x v="2749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s v="theater"/>
    <s v="plays"/>
    <x v="2750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s v="plays"/>
    <x v="2751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s v="theater"/>
    <s v="plays"/>
    <x v="2752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s v="theater"/>
    <s v="plays"/>
    <x v="2753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s v="theater"/>
    <s v="plays"/>
    <x v="2754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s v="theater"/>
    <s v="plays"/>
    <x v="2755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s v="plays"/>
    <x v="2756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s v="plays"/>
    <x v="2757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s v="theater"/>
    <s v="plays"/>
    <x v="2758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s v="plays"/>
    <x v="2759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s v="theater"/>
    <s v="plays"/>
    <x v="2760"/>
    <d v="2016-07-31T03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s v="theater"/>
    <s v="spaces"/>
    <x v="276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s v="theater"/>
    <s v="spaces"/>
    <x v="276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6"/>
    <s v="MXN"/>
    <n v="1490196830"/>
    <n v="1485016430"/>
    <b v="0"/>
    <n v="45"/>
    <b v="0"/>
    <s v="theater/spaces"/>
    <n v="103.75"/>
    <n v="922.22"/>
    <s v="theater"/>
    <s v="spaces"/>
    <x v="276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s v="theater"/>
    <s v="spaces"/>
    <x v="276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s v="theater"/>
    <s v="spaces"/>
    <x v="276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s v="theater"/>
    <s v="spaces"/>
    <x v="276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s v="theater"/>
    <s v="spaces"/>
    <x v="276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s v="theater"/>
    <s v="spaces"/>
    <x v="276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s v="theater"/>
    <s v="spaces"/>
    <x v="276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s v="theater"/>
    <s v="spaces"/>
    <x v="277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s v="theater"/>
    <s v="spaces"/>
    <x v="277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s v="theater"/>
    <s v="spaces"/>
    <x v="277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s v="theater"/>
    <s v="spaces"/>
    <x v="277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s v="theater"/>
    <s v="spaces"/>
    <x v="277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s v="theater"/>
    <s v="spaces"/>
    <x v="277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s v="theater"/>
    <s v="spaces"/>
    <x v="277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s v="theater"/>
    <s v="spaces"/>
    <x v="277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s v="theater"/>
    <s v="spaces"/>
    <x v="277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s v="theater"/>
    <s v="spaces"/>
    <x v="277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s v="theater"/>
    <s v="spaces"/>
    <x v="2780"/>
    <d v="2016-11-11T04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s v="theater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s v="theater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s v="theater"/>
    <s v="plays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s v="theater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s v="theater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s v="theater"/>
    <s v="plays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s v="theater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s v="theater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s v="theater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s v="theater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s v="theater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s v="theater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s v="theater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s v="theater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s v="theater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s v="theater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s v="theater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s v="theater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s v="theater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s v="theater"/>
    <s v="plays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s v="theater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s v="theater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s v="theater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s v="theater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s v="theater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s v="theater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s v="theater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s v="theater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s v="theater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s v="theater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s v="theater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s v="theater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s v="theater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s v="theater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s v="theater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s v="theater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s v="theater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s v="theater"/>
    <s v="plays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s v="theater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s v="theater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s v="theater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s v="theater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s v="theater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.45"/>
    <n v="30"/>
    <s v="theater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s v="theater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s v="theater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s v="theater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s v="theater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s v="theater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s v="theater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6"/>
    <s v="MXN"/>
    <n v="1487613600"/>
    <n v="1482444295"/>
    <b v="0"/>
    <n v="15"/>
    <b v="0"/>
    <s v="theater/plays"/>
    <n v="19.739999999999998"/>
    <n v="500"/>
    <s v="theater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s v="theater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s v="theater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s v="theater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s v="theater"/>
    <s v="plays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s v="theater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s v="theater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s v="theater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s v="theater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s v="theater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s v="theater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s v="theater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s v="theater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s v="theater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s v="theater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s v="theater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s v="theater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s v="theater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s v="theater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s v="theater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s v="theater"/>
    <s v="plays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s v="theater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s v="theater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s v="theater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s v="theater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s v="theater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s v="theater"/>
    <s v="plays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s v="theater"/>
    <s v="plays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s v="theater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s v="theater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s v="theater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s v="theater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s v="theater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s v="theater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s v="theater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s v="theater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s v="theater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s v="theater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s v="theater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s v="theater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s v="theater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s v="theater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s v="theater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s v="theater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s v="theater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s v="theater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s v="theater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s v="theater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s v="theater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s v="theater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s v="theater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s v="theater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s v="theater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s v="theater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s v="theater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s v="theater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s v="theater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s v="theater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s v="musical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s v="theater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s v="theater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s v="theater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s v="theater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s v="theater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s v="theater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s v="theater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s v="theater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s v="theater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s v="theater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s v="theater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s v="theater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s v="theater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s v="theater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s v="theater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s v="theater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s v="theater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s v="theater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s v="theater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s v="theater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s v="theater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s v="theater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s v="theater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s v="theater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s v="theater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s v="theater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s v="theater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s v="theater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s v="theater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s v="theater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s v="theater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s v="theater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s v="theater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s v="theater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s v="theater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s v="theater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s v="theater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s v="spaces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s v="theater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s v="theater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s v="theater"/>
    <s v="spaces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s v="theater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s v="theater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s v="theater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s v="theater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s v="theater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s v="theater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s v="theater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s v="theater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s v="theater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s v="theater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s v="theater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s v="theater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s v="theater"/>
    <s v="spaces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s v="theater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s v="theater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s v="theater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s v="theater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s v="theater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s v="theater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s v="theater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s v="theater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s v="theater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s v="theater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s v="theater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s v="theater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s v="theater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s v="theater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s v="theater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s v="theater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s v="theater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s v="theater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s v="theater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s v="theater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s v="theater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s v="theater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s v="theater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s v="theater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s v="theater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s v="theater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s v="theater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s v="theater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s v="theater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s v="theater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s v="theater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s v="theater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s v="theater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s v="theater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s v="theater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s v="theater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s v="theater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s v="theater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s v="theater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s v="theater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s v="theater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8"/>
    <s v="EUR"/>
    <n v="1463734740"/>
    <n v="1459414740"/>
    <b v="0"/>
    <n v="3"/>
    <b v="0"/>
    <s v="theater/spaces"/>
    <n v="0.02"/>
    <n v="1"/>
    <s v="theater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s v="theater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s v="theater"/>
    <s v="spaces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s v="theater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s v="theater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s v="theater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s v="theater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s v="theater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s v="theater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s v="theater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s v="theater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s v="theater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s v="theater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s v="theater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s v="theater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s v="theater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s v="theater"/>
    <s v="spaces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s v="theater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s v="theater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s v="theater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s v="theater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s v="theater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s v="theater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s v="theater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s v="theater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s v="theater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8"/>
    <s v="EUR"/>
    <n v="1439827559"/>
    <n v="1434643559"/>
    <b v="0"/>
    <n v="3"/>
    <b v="0"/>
    <s v="theater/spaces"/>
    <n v="0.25"/>
    <n v="16.670000000000002"/>
    <s v="theater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s v="theater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s v="theater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s v="theater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s v="theater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s v="theater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s v="theater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s v="theater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s v="theater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s v="theater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s v="theater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s v="theater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s v="theater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s v="theater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s v="theater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s v="theater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s v="theater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s v="theater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s v="theater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s v="theater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s v="theater"/>
    <s v="spaces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s v="theater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s v="theater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s v="theater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s v="theater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s v="theater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s v="theater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s v="theater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s v="theater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s v="theater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s v="theater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s v="theater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s v="theater"/>
    <s v="spaces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s v="theater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s v="theater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s v="spaces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s v="theater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s v="theater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s v="theater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s v="theater"/>
    <s v="plays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s v="theater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s v="theater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s v="theater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s v="theater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s v="theater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s v="theater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6"/>
    <s v="MXN"/>
    <n v="1490416380"/>
    <n v="1487485760"/>
    <b v="0"/>
    <n v="6"/>
    <b v="0"/>
    <s v="theater/plays"/>
    <n v="5.4"/>
    <n v="450"/>
    <s v="theater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s v="theater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s v="theater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s v="theater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s v="theater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6"/>
    <s v="MXN"/>
    <n v="1492356166"/>
    <n v="1488471766"/>
    <b v="0"/>
    <n v="12"/>
    <b v="0"/>
    <s v="theater/plays"/>
    <n v="10.5"/>
    <n v="437.5"/>
    <s v="theater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s v="theater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s v="theater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s v="theater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s v="theater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s v="theater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s v="theater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s v="theater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s v="theater"/>
    <s v="plays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s v="plays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s v="theater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s v="theater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s v="theater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s v="theater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s v="theater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s v="theater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s v="theater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s v="theater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s v="theater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s v="theater"/>
    <s v="plays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s v="theater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s v="theater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s v="theater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s v="theater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s v="theater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s v="theater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s v="theater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s v="theater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s v="theater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s v="theater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s v="theater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s v="theater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s v="theater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s v="theater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s v="theater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s v="theater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s v="theater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s v="theater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s v="theater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s v="theater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s v="theater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s v="theater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s v="theater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s v="theater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s v="theater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s v="theater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s v="theater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s v="theater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s v="theater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s v="theater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s v="theater"/>
    <s v="plays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s v="theater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s v="theater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s v="theater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s v="theater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s v="theater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s v="theater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s v="theater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s v="theater"/>
    <s v="plays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s v="theater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s v="theater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s v="theater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s v="theater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s v="theater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s v="theater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s v="theater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s v="plays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s v="theater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s v="theater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s v="theater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s v="theater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s v="theater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s v="theater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s v="theater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s v="theater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s v="theater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s v="theater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s v="theater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s v="theater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s v="theater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s v="theater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s v="theater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s v="theater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s v="theater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s v="theater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s v="theater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s v="theater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s v="theater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s v="theater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s v="theater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s v="theater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s v="theater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s v="theater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s v="theater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s v="theater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s v="theater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s v="theater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s v="theater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s v="theater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s v="theater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s v="theater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s v="theater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s v="theater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s v="theater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s v="theater"/>
    <s v="plays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s v="theater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s v="theater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s v="theater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s v="theater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s v="theater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s v="theater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s v="theater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s v="theater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s v="theater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s v="theater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s v="theater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s v="theater"/>
    <s v="plays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s v="theater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s v="theater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s v="theater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s v="theater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s v="theater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s v="theater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s v="theater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s v="theater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s v="theater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s v="theater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s v="theater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s v="theater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s v="theater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s v="theater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s v="theater"/>
    <s v="plays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s v="theater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s v="theater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s v="theater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s v="theater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s v="theater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s v="theater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s v="theater"/>
    <s v="plays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s v="theater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s v="theater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s v="theater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s v="theater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s v="theater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s v="theater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s v="theater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s v="theater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s v="theater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s v="theater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s v="theater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s v="theater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s v="theater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s v="theater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s v="theater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s v="theater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s v="theater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s v="theater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s v="theater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s v="theater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s v="theater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s v="theater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s v="theater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s v="theater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s v="theater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s v="theater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s v="theater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s v="theater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s v="theater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s v="theater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s v="theater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s v="theater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s v="theater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s v="theater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s v="theater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s v="theater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s v="theater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s v="theater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s v="theater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s v="theater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s v="theater"/>
    <s v="plays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s v="theater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s v="theater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s v="theater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s v="theater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s v="theater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s v="theater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s v="theater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s v="theater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s v="theater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s v="theater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s v="theater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s v="theater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s v="theater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s v="theater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s v="theater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s v="theater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s v="theater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s v="theater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s v="theater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s v="theater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s v="theater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s v="theater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s v="theater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s v="theater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s v="theater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s v="theater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s v="theater"/>
    <s v="plays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s v="theater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s v="theater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s v="theater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s v="theater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s v="theater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s v="theater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s v="theater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s v="theater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s v="theater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s v="theater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s v="theater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s v="theater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s v="theater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s v="theater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s v="theater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s v="theater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s v="theater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s v="theater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s v="theater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s v="theater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s v="theater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s v="theater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s v="theater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s v="theater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s v="theater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s v="theater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s v="theater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s v="theater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s v="theater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s v="theater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s v="theater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s v="theater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s v="theater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s v="theater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s v="theater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s v="theater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s v="theater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s v="theater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s v="theater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s v="theater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s v="theater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s v="theater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s v="theater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s v="theater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s v="theater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s v="theater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s v="theater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s v="theater"/>
    <s v="plays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s v="theater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s v="theater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s v="theater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s v="theater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s v="theater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s v="theater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s v="theater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s v="theater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s v="theater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s v="theater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s v="theater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s v="theater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s v="theater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s v="theater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s v="theater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s v="theater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s v="theater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s v="theater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s v="theater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s v="theater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s v="theater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s v="theater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s v="theater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s v="theater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s v="theater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s v="theater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s v="theater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s v="theater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s v="theater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s v="theater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s v="theater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s v="theater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s v="theater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s v="theater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s v="theater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s v="theater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s v="theater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s v="theater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s v="theater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s v="theater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s v="theater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s v="theater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s v="theater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s v="theater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s v="theater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s v="theater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s v="plays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s v="theater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s v="theater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s v="theater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s v="theater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s v="theater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s v="theater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s v="theater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s v="theater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s v="theater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s v="theater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s v="theater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s v="theater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s v="theater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s v="theater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s v="theater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s v="theater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s v="theater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s v="theater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8"/>
    <s v="EUR"/>
    <n v="1479382594"/>
    <n v="1476786994"/>
    <b v="0"/>
    <n v="14"/>
    <b v="1"/>
    <s v="theater/plays"/>
    <n v="100"/>
    <n v="171.43"/>
    <s v="theater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s v="theater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s v="theater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s v="theater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s v="theater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s v="theater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s v="theater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s v="theater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s v="theater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s v="theater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s v="theater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s v="theater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s v="theater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s v="theater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s v="theater"/>
    <s v="plays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s v="theater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s v="theater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s v="theater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s v="theater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s v="theater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s v="theater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s v="theater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s v="theater"/>
    <s v="plays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s v="theater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s v="theater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s v="theater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s v="theater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s v="theater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s v="theater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s v="theater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s v="theater"/>
    <s v="plays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s v="theater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s v="theater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s v="theater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s v="theater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s v="plays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s v="theater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s v="theater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s v="theater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s v="theater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s v="theater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s v="theater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s v="theater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s v="theater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s v="theater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s v="theater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s v="theater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s v="theater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s v="theater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s v="theater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s v="theater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s v="theater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s v="theater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s v="theater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s v="theater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s v="theater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s v="theater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s v="theater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s v="theater"/>
    <s v="musical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s v="theater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s v="theater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s v="theater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s v="theater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s v="theater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s v="theater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s v="theater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s v="theater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s v="theater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s v="theater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s v="theater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s v="theater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s v="theater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5"/>
    <s v="CHF"/>
    <n v="1485989940"/>
    <n v="1483393836"/>
    <b v="0"/>
    <n v="46"/>
    <b v="1"/>
    <s v="theater/plays"/>
    <n v="105.82"/>
    <n v="115.02"/>
    <s v="theater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s v="theater"/>
    <s v="plays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s v="theater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s v="theater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s v="theater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s v="theater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s v="theater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s v="theater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s v="theater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s v="theater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s v="theater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s v="theater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s v="theater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s v="theater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s v="theater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s v="theater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s v="theater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s v="theater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s v="theater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s v="theater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s v="theater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s v="theater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s v="theater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s v="theater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s v="theater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s v="theater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s v="theater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s v="theater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s v="theater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s v="theater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s v="theater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s v="theater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s v="theater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s v="theater"/>
    <s v="plays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s v="theater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s v="theater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s v="theater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s v="theater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s v="theater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s v="theater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s v="theater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s v="theater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s v="theater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s v="theater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s v="theater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s v="theater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s v="theater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s v="theater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s v="theater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s v="theater"/>
    <s v="plays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s v="theater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s v="theater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s v="theater"/>
    <s v="plays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s v="theater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s v="theater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s v="theater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s v="theater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s v="theater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s v="theater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s v="theater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s v="theater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s v="theater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s v="theater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s v="theater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s v="theater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s v="theater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s v="theater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s v="theater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s v="theater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s v="theater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s v="theater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s v="theater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s v="theater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s v="theater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s v="theater"/>
    <s v="musical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s v="theater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s v="theater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s v="theater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s v="theater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s v="theater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s v="theater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s v="theater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s v="theater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s v="theater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s v="theater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s v="theater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s v="theater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s v="theater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s v="theater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s v="theater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s v="theater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s v="theater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s v="theater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s v="theater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s v="theater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s v="theater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s v="theater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s v="theater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s v="theater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s v="theater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s v="theater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s v="theater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s v="theater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s v="theater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s v="theater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s v="theater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s v="theater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s v="theater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s v="theater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s v="theater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s v="theater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s v="theater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s v="theater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s v="theater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s v="theater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s v="theater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s v="theater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s v="theater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s v="theater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s v="theater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s v="theater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s v="theater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s v="theater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s v="theater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s v="theater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s v="theater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s v="theater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s v="theater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s v="theater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s v="theater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s v="theater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s v="theater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s v="theater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s v="theater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s v="theater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s v="theater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s v="theater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s v="theater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s v="theater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s v="theater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s v="theater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s v="theater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s v="theater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s v="theater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s v="theater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s v="theater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s v="theater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s v="theater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s v="theater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s v="theater"/>
    <s v="plays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s v="plays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s v="theater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s v="theater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s v="theater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s v="theater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s v="theater"/>
    <s v="plays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s v="theater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s v="theater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s v="theater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s v="theater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s v="theater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s v="theater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s v="theater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s v="musical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s v="theater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s v="theater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s v="theater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s v="theater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s v="theater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s v="theater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s v="theater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s v="theater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s v="theater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s v="theater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s v="theater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s v="theater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s v="theater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s v="theater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s v="plays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s v="theater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s v="theater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s v="theater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s v="theater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s v="theater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s v="theater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s v="theater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s v="theater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s v="theater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s v="theater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s v="theater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s v="theater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s v="theater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s v="theater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s v="theater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s v="theater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s v="theater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s v="theater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s v="theater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s v="theater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s v="theater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s v="theater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s v="theater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s v="theater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s v="theater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s v="theater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s v="theater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s v="theater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s v="theater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s v="theater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s v="theater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s v="theater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s v="theater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s v="theater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s v="theater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s v="theater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s v="theater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s v="theater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s v="theater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s v="theater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s v="theater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s v="theater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s v="theater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s v="theater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s v="theater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s v="theater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s v="theater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s v="theater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s v="theater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s v="theater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s v="theater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s v="theater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s v="theater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s v="theater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s v="theater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s v="theater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s v="theater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s v="theater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s v="theater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s v="theater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s v="theater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s v="theater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s v="theater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s v="theater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s v="theater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s v="theater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s v="theater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s v="theater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s v="theater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s v="theater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s v="theater"/>
    <s v="plays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s v="theater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s v="theater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s v="theater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s v="theater"/>
    <s v="plays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s v="theater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s v="theater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s v="theater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s v="theater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s v="theater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s v="theater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s v="theater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s v="theater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s v="theater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s v="theater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s v="theater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s v="theater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s v="theater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s v="theater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s v="theater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s v="theater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s v="theater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s v="theater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s v="theater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s v="theater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s v="theater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s v="theater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s v="theater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s v="theater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s v="theater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s v="theater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s v="theater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s v="theater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s v="theater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s v="theater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s v="theater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s v="theater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s v="theater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s v="theater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s v="theater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s v="theater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s v="theater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s v="theater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s v="theater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s v="theater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s v="theater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s v="theater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s v="theater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s v="theater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s v="theater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s v="theater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s v="theater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s v="theater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s v="theater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6"/>
    <s v="MXN"/>
    <n v="1482779931"/>
    <n v="1480187931"/>
    <b v="0"/>
    <n v="0"/>
    <b v="0"/>
    <s v="theater/plays"/>
    <n v="0"/>
    <e v="#DIV/0!"/>
    <s v="theater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s v="theater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s v="theater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s v="theater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s v="theater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s v="theater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s v="theater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s v="theater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s v="theater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8"/>
    <s v="EUR"/>
    <n v="1476008906"/>
    <n v="1473416906"/>
    <b v="0"/>
    <n v="1"/>
    <b v="0"/>
    <s v="theater/plays"/>
    <n v="0.33"/>
    <n v="10"/>
    <s v="theater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s v="theater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s v="theater"/>
    <s v="plays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s v="theater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s v="theater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s v="theater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s v="theater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s v="theater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s v="theater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s v="theater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6"/>
    <s v="MXN"/>
    <n v="1482108350"/>
    <n v="1479516350"/>
    <b v="0"/>
    <n v="1"/>
    <b v="0"/>
    <s v="theater/plays"/>
    <n v="2.67"/>
    <n v="800"/>
    <s v="theater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s v="theater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s v="theater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s v="theater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s v="theater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6"/>
    <s v="MXN"/>
    <n v="1482711309"/>
    <n v="1479860109"/>
    <b v="0"/>
    <n v="6"/>
    <b v="0"/>
    <s v="theater/plays"/>
    <n v="6.97"/>
    <n v="383.33"/>
    <s v="theater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s v="theater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s v="theater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s v="theater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s v="theater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s v="theater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s v="theater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s v="theater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B647A-C2A0-B547-9415-CD8B98D284E3}" name="PivotTable5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F25E64-F892-5944-8915-792CD7088938}" name="PivotTable4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48" firstHeaderRow="1" firstDataRow="2" firstDataCol="1" rowPageCount="1" colPageCount="1"/>
  <pivotFields count="18">
    <pivotField showAll="0"/>
    <pivotField showAll="0"/>
    <pivotField showAll="0"/>
    <pivotField showAll="0"/>
    <pivotField showAll="0">
      <items count="2549">
        <item x="117"/>
        <item x="116"/>
        <item x="369"/>
        <item x="158"/>
        <item x="423"/>
        <item x="139"/>
        <item x="360"/>
        <item x="1401"/>
        <item x="138"/>
        <item x="1449"/>
        <item x="115"/>
        <item x="143"/>
        <item x="507"/>
        <item x="31"/>
        <item x="1457"/>
        <item x="355"/>
        <item x="510"/>
        <item x="546"/>
        <item x="157"/>
        <item x="927"/>
        <item x="1802"/>
        <item x="170"/>
        <item x="453"/>
        <item x="945"/>
        <item x="1937"/>
        <item x="363"/>
        <item x="379"/>
        <item x="375"/>
        <item x="498"/>
        <item x="2539"/>
        <item x="1440"/>
        <item x="531"/>
        <item x="134"/>
        <item x="395"/>
        <item x="1381"/>
        <item x="559"/>
        <item x="2540"/>
        <item x="413"/>
        <item x="492"/>
        <item x="2541"/>
        <item x="2495"/>
        <item x="1746"/>
        <item x="130"/>
        <item x="519"/>
        <item x="424"/>
        <item x="513"/>
        <item x="372"/>
        <item x="517"/>
        <item x="549"/>
        <item x="1429"/>
        <item x="155"/>
        <item x="152"/>
        <item x="401"/>
        <item x="527"/>
        <item x="490"/>
        <item x="508"/>
        <item x="1430"/>
        <item x="481"/>
        <item x="177"/>
        <item x="377"/>
        <item x="720"/>
        <item x="1933"/>
        <item x="1350"/>
        <item x="479"/>
        <item x="1432"/>
        <item x="1450"/>
        <item x="2525"/>
        <item x="1318"/>
        <item x="119"/>
        <item x="495"/>
        <item x="728"/>
        <item x="408"/>
        <item x="493"/>
        <item x="409"/>
        <item x="382"/>
        <item x="1409"/>
        <item x="1336"/>
        <item x="429"/>
        <item x="136"/>
        <item x="376"/>
        <item x="371"/>
        <item x="529"/>
        <item x="426"/>
        <item x="475"/>
        <item x="488"/>
        <item x="1800"/>
        <item x="131"/>
        <item x="1263"/>
        <item x="1262"/>
        <item x="1489"/>
        <item x="2068"/>
        <item x="173"/>
        <item x="716"/>
        <item x="1623"/>
        <item x="547"/>
        <item x="1400"/>
        <item x="826"/>
        <item x="1311"/>
        <item x="430"/>
        <item x="530"/>
        <item x="178"/>
        <item x="724"/>
        <item x="399"/>
        <item x="129"/>
        <item x="769"/>
        <item x="558"/>
        <item x="427"/>
        <item x="736"/>
        <item x="1793"/>
        <item x="366"/>
        <item x="1539"/>
        <item x="551"/>
        <item x="1949"/>
        <item x="176"/>
        <item x="743"/>
        <item x="767"/>
        <item x="361"/>
        <item x="2503"/>
        <item x="2519"/>
        <item x="2547"/>
        <item x="381"/>
        <item x="133"/>
        <item x="385"/>
        <item x="1454"/>
        <item x="480"/>
        <item x="1927"/>
        <item x="392"/>
        <item x="403"/>
        <item x="118"/>
        <item x="358"/>
        <item x="1285"/>
        <item x="1490"/>
        <item x="734"/>
        <item x="2066"/>
        <item x="523"/>
        <item x="717"/>
        <item x="2504"/>
        <item x="1458"/>
        <item x="1379"/>
        <item x="770"/>
        <item x="528"/>
        <item x="147"/>
        <item x="1935"/>
        <item x="535"/>
        <item x="1291"/>
        <item x="412"/>
        <item x="2492"/>
        <item x="121"/>
        <item x="1529"/>
        <item x="732"/>
        <item x="735"/>
        <item x="1524"/>
        <item x="148"/>
        <item x="445"/>
        <item x="446"/>
        <item x="359"/>
        <item x="2546"/>
        <item x="82"/>
        <item x="476"/>
        <item x="2518"/>
        <item x="539"/>
        <item x="2522"/>
        <item x="394"/>
        <item x="936"/>
        <item x="1576"/>
        <item x="1437"/>
        <item x="553"/>
        <item x="1551"/>
        <item x="398"/>
        <item x="484"/>
        <item x="1445"/>
        <item x="1377"/>
        <item x="544"/>
        <item x="1625"/>
        <item x="1580"/>
        <item x="771"/>
        <item x="520"/>
        <item x="1453"/>
        <item x="156"/>
        <item x="2345"/>
        <item x="410"/>
        <item x="525"/>
        <item x="2069"/>
        <item x="1456"/>
        <item x="92"/>
        <item x="1464"/>
        <item x="160"/>
        <item x="1942"/>
        <item x="643"/>
        <item x="533"/>
        <item x="1932"/>
        <item x="1914"/>
        <item x="1535"/>
        <item x="1818"/>
        <item x="482"/>
        <item x="2055"/>
        <item x="161"/>
        <item x="733"/>
        <item x="474"/>
        <item x="541"/>
        <item x="2516"/>
        <item x="1534"/>
        <item x="1259"/>
        <item x="1188"/>
        <item x="2515"/>
        <item x="1504"/>
        <item x="705"/>
        <item x="356"/>
        <item x="725"/>
        <item x="1528"/>
        <item x="451"/>
        <item x="1925"/>
        <item x="2304"/>
        <item x="1938"/>
        <item x="1073"/>
        <item x="1402"/>
        <item x="144"/>
        <item x="1749"/>
        <item x="742"/>
        <item x="741"/>
        <item x="2041"/>
        <item x="400"/>
        <item x="128"/>
        <item x="2303"/>
        <item x="1465"/>
        <item x="154"/>
        <item x="1455"/>
        <item x="1434"/>
        <item x="1382"/>
        <item x="1788"/>
        <item x="2415"/>
        <item x="1794"/>
        <item x="135"/>
        <item x="175"/>
        <item x="537"/>
        <item x="2441"/>
        <item x="1266"/>
        <item x="2342"/>
        <item x="2001"/>
        <item x="738"/>
        <item x="308"/>
        <item x="1547"/>
        <item x="163"/>
        <item x="1332"/>
        <item x="2285"/>
        <item x="1163"/>
        <item x="373"/>
        <item x="2512"/>
        <item x="402"/>
        <item x="1128"/>
        <item x="149"/>
        <item x="2465"/>
        <item x="124"/>
        <item x="557"/>
        <item x="1604"/>
        <item x="2424"/>
        <item x="22"/>
        <item x="1553"/>
        <item x="2532"/>
        <item x="364"/>
        <item x="1111"/>
        <item x="1926"/>
        <item x="1405"/>
        <item x="2433"/>
        <item x="1061"/>
        <item x="94"/>
        <item x="1460"/>
        <item x="2442"/>
        <item x="357"/>
        <item x="1618"/>
        <item x="140"/>
        <item x="1946"/>
        <item x="1901"/>
        <item x="1403"/>
        <item x="2202"/>
        <item x="2036"/>
        <item x="2497"/>
        <item x="2508"/>
        <item x="2467"/>
        <item x="75"/>
        <item x="1046"/>
        <item x="1564"/>
        <item x="2355"/>
        <item x="2047"/>
        <item x="548"/>
        <item x="374"/>
        <item x="1519"/>
        <item x="2254"/>
        <item x="1922"/>
        <item x="1601"/>
        <item x="939"/>
        <item x="2524"/>
        <item x="2538"/>
        <item x="1789"/>
        <item x="2527"/>
        <item x="83"/>
        <item x="2480"/>
        <item x="89"/>
        <item x="1597"/>
        <item x="1853"/>
        <item x="1929"/>
        <item x="2294"/>
        <item x="1438"/>
        <item x="1329"/>
        <item x="1136"/>
        <item x="884"/>
        <item x="688"/>
        <item x="2062"/>
        <item x="2"/>
        <item x="2517"/>
        <item x="2356"/>
        <item x="407"/>
        <item x="2481"/>
        <item x="2199"/>
        <item x="2065"/>
        <item x="2526"/>
        <item x="2500"/>
        <item x="679"/>
        <item x="468"/>
        <item x="861"/>
        <item x="837"/>
        <item x="1325"/>
        <item x="1076"/>
        <item x="2191"/>
        <item x="989"/>
        <item x="145"/>
        <item x="2531"/>
        <item x="905"/>
        <item x="73"/>
        <item x="1941"/>
        <item x="365"/>
        <item x="2543"/>
        <item x="2377"/>
        <item x="420"/>
        <item x="846"/>
        <item x="2038"/>
        <item x="1512"/>
        <item x="1461"/>
        <item x="1324"/>
        <item x="2237"/>
        <item x="2331"/>
        <item x="1374"/>
        <item x="627"/>
        <item x="49"/>
        <item x="321"/>
        <item x="1856"/>
        <item x="2422"/>
        <item x="554"/>
        <item x="1025"/>
        <item x="1945"/>
        <item x="1739"/>
        <item x="2258"/>
        <item x="819"/>
        <item x="1582"/>
        <item x="1940"/>
        <item x="1338"/>
        <item x="1732"/>
        <item x="9"/>
        <item x="2291"/>
        <item x="110"/>
        <item x="1052"/>
        <item x="931"/>
        <item x="69"/>
        <item x="1622"/>
        <item x="2067"/>
        <item x="141"/>
        <item x="765"/>
        <item x="723"/>
        <item x="2043"/>
        <item x="942"/>
        <item x="1299"/>
        <item x="1337"/>
        <item x="1943"/>
        <item x="2283"/>
        <item x="2337"/>
        <item x="2176"/>
        <item x="1898"/>
        <item x="1532"/>
        <item x="1748"/>
        <item x="1948"/>
        <item x="1186"/>
        <item x="362"/>
        <item x="1261"/>
        <item x="505"/>
        <item x="887"/>
        <item x="1143"/>
        <item x="986"/>
        <item x="344"/>
        <item x="1467"/>
        <item x="2293"/>
        <item x="646"/>
        <item x="1431"/>
        <item x="2286"/>
        <item x="2179"/>
        <item x="1546"/>
        <item x="2447"/>
        <item x="2401"/>
        <item x="1527"/>
        <item x="2341"/>
        <item x="2180"/>
        <item x="2013"/>
        <item x="150"/>
        <item x="1162"/>
        <item x="1567"/>
        <item x="835"/>
        <item x="721"/>
        <item x="1441"/>
        <item x="524"/>
        <item x="2542"/>
        <item x="2033"/>
        <item x="164"/>
        <item x="727"/>
        <item x="2393"/>
        <item x="1067"/>
        <item x="871"/>
        <item x="2545"/>
        <item x="925"/>
        <item x="67"/>
        <item x="1396"/>
        <item x="370"/>
        <item x="2350"/>
        <item x="2537"/>
        <item x="1911"/>
        <item x="2249"/>
        <item x="1175"/>
        <item x="1751"/>
        <item x="2316"/>
        <item x="1955"/>
        <item x="2050"/>
        <item x="1132"/>
        <item x="25"/>
        <item x="465"/>
        <item x="1407"/>
        <item x="1633"/>
        <item x="1410"/>
        <item x="1094"/>
        <item x="947"/>
        <item x="584"/>
        <item x="1361"/>
        <item x="972"/>
        <item x="1028"/>
        <item x="378"/>
        <item x="1373"/>
        <item x="2469"/>
        <item x="2035"/>
        <item x="1787"/>
        <item x="1442"/>
        <item x="1518"/>
        <item x="2171"/>
        <item x="2491"/>
        <item x="501"/>
        <item x="542"/>
        <item x="944"/>
        <item x="1295"/>
        <item x="1072"/>
        <item x="386"/>
        <item x="1327"/>
        <item x="2279"/>
        <item x="2487"/>
        <item x="832"/>
        <item x="1596"/>
        <item x="1548"/>
        <item x="2382"/>
        <item x="1542"/>
        <item x="1286"/>
        <item x="419"/>
        <item x="1178"/>
        <item x="1498"/>
        <item x="1294"/>
        <item x="573"/>
        <item x="72"/>
        <item x="649"/>
        <item x="1491"/>
        <item x="1308"/>
        <item x="1556"/>
        <item x="2052"/>
        <item x="411"/>
        <item x="840"/>
        <item x="1087"/>
        <item x="1894"/>
        <item x="1778"/>
        <item x="477"/>
        <item x="2292"/>
        <item x="1931"/>
        <item x="2265"/>
        <item x="1777"/>
        <item x="1979"/>
        <item x="1520"/>
        <item x="417"/>
        <item x="961"/>
        <item x="1784"/>
        <item x="1611"/>
        <item x="1300"/>
        <item x="1313"/>
        <item x="325"/>
        <item x="2471"/>
        <item x="2385"/>
        <item x="860"/>
        <item x="959"/>
        <item x="1446"/>
        <item x="906"/>
        <item x="540"/>
        <item x="2025"/>
        <item x="1091"/>
        <item x="2373"/>
        <item x="1207"/>
        <item x="862"/>
        <item x="1066"/>
        <item x="418"/>
        <item x="763"/>
        <item x="648"/>
        <item x="509"/>
        <item x="955"/>
        <item x="1121"/>
        <item x="1202"/>
        <item x="1032"/>
        <item x="644"/>
        <item x="247"/>
        <item x="2413"/>
        <item x="2231"/>
        <item x="979"/>
        <item x="1444"/>
        <item x="885"/>
        <item x="1093"/>
        <item x="2257"/>
        <item x="1474"/>
        <item x="1141"/>
        <item x="1816"/>
        <item x="766"/>
        <item x="2322"/>
        <item x="2474"/>
        <item x="2489"/>
        <item x="645"/>
        <item x="1176"/>
        <item x="2190"/>
        <item x="618"/>
        <item x="1962"/>
        <item x="2300"/>
        <item x="2280"/>
        <item x="909"/>
        <item x="1292"/>
        <item x="793"/>
        <item x="2427"/>
        <item x="2358"/>
        <item x="2227"/>
        <item x="1399"/>
        <item x="1963"/>
        <item x="2488"/>
        <item x="1157"/>
        <item x="1747"/>
        <item x="2509"/>
        <item x="2230"/>
        <item x="91"/>
        <item x="1501"/>
        <item x="2359"/>
        <item x="1010"/>
        <item x="2196"/>
        <item x="2410"/>
        <item x="2273"/>
        <item x="1007"/>
        <item x="2346"/>
        <item x="447"/>
        <item x="868"/>
        <item x="1588"/>
        <item x="1065"/>
        <item x="1936"/>
        <item x="988"/>
        <item x="1282"/>
        <item x="1297"/>
        <item x="1900"/>
        <item x="414"/>
        <item x="2528"/>
        <item x="1531"/>
        <item x="596"/>
        <item x="2205"/>
        <item x="487"/>
        <item x="512"/>
        <item x="923"/>
        <item x="872"/>
        <item x="2051"/>
        <item x="1118"/>
        <item x="1890"/>
        <item x="712"/>
        <item x="719"/>
        <item x="351"/>
        <item x="857"/>
        <item x="2290"/>
        <item x="483"/>
        <item x="1967"/>
        <item x="2087"/>
        <item x="454"/>
        <item x="981"/>
        <item x="19"/>
        <item x="2499"/>
        <item x="1468"/>
        <item x="2431"/>
        <item x="380"/>
        <item x="1130"/>
        <item x="2482"/>
        <item x="2200"/>
        <item x="2343"/>
        <item x="1117"/>
        <item x="1000"/>
        <item x="2020"/>
        <item x="437"/>
        <item x="2315"/>
        <item x="2391"/>
        <item x="1958"/>
        <item x="345"/>
        <item x="1126"/>
        <item x="722"/>
        <item x="2016"/>
        <item x="126"/>
        <item x="2044"/>
        <item x="146"/>
        <item x="166"/>
        <item x="970"/>
        <item x="938"/>
        <item x="2521"/>
        <item x="1510"/>
        <item x="2127"/>
        <item x="2510"/>
        <item x="1887"/>
        <item x="900"/>
        <item x="1965"/>
        <item x="2445"/>
        <item x="2452"/>
        <item x="1267"/>
        <item x="1599"/>
        <item x="1801"/>
        <item x="2544"/>
        <item x="1391"/>
        <item x="704"/>
        <item x="448"/>
        <item x="1044"/>
        <item x="77"/>
        <item x="1030"/>
        <item x="1177"/>
        <item x="1947"/>
        <item x="1120"/>
        <item x="2282"/>
        <item x="759"/>
        <item x="100"/>
        <item x="651"/>
        <item x="1990"/>
        <item x="919"/>
        <item x="744"/>
        <item x="2403"/>
        <item x="2506"/>
        <item x="120"/>
        <item x="1526"/>
        <item x="1077"/>
        <item x="687"/>
        <item x="941"/>
        <item x="1616"/>
        <item x="2483"/>
        <item x="1536"/>
        <item x="934"/>
        <item x="1145"/>
        <item x="1452"/>
        <item x="1303"/>
        <item x="1333"/>
        <item x="350"/>
        <item x="522"/>
        <item x="1775"/>
        <item x="683"/>
        <item x="2100"/>
        <item x="532"/>
        <item x="991"/>
        <item x="204"/>
        <item x="2457"/>
        <item x="1462"/>
        <item x="159"/>
        <item x="1782"/>
        <item x="1499"/>
        <item x="80"/>
        <item x="1559"/>
        <item x="560"/>
        <item x="711"/>
        <item x="2366"/>
        <item x="1133"/>
        <item x="1081"/>
        <item x="851"/>
        <item x="1089"/>
        <item x="2423"/>
        <item x="84"/>
        <item x="17"/>
        <item x="192"/>
        <item x="1138"/>
        <item x="2328"/>
        <item x="745"/>
        <item x="965"/>
        <item x="2201"/>
        <item x="1404"/>
        <item x="2349"/>
        <item x="1488"/>
        <item x="2284"/>
        <item x="1309"/>
        <item x="2217"/>
        <item x="317"/>
        <item x="2247"/>
        <item x="1022"/>
        <item x="640"/>
        <item x="1530"/>
        <item x="2462"/>
        <item x="1360"/>
        <item x="1016"/>
        <item x="428"/>
        <item x="2245"/>
        <item x="1669"/>
        <item x="1084"/>
        <item x="1392"/>
        <item x="1844"/>
        <item x="76"/>
        <item x="1750"/>
        <item x="162"/>
        <item x="674"/>
        <item x="867"/>
        <item x="2514"/>
        <item x="1264"/>
        <item x="2248"/>
        <item x="96"/>
        <item x="2206"/>
        <item x="1356"/>
        <item x="1964"/>
        <item x="2126"/>
        <item x="1083"/>
        <item x="1059"/>
        <item x="1909"/>
        <item x="2276"/>
        <item x="2379"/>
        <item x="1855"/>
        <item x="552"/>
        <item x="1970"/>
        <item x="1310"/>
        <item x="2138"/>
        <item x="2214"/>
        <item x="2330"/>
        <item x="78"/>
        <item x="996"/>
        <item x="1380"/>
        <item x="1809"/>
        <item x="1012"/>
        <item x="35"/>
        <item x="2436"/>
        <item x="2336"/>
        <item x="1224"/>
        <item x="1563"/>
        <item x="1478"/>
        <item x="2320"/>
        <item x="773"/>
        <item x="1320"/>
        <item x="491"/>
        <item x="105"/>
        <item x="2262"/>
        <item x="1602"/>
        <item x="1331"/>
        <item x="1843"/>
        <item x="2053"/>
        <item x="93"/>
        <item x="713"/>
        <item x="1871"/>
        <item x="2529"/>
        <item x="1603"/>
        <item x="1056"/>
        <item x="1443"/>
        <item x="1071"/>
        <item x="2054"/>
        <item x="2389"/>
        <item x="2233"/>
        <item x="478"/>
        <item x="929"/>
        <item x="1043"/>
        <item x="858"/>
        <item x="922"/>
        <item x="2513"/>
        <item x="137"/>
        <item x="2496"/>
        <item x="2472"/>
        <item x="886"/>
        <item x="518"/>
        <item x="2165"/>
        <item x="1421"/>
        <item x="2426"/>
        <item x="506"/>
        <item x="485"/>
        <item x="2468"/>
        <item x="2056"/>
        <item x="390"/>
        <item x="2362"/>
        <item x="2428"/>
        <item x="1674"/>
        <item x="958"/>
        <item x="2278"/>
        <item x="653"/>
        <item x="2440"/>
        <item x="1492"/>
        <item x="122"/>
        <item x="1860"/>
        <item x="1921"/>
        <item x="1786"/>
        <item x="367"/>
        <item x="1296"/>
        <item x="1108"/>
        <item x="1769"/>
        <item x="1561"/>
        <item x="1815"/>
        <item x="1934"/>
        <item x="397"/>
        <item x="1139"/>
        <item x="2306"/>
        <item x="916"/>
        <item x="768"/>
        <item x="26"/>
        <item x="689"/>
        <item x="2161"/>
        <item x="2242"/>
        <item x="940"/>
        <item x="1772"/>
        <item x="737"/>
        <item x="1306"/>
        <item x="1064"/>
        <item x="41"/>
        <item x="852"/>
        <item x="726"/>
        <item x="2081"/>
        <item x="20"/>
        <item x="452"/>
        <item x="1038"/>
        <item x="881"/>
        <item x="915"/>
        <item x="897"/>
        <item x="950"/>
        <item x="791"/>
        <item x="40"/>
        <item x="1592"/>
        <item x="1944"/>
        <item x="342"/>
        <item x="1854"/>
        <item x="962"/>
        <item x="652"/>
        <item x="2301"/>
        <item x="2485"/>
        <item x="2122"/>
        <item x="1849"/>
        <item x="993"/>
        <item x="960"/>
        <item x="1867"/>
        <item x="678"/>
        <item x="2498"/>
        <item x="2169"/>
        <item x="2340"/>
        <item x="318"/>
        <item x="127"/>
        <item x="415"/>
        <item x="2238"/>
        <item x="1371"/>
        <item x="774"/>
        <item x="63"/>
        <item x="1447"/>
        <item x="2187"/>
        <item x="2374"/>
        <item x="1864"/>
        <item x="2357"/>
        <item x="1101"/>
        <item x="1155"/>
        <item x="949"/>
        <item x="2083"/>
        <item x="2046"/>
        <item x="1975"/>
        <item x="2321"/>
        <item x="812"/>
        <item x="545"/>
        <item x="2494"/>
        <item x="1260"/>
        <item x="2470"/>
        <item x="2149"/>
        <item x="2493"/>
        <item x="167"/>
        <item x="15"/>
        <item x="2307"/>
        <item x="1475"/>
        <item x="2256"/>
        <item x="901"/>
        <item x="1119"/>
        <item x="2473"/>
        <item x="1086"/>
        <item x="1174"/>
        <item x="684"/>
        <item x="516"/>
        <item x="1035"/>
        <item x="1915"/>
        <item x="1288"/>
        <item x="47"/>
        <item x="2420"/>
        <item x="2181"/>
        <item x="2270"/>
        <item x="1268"/>
        <item x="764"/>
        <item x="1317"/>
        <item x="1063"/>
        <item x="2271"/>
        <item x="104"/>
        <item x="943"/>
        <item x="1427"/>
        <item x="153"/>
        <item x="2408"/>
        <item x="892"/>
        <item x="2222"/>
        <item x="2397"/>
        <item x="647"/>
        <item x="169"/>
        <item x="665"/>
        <item x="70"/>
        <item x="2092"/>
        <item x="1525"/>
        <item x="2305"/>
        <item x="1029"/>
        <item x="62"/>
        <item x="1773"/>
        <item x="664"/>
        <item x="1290"/>
        <item x="2361"/>
        <item x="2507"/>
        <item x="1439"/>
        <item x="1550"/>
        <item x="748"/>
        <item x="616"/>
        <item x="2094"/>
        <item x="2281"/>
        <item x="994"/>
        <item x="1513"/>
        <item x="2193"/>
        <item x="66"/>
        <item x="2076"/>
        <item x="1172"/>
        <item x="2455"/>
        <item x="1335"/>
        <item x="776"/>
        <item x="693"/>
        <item x="1034"/>
        <item x="2466"/>
        <item x="729"/>
        <item x="2073"/>
        <item x="101"/>
        <item x="1924"/>
        <item x="23"/>
        <item x="65"/>
        <item x="71"/>
        <item x="2215"/>
        <item x="933"/>
        <item x="675"/>
        <item x="930"/>
        <item x="775"/>
        <item x="1851"/>
        <item x="1001"/>
        <item x="2177"/>
        <item x="730"/>
        <item x="1216"/>
        <item x="1074"/>
        <item x="1509"/>
        <item x="2058"/>
        <item x="1436"/>
        <item x="2511"/>
        <item x="1810"/>
        <item x="1024"/>
        <item x="953"/>
        <item x="450"/>
        <item x="608"/>
        <item x="963"/>
        <item x="882"/>
        <item x="656"/>
        <item x="2197"/>
        <item x="2381"/>
        <item x="1378"/>
        <item x="2501"/>
        <item x="2198"/>
        <item x="935"/>
        <item x="1985"/>
        <item x="888"/>
        <item x="772"/>
        <item x="715"/>
        <item x="2371"/>
        <item x="1372"/>
        <item x="1862"/>
        <item x="1375"/>
        <item x="1386"/>
        <item x="1904"/>
        <item x="1109"/>
        <item x="1956"/>
        <item x="2156"/>
        <item x="2098"/>
        <item x="1225"/>
        <item x="1160"/>
        <item x="2325"/>
        <item x="311"/>
        <item x="1397"/>
        <item x="987"/>
        <item x="2275"/>
        <item x="789"/>
        <item x="1554"/>
        <item x="700"/>
        <item x="708"/>
        <item x="86"/>
        <item x="2394"/>
        <item x="1124"/>
        <item x="2348"/>
        <item x="998"/>
        <item x="2204"/>
        <item x="1209"/>
        <item x="2141"/>
        <item x="2477"/>
        <item x="636"/>
        <item x="1917"/>
        <item x="2086"/>
        <item x="1615"/>
        <item x="680"/>
        <item x="2324"/>
        <item x="917"/>
        <item x="1195"/>
        <item x="718"/>
        <item x="1905"/>
        <item x="850"/>
        <item x="1005"/>
        <item x="469"/>
        <item x="556"/>
        <item x="1459"/>
        <item x="2106"/>
        <item x="848"/>
        <item x="992"/>
        <item x="1339"/>
        <item x="406"/>
        <item x="2338"/>
        <item x="38"/>
        <item x="2210"/>
        <item x="536"/>
        <item x="914"/>
        <item x="1776"/>
        <item x="2289"/>
        <item x="2155"/>
        <item x="2535"/>
        <item x="657"/>
        <item x="896"/>
        <item x="337"/>
        <item x="667"/>
        <item x="1811"/>
        <item x="838"/>
        <item x="821"/>
        <item x="2311"/>
        <item x="2125"/>
        <item x="2459"/>
        <item x="1919"/>
        <item x="2367"/>
        <item x="416"/>
        <item x="2145"/>
        <item x="2439"/>
        <item x="894"/>
        <item x="1686"/>
        <item x="1555"/>
        <item x="696"/>
        <item x="1920"/>
        <item x="2425"/>
        <item x="243"/>
        <item x="2264"/>
        <item x="997"/>
        <item x="1050"/>
        <item x="2097"/>
        <item x="1187"/>
        <item x="1889"/>
        <item x="2252"/>
        <item x="1571"/>
        <item x="1621"/>
        <item x="521"/>
        <item x="635"/>
        <item x="2505"/>
        <item x="396"/>
        <item x="142"/>
        <item x="2536"/>
        <item x="948"/>
        <item x="1179"/>
        <item x="2378"/>
        <item x="1018"/>
        <item x="1351"/>
        <item x="1480"/>
        <item x="10"/>
        <item x="341"/>
        <item x="1487"/>
        <item x="967"/>
        <item x="1078"/>
        <item x="168"/>
        <item x="2095"/>
        <item x="1891"/>
        <item x="274"/>
        <item x="340"/>
        <item x="695"/>
        <item x="2405"/>
        <item x="2172"/>
        <item x="836"/>
        <item x="2221"/>
        <item x="1579"/>
        <item x="910"/>
        <item x="2398"/>
        <item x="563"/>
        <item x="1393"/>
        <item x="2329"/>
        <item x="2372"/>
        <item x="2363"/>
        <item x="2402"/>
        <item x="109"/>
        <item x="2090"/>
        <item x="2119"/>
        <item x="1277"/>
        <item x="928"/>
        <item x="805"/>
        <item x="2239"/>
        <item x="1989"/>
        <item x="2133"/>
        <item x="2386"/>
        <item x="669"/>
        <item x="1797"/>
        <item x="1780"/>
        <item x="1892"/>
        <item x="1790"/>
        <item x="347"/>
        <item x="1334"/>
        <item x="2299"/>
        <item x="2229"/>
        <item x="2390"/>
        <item x="746"/>
        <item x="2327"/>
        <item x="1171"/>
        <item x="421"/>
        <item x="1134"/>
        <item x="1974"/>
        <item x="999"/>
        <item x="1184"/>
        <item x="968"/>
        <item x="1358"/>
        <item x="620"/>
        <item x="2027"/>
        <item x="661"/>
        <item x="1113"/>
        <item x="1106"/>
        <item x="1013"/>
        <item x="2259"/>
        <item x="458"/>
        <item x="2103"/>
        <item x="2484"/>
        <item x="2267"/>
        <item x="1980"/>
        <item x="52"/>
        <item x="2384"/>
        <item x="514"/>
        <item x="1048"/>
        <item x="1752"/>
        <item x="2153"/>
        <item x="1612"/>
        <item x="1364"/>
        <item x="1812"/>
        <item x="1918"/>
        <item x="1116"/>
        <item x="2399"/>
        <item x="982"/>
        <item x="1395"/>
        <item x="313"/>
        <item x="1125"/>
        <item x="1902"/>
        <item x="2334"/>
        <item x="1422"/>
        <item x="946"/>
        <item x="978"/>
        <item x="2409"/>
        <item x="1041"/>
        <item x="496"/>
        <item x="34"/>
        <item x="2120"/>
        <item x="1765"/>
        <item x="114"/>
        <item x="95"/>
        <item x="1939"/>
        <item x="502"/>
        <item x="1435"/>
        <item x="1817"/>
        <item x="1606"/>
        <item x="853"/>
        <item x="995"/>
        <item x="1840"/>
        <item x="1869"/>
        <item x="2434"/>
        <item x="977"/>
        <item x="920"/>
        <item x="2368"/>
        <item x="1017"/>
        <item x="489"/>
        <item x="2354"/>
        <item x="2089"/>
        <item x="2184"/>
        <item x="1477"/>
        <item x="98"/>
        <item x="8"/>
        <item x="2244"/>
        <item x="2005"/>
        <item x="208"/>
        <item x="2075"/>
        <item x="2241"/>
        <item x="2404"/>
        <item x="1957"/>
        <item x="2074"/>
        <item x="1075"/>
        <item x="1506"/>
        <item x="1368"/>
        <item x="1549"/>
        <item x="1908"/>
        <item x="682"/>
        <item x="2430"/>
        <item x="1383"/>
        <item x="87"/>
        <item x="2313"/>
        <item x="291"/>
        <item x="1080"/>
        <item x="2218"/>
        <item x="2475"/>
        <item x="2207"/>
        <item x="1845"/>
        <item x="709"/>
        <item x="1173"/>
        <item x="2534"/>
        <item x="29"/>
        <item x="1973"/>
        <item x="2234"/>
        <item x="2319"/>
        <item x="278"/>
        <item x="1100"/>
        <item x="1161"/>
        <item x="1952"/>
        <item x="790"/>
        <item x="2418"/>
        <item x="2109"/>
        <item x="1170"/>
        <item x="1451"/>
        <item x="1694"/>
        <item x="778"/>
        <item x="2449"/>
        <item x="1858"/>
        <item x="1842"/>
        <item x="895"/>
        <item x="251"/>
        <item x="1245"/>
        <item x="2523"/>
        <item x="2412"/>
        <item x="1923"/>
        <item x="1850"/>
        <item x="2520"/>
        <item x="1165"/>
        <item x="2376"/>
        <item x="1166"/>
        <item x="841"/>
        <item x="1096"/>
        <item x="1877"/>
        <item x="976"/>
        <item x="1027"/>
        <item x="1363"/>
        <item x="111"/>
        <item x="183"/>
        <item x="1301"/>
        <item x="1846"/>
        <item x="2317"/>
        <item x="81"/>
        <item x="2375"/>
        <item x="2185"/>
        <item x="2419"/>
        <item x="1011"/>
        <item x="2129"/>
        <item x="1857"/>
        <item x="662"/>
        <item x="912"/>
        <item x="1015"/>
        <item x="2432"/>
        <item x="2263"/>
        <item x="875"/>
        <item x="74"/>
        <item x="1221"/>
        <item x="1866"/>
        <item x="30"/>
        <item x="1959"/>
        <item x="879"/>
        <item x="2490"/>
        <item x="824"/>
        <item x="2387"/>
        <item x="438"/>
        <item x="2189"/>
        <item x="1149"/>
        <item x="2240"/>
        <item x="1265"/>
        <item x="849"/>
        <item x="1055"/>
        <item x="240"/>
        <item x="425"/>
        <item x="1249"/>
        <item x="2118"/>
        <item x="802"/>
        <item x="2213"/>
        <item x="2309"/>
        <item x="673"/>
        <item x="983"/>
        <item x="794"/>
        <item x="2411"/>
        <item x="1131"/>
        <item x="911"/>
        <item x="714"/>
        <item x="1315"/>
        <item x="671"/>
        <item x="2323"/>
        <item x="1023"/>
        <item x="1837"/>
        <item x="2008"/>
        <item x="1053"/>
        <item x="1910"/>
        <item x="2224"/>
        <item x="1037"/>
        <item x="777"/>
        <item x="676"/>
        <item x="1150"/>
        <item x="2163"/>
        <item x="1626"/>
        <item x="2456"/>
        <item x="1723"/>
        <item x="1807"/>
        <item x="913"/>
        <item x="383"/>
        <item x="1085"/>
        <item x="1865"/>
        <item x="1412"/>
        <item x="830"/>
        <item x="1466"/>
        <item x="1859"/>
        <item x="1731"/>
        <item x="1767"/>
        <item x="5"/>
        <item x="190"/>
        <item x="2021"/>
        <item x="2194"/>
        <item x="2438"/>
        <item x="2450"/>
        <item x="2157"/>
        <item x="2250"/>
        <item x="2297"/>
        <item x="1068"/>
        <item x="151"/>
        <item x="672"/>
        <item x="1140"/>
        <item x="1903"/>
        <item x="1129"/>
        <item x="1148"/>
        <item x="112"/>
        <item x="1243"/>
        <item x="898"/>
        <item x="2406"/>
        <item x="2332"/>
        <item x="2448"/>
        <item x="1367"/>
        <item x="1868"/>
        <item x="555"/>
        <item x="2082"/>
        <item x="2479"/>
        <item x="2437"/>
        <item x="2102"/>
        <item x="1517"/>
        <item x="739"/>
        <item x="466"/>
        <item x="61"/>
        <item x="59"/>
        <item x="2312"/>
        <item x="883"/>
        <item x="538"/>
        <item x="1566"/>
        <item x="829"/>
        <item x="1135"/>
        <item x="2002"/>
        <item x="125"/>
        <item x="749"/>
        <item x="2261"/>
        <item x="2099"/>
        <item x="706"/>
        <item x="228"/>
        <item x="628"/>
        <item x="782"/>
        <item x="844"/>
        <item x="1307"/>
        <item x="637"/>
        <item x="388"/>
        <item x="1069"/>
        <item x="2302"/>
        <item x="387"/>
        <item x="1600"/>
        <item x="2461"/>
        <item x="1619"/>
        <item x="1608"/>
        <item x="761"/>
        <item x="97"/>
        <item x="1123"/>
        <item x="663"/>
        <item x="2370"/>
        <item x="1493"/>
        <item x="2416"/>
        <item x="2209"/>
        <item x="2360"/>
        <item x="102"/>
        <item x="1969"/>
        <item x="2435"/>
        <item x="1164"/>
        <item x="1153"/>
        <item x="694"/>
        <item x="2111"/>
        <item x="2451"/>
        <item x="500"/>
        <item x="1047"/>
        <item x="2219"/>
        <item x="762"/>
        <item x="699"/>
        <item x="1896"/>
        <item x="1745"/>
        <item x="1033"/>
        <item x="2084"/>
        <item x="624"/>
        <item x="1376"/>
        <item x="1977"/>
        <item x="1982"/>
        <item x="1838"/>
        <item x="1362"/>
        <item x="2296"/>
        <item x="863"/>
        <item x="1803"/>
        <item x="1981"/>
        <item x="2446"/>
        <item x="2107"/>
        <item x="2443"/>
        <item x="184"/>
        <item x="2232"/>
        <item x="107"/>
        <item x="1388"/>
        <item x="937"/>
        <item x="2011"/>
        <item x="779"/>
        <item x="1347"/>
        <item x="1839"/>
        <item x="1795"/>
        <item x="1888"/>
        <item x="1040"/>
        <item x="893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253"/>
        <item x="801"/>
        <item x="2031"/>
        <item x="980"/>
        <item x="210"/>
        <item x="2061"/>
        <item x="1283"/>
        <item x="1054"/>
        <item x="2318"/>
        <item x="827"/>
        <item x="2310"/>
        <item x="1060"/>
        <item x="33"/>
        <item x="2208"/>
        <item x="2220"/>
        <item x="2464"/>
        <item x="46"/>
        <item x="211"/>
        <item x="1321"/>
        <item x="1726"/>
        <item x="1082"/>
        <item x="106"/>
        <item x="639"/>
        <item x="1304"/>
        <item x="2167"/>
        <item x="1406"/>
        <item x="1114"/>
        <item x="859"/>
        <item x="1345"/>
        <item x="1322"/>
        <item x="264"/>
        <item x="2152"/>
        <item x="833"/>
        <item x="1342"/>
        <item x="2096"/>
        <item x="1966"/>
        <item x="600"/>
        <item x="668"/>
        <item x="2476"/>
        <item x="2182"/>
        <item x="471"/>
        <item x="2458"/>
        <item x="2216"/>
        <item x="2421"/>
        <item x="577"/>
        <item x="891"/>
        <item x="203"/>
        <item x="449"/>
        <item x="206"/>
        <item x="1473"/>
        <item x="686"/>
        <item x="1369"/>
        <item x="13"/>
        <item x="2079"/>
        <item x="2173"/>
        <item x="1002"/>
        <item x="1799"/>
        <item x="2344"/>
        <item x="256"/>
        <item x="2314"/>
        <item x="1049"/>
        <item x="113"/>
        <item x="1280"/>
        <item x="315"/>
        <item x="1907"/>
        <item x="1384"/>
        <item x="2352"/>
        <item x="2226"/>
        <item x="740"/>
        <item x="1972"/>
        <item x="2080"/>
        <item x="816"/>
        <item x="2288"/>
        <item x="1587"/>
        <item x="2143"/>
        <item x="1281"/>
        <item x="2395"/>
        <item x="702"/>
        <item x="697"/>
        <item x="1897"/>
        <item x="2351"/>
        <item x="2048"/>
        <item x="758"/>
        <item x="422"/>
        <item x="1796"/>
        <item x="1328"/>
        <item x="214"/>
        <item x="611"/>
        <item x="202"/>
        <item x="1728"/>
        <item x="2128"/>
        <item x="1387"/>
        <item x="44"/>
        <item x="2243"/>
        <item x="229"/>
        <item x="2112"/>
        <item x="1598"/>
        <item x="703"/>
        <item x="1026"/>
        <item x="11"/>
        <item x="2444"/>
        <item x="1196"/>
        <item x="1841"/>
        <item x="571"/>
        <item x="975"/>
        <item x="854"/>
        <item x="1098"/>
        <item x="1112"/>
        <item x="14"/>
        <item x="869"/>
        <item x="497"/>
        <item x="785"/>
        <item x="1021"/>
        <item x="666"/>
        <item x="343"/>
        <item x="691"/>
        <item x="781"/>
        <item x="1168"/>
        <item x="1516"/>
        <item x="1355"/>
        <item x="1595"/>
        <item x="2533"/>
        <item x="1197"/>
        <item x="2364"/>
        <item x="1004"/>
        <item x="707"/>
        <item x="2134"/>
        <item x="1242"/>
        <item x="2268"/>
        <item x="1394"/>
        <item x="876"/>
        <item x="889"/>
        <item x="212"/>
        <item x="1151"/>
        <item x="2057"/>
        <item x="1349"/>
        <item x="1057"/>
        <item x="1930"/>
        <item x="323"/>
        <item x="1205"/>
        <item x="1079"/>
        <item x="1433"/>
        <item x="511"/>
        <item x="1779"/>
        <item x="85"/>
        <item x="1103"/>
        <item x="842"/>
        <item x="276"/>
        <item x="1152"/>
        <item x="760"/>
        <item x="2192"/>
        <item x="990"/>
        <item x="1540"/>
        <item x="1269"/>
        <item x="1885"/>
        <item x="384"/>
        <item x="1169"/>
        <item x="1575"/>
        <item x="1167"/>
        <item x="1562"/>
        <item x="2168"/>
        <item x="219"/>
        <item x="2060"/>
        <item x="1208"/>
        <item x="260"/>
        <item x="2463"/>
        <item x="1533"/>
        <item x="1095"/>
        <item x="2037"/>
        <item x="368"/>
        <item x="921"/>
        <item x="186"/>
        <item x="834"/>
        <item x="1316"/>
        <item x="2105"/>
        <item x="756"/>
        <item x="822"/>
        <item x="1070"/>
        <item x="88"/>
        <item x="1552"/>
        <item x="404"/>
        <item x="752"/>
        <item x="1365"/>
        <item x="1709"/>
        <item x="2335"/>
        <item x="870"/>
        <item x="2010"/>
        <item x="108"/>
        <item x="1097"/>
        <item x="2101"/>
        <item x="650"/>
        <item x="305"/>
        <item x="2123"/>
        <item x="2042"/>
        <item x="1256"/>
        <item x="692"/>
        <item x="1385"/>
        <item x="2380"/>
        <item x="1878"/>
        <item x="1088"/>
        <item x="1822"/>
        <item x="1833"/>
        <item x="1039"/>
        <item x="504"/>
        <item x="2150"/>
        <item x="1343"/>
        <item x="1836"/>
        <item x="1014"/>
        <item x="60"/>
        <item x="1289"/>
        <item x="1706"/>
        <item x="818"/>
        <item x="1928"/>
        <item x="610"/>
        <item x="814"/>
        <item x="902"/>
        <item x="64"/>
        <item x="391"/>
        <item x="2070"/>
        <item x="2015"/>
        <item x="1398"/>
        <item x="1763"/>
        <item x="1996"/>
        <item x="2093"/>
        <item x="1146"/>
        <item x="800"/>
        <item x="123"/>
        <item x="99"/>
        <item x="2178"/>
        <item x="103"/>
        <item x="293"/>
        <item x="300"/>
        <item x="753"/>
        <item x="810"/>
        <item x="389"/>
        <item x="1115"/>
        <item x="655"/>
        <item x="1585"/>
        <item x="623"/>
        <item x="2339"/>
        <item x="1827"/>
        <item x="731"/>
        <item x="310"/>
        <item x="2228"/>
        <item x="1605"/>
        <item x="241"/>
        <item x="2158"/>
        <item x="2059"/>
        <item x="1346"/>
        <item x="904"/>
        <item x="2453"/>
        <item x="1270"/>
        <item x="309"/>
        <item x="2235"/>
        <item x="1182"/>
        <item x="1978"/>
        <item x="701"/>
        <item x="1147"/>
        <item x="354"/>
        <item x="951"/>
        <item x="677"/>
        <item x="603"/>
        <item x="1045"/>
        <item x="543"/>
        <item x="499"/>
        <item x="855"/>
        <item x="2236"/>
        <item x="455"/>
        <item x="874"/>
        <item x="907"/>
        <item x="1142"/>
        <item x="583"/>
        <item x="2203"/>
        <item x="2400"/>
        <item x="2160"/>
        <item x="1681"/>
        <item x="792"/>
        <item x="1413"/>
        <item x="1953"/>
        <item x="622"/>
        <item x="1408"/>
        <item x="1323"/>
        <item x="2369"/>
        <item x="908"/>
        <item x="1895"/>
        <item x="2137"/>
        <item x="1960"/>
        <item x="2091"/>
        <item x="486"/>
        <item x="1284"/>
        <item x="1154"/>
        <item x="595"/>
        <item x="1628"/>
        <item x="393"/>
        <item x="2034"/>
        <item x="2212"/>
        <item x="828"/>
        <item x="670"/>
        <item x="460"/>
        <item x="2018"/>
        <item x="658"/>
        <item x="1246"/>
        <item x="2039"/>
        <item x="6"/>
        <item x="36"/>
        <item x="642"/>
        <item x="194"/>
        <item x="473"/>
        <item x="55"/>
        <item x="494"/>
        <item x="1999"/>
        <item x="1578"/>
        <item x="261"/>
        <item x="459"/>
        <item x="625"/>
        <item x="2186"/>
        <item x="899"/>
        <item x="2006"/>
        <item x="2388"/>
        <item x="926"/>
        <item x="272"/>
        <item x="1006"/>
        <item x="1976"/>
        <item x="45"/>
        <item x="1988"/>
        <item x="1107"/>
        <item x="565"/>
        <item x="174"/>
        <item x="1502"/>
        <item x="831"/>
        <item x="1522"/>
        <item x="249"/>
        <item x="615"/>
        <item x="1695"/>
        <item x="299"/>
        <item x="7"/>
        <item x="1183"/>
        <item x="1194"/>
        <item x="2225"/>
        <item x="864"/>
        <item x="969"/>
        <item x="2028"/>
        <item x="1019"/>
        <item x="191"/>
        <item x="605"/>
        <item x="1237"/>
        <item x="823"/>
        <item x="1105"/>
        <item x="333"/>
        <item x="1279"/>
        <item x="1330"/>
        <item x="2078"/>
        <item x="1272"/>
        <item x="1319"/>
        <item x="1305"/>
        <item x="815"/>
        <item x="1357"/>
        <item x="2272"/>
        <item x="1916"/>
        <item x="795"/>
        <item x="1185"/>
        <item x="1417"/>
        <item x="242"/>
        <item x="2135"/>
        <item x="1834"/>
        <item x="534"/>
        <item x="880"/>
        <item x="1340"/>
        <item x="957"/>
        <item x="1159"/>
        <item x="2175"/>
        <item x="1906"/>
        <item x="2255"/>
        <item x="2251"/>
        <item x="932"/>
        <item x="1720"/>
        <item x="239"/>
        <item x="2287"/>
        <item x="2077"/>
        <item x="807"/>
        <item x="1275"/>
        <item x="918"/>
        <item x="2012"/>
        <item x="1954"/>
        <item x="53"/>
        <item x="2266"/>
        <item x="271"/>
        <item x="2365"/>
        <item x="660"/>
        <item x="2333"/>
        <item x="2183"/>
        <item x="1122"/>
        <item x="1127"/>
        <item x="866"/>
        <item x="839"/>
        <item x="2454"/>
        <item x="1276"/>
        <item x="57"/>
        <item x="2223"/>
        <item x="285"/>
        <item x="303"/>
        <item x="2295"/>
        <item x="1003"/>
        <item x="1993"/>
        <item x="3"/>
        <item x="865"/>
        <item x="1717"/>
        <item x="1090"/>
        <item x="2326"/>
        <item x="820"/>
        <item x="352"/>
        <item x="266"/>
        <item x="747"/>
        <item x="985"/>
        <item x="1366"/>
        <item x="1912"/>
        <item x="877"/>
        <item x="199"/>
        <item x="1352"/>
        <item x="1484"/>
        <item x="461"/>
        <item x="1968"/>
        <item x="592"/>
        <item x="1764"/>
        <item x="757"/>
        <item x="2502"/>
        <item x="462"/>
        <item x="626"/>
        <item x="330"/>
        <item x="1497"/>
        <item x="582"/>
        <item x="1314"/>
        <item x="890"/>
        <item x="1819"/>
        <item x="1813"/>
        <item x="2383"/>
        <item x="1893"/>
        <item x="1009"/>
        <item x="54"/>
        <item x="68"/>
        <item x="2140"/>
        <item x="825"/>
        <item x="755"/>
        <item x="1217"/>
        <item x="2045"/>
        <item x="335"/>
        <item x="1632"/>
        <item x="188"/>
        <item x="617"/>
        <item x="2108"/>
        <item x="1354"/>
        <item x="845"/>
        <item x="1971"/>
        <item x="1031"/>
        <item x="843"/>
        <item x="613"/>
        <item x="2049"/>
        <item x="2246"/>
        <item x="1594"/>
        <item x="799"/>
        <item x="1785"/>
        <item x="2429"/>
        <item x="464"/>
        <item x="435"/>
        <item x="1673"/>
        <item x="1326"/>
        <item x="51"/>
        <item x="0"/>
        <item x="873"/>
        <item x="289"/>
        <item x="1569"/>
        <item x="754"/>
        <item x="590"/>
        <item x="1678"/>
        <item x="2195"/>
        <item x="1483"/>
        <item x="956"/>
        <item x="1496"/>
        <item x="2308"/>
        <item x="1302"/>
        <item x="172"/>
        <item x="638"/>
        <item x="1882"/>
        <item x="48"/>
        <item x="1231"/>
        <item x="286"/>
        <item x="16"/>
        <item x="698"/>
        <item x="28"/>
        <item x="2142"/>
        <item x="1756"/>
        <item x="1712"/>
        <item x="297"/>
        <item x="2298"/>
        <item x="1287"/>
        <item x="2115"/>
        <item x="2113"/>
        <item x="2014"/>
        <item x="1847"/>
        <item x="2407"/>
        <item x="1708"/>
        <item x="964"/>
        <item x="1274"/>
        <item x="847"/>
        <item x="1591"/>
        <item x="2530"/>
        <item x="685"/>
        <item x="2154"/>
        <item x="1820"/>
        <item x="245"/>
        <item x="2136"/>
        <item x="1998"/>
        <item x="1500"/>
        <item x="1899"/>
        <item x="1370"/>
        <item x="2148"/>
        <item x="1463"/>
        <item x="79"/>
        <item x="1589"/>
        <item x="332"/>
        <item x="205"/>
        <item x="304"/>
        <item x="1201"/>
        <item x="1651"/>
        <item x="2030"/>
        <item x="2147"/>
        <item x="1181"/>
        <item x="581"/>
        <item x="441"/>
        <item x="1359"/>
        <item x="1574"/>
        <item x="784"/>
        <item x="1200"/>
        <item x="348"/>
        <item x="974"/>
        <item x="1191"/>
        <item x="602"/>
        <item x="634"/>
        <item x="1390"/>
        <item x="1144"/>
        <item x="1448"/>
        <item x="591"/>
        <item x="312"/>
        <item x="1293"/>
        <item x="1662"/>
        <item x="808"/>
        <item x="797"/>
        <item x="1687"/>
        <item x="50"/>
        <item x="255"/>
        <item x="1830"/>
        <item x="550"/>
        <item x="1607"/>
        <item x="654"/>
        <item x="2085"/>
        <item x="856"/>
        <item x="1507"/>
        <item x="1"/>
        <item x="181"/>
        <item x="598"/>
        <item x="2032"/>
        <item x="690"/>
        <item x="1852"/>
        <item x="2117"/>
        <item x="442"/>
        <item x="1411"/>
        <item x="954"/>
        <item x="463"/>
        <item x="2174"/>
        <item x="185"/>
        <item x="1312"/>
        <item x="56"/>
        <item x="2159"/>
        <item x="973"/>
        <item x="2211"/>
        <item x="1861"/>
        <item x="1514"/>
        <item x="238"/>
        <item x="2162"/>
        <item x="2130"/>
        <item x="1213"/>
        <item x="1204"/>
        <item x="2260"/>
        <item x="1215"/>
        <item x="878"/>
        <item x="301"/>
        <item x="2460"/>
        <item x="1110"/>
        <item x="659"/>
        <item x="1229"/>
        <item x="1645"/>
        <item x="2188"/>
        <item x="2003"/>
        <item x="1848"/>
        <item x="2164"/>
        <item x="227"/>
        <item x="564"/>
        <item x="1991"/>
        <item x="1768"/>
        <item x="1584"/>
        <item x="619"/>
        <item x="806"/>
        <item x="1808"/>
        <item x="578"/>
        <item x="331"/>
        <item x="179"/>
        <item x="1228"/>
        <item x="1278"/>
        <item x="787"/>
        <item x="1710"/>
        <item x="2064"/>
        <item x="224"/>
        <item x="2253"/>
        <item x="2029"/>
        <item x="275"/>
        <item x="1223"/>
        <item x="809"/>
        <item x="1199"/>
        <item x="1821"/>
        <item x="1658"/>
        <item x="1541"/>
        <item x="283"/>
        <item x="253"/>
        <item x="1798"/>
        <item x="1036"/>
        <item x="1762"/>
        <item x="1415"/>
        <item x="1707"/>
        <item x="984"/>
        <item x="1008"/>
        <item x="1203"/>
        <item x="314"/>
        <item x="2104"/>
        <item x="681"/>
        <item x="971"/>
        <item x="1565"/>
        <item x="1613"/>
        <item x="1258"/>
        <item x="1783"/>
        <item x="250"/>
        <item x="282"/>
        <item x="236"/>
        <item x="1758"/>
        <item x="1222"/>
        <item x="195"/>
        <item x="1806"/>
        <item x="2009"/>
        <item x="1099"/>
        <item x="1234"/>
        <item x="811"/>
        <item x="1238"/>
        <item x="1884"/>
        <item x="327"/>
        <item x="621"/>
        <item x="606"/>
        <item x="1485"/>
        <item x="349"/>
        <item x="1247"/>
        <item x="1537"/>
        <item x="1648"/>
        <item x="609"/>
        <item x="1543"/>
        <item x="1503"/>
        <item x="588"/>
        <item x="1230"/>
        <item x="1538"/>
        <item x="562"/>
        <item x="1570"/>
        <item x="42"/>
        <item x="597"/>
        <item x="2116"/>
        <item x="58"/>
        <item x="952"/>
        <item x="1344"/>
        <item x="2131"/>
        <item x="326"/>
        <item x="234"/>
        <item x="21"/>
        <item x="1389"/>
        <item x="1158"/>
        <item x="2146"/>
        <item x="1211"/>
        <item x="798"/>
        <item x="589"/>
        <item x="1226"/>
        <item x="1572"/>
        <item x="221"/>
        <item x="585"/>
        <item x="966"/>
        <item x="1156"/>
        <item x="248"/>
        <item x="1754"/>
        <item x="1805"/>
        <item x="561"/>
        <item x="1298"/>
        <item x="1583"/>
        <item x="257"/>
        <item x="1804"/>
        <item x="334"/>
        <item x="1617"/>
        <item x="246"/>
        <item x="200"/>
        <item x="2124"/>
        <item x="1255"/>
        <item x="1227"/>
        <item x="213"/>
        <item x="1020"/>
        <item x="2026"/>
        <item x="1189"/>
        <item x="1771"/>
        <item x="1051"/>
        <item x="2139"/>
        <item x="1863"/>
        <item x="568"/>
        <item x="1814"/>
        <item x="1218"/>
        <item x="1271"/>
        <item x="1220"/>
        <item x="27"/>
        <item x="796"/>
        <item x="319"/>
        <item x="353"/>
        <item x="1832"/>
        <item x="570"/>
        <item x="1781"/>
        <item x="1995"/>
        <item x="1180"/>
        <item x="1241"/>
        <item x="2007"/>
        <item x="1690"/>
        <item x="2072"/>
        <item x="470"/>
        <item x="750"/>
        <item x="1505"/>
        <item x="1649"/>
        <item x="1250"/>
        <item x="1235"/>
        <item x="586"/>
        <item x="804"/>
        <item x="2151"/>
        <item x="244"/>
        <item x="614"/>
        <item x="405"/>
        <item x="1610"/>
        <item x="594"/>
        <item x="1984"/>
        <item x="1479"/>
        <item x="515"/>
        <item x="252"/>
        <item x="296"/>
        <item x="2144"/>
        <item x="237"/>
        <item x="432"/>
        <item x="439"/>
        <item x="788"/>
        <item x="182"/>
        <item x="1544"/>
        <item x="1137"/>
        <item x="1950"/>
        <item x="1214"/>
        <item x="294"/>
        <item x="316"/>
        <item x="903"/>
        <item x="1743"/>
        <item x="1733"/>
        <item x="1495"/>
        <item x="231"/>
        <item x="1348"/>
        <item x="225"/>
        <item x="1471"/>
        <item x="433"/>
        <item x="320"/>
        <item x="436"/>
        <item x="1232"/>
        <item x="217"/>
        <item x="259"/>
        <item x="1212"/>
        <item x="2023"/>
        <item x="1257"/>
        <item x="2110"/>
        <item x="1986"/>
        <item x="1244"/>
        <item x="171"/>
        <item x="193"/>
        <item x="1873"/>
        <item x="1062"/>
        <item x="2004"/>
        <item x="1423"/>
        <item x="566"/>
        <item x="32"/>
        <item x="1766"/>
        <item x="287"/>
        <item x="630"/>
        <item x="1744"/>
        <item x="1558"/>
        <item x="1880"/>
        <item x="273"/>
        <item x="201"/>
        <item x="1886"/>
        <item x="233"/>
        <item x="2000"/>
        <item x="1883"/>
        <item x="1254"/>
        <item x="1703"/>
        <item x="132"/>
        <item x="1486"/>
        <item x="456"/>
        <item x="254"/>
        <item x="1826"/>
        <item x="593"/>
        <item x="346"/>
        <item x="1722"/>
        <item x="783"/>
        <item x="306"/>
        <item x="280"/>
        <item x="2121"/>
        <item x="472"/>
        <item x="1560"/>
        <item x="1236"/>
        <item x="43"/>
        <item x="2269"/>
        <item x="526"/>
        <item x="1683"/>
        <item x="1829"/>
        <item x="1252"/>
        <item x="209"/>
        <item x="1092"/>
        <item x="189"/>
        <item x="2024"/>
        <item x="1881"/>
        <item x="2170"/>
        <item x="18"/>
        <item x="601"/>
        <item x="223"/>
        <item x="1482"/>
        <item x="1760"/>
        <item x="1757"/>
        <item x="39"/>
        <item x="710"/>
        <item x="2019"/>
        <item x="1341"/>
        <item x="1419"/>
        <item x="1692"/>
        <item x="1425"/>
        <item x="1661"/>
        <item x="1620"/>
        <item x="1704"/>
        <item x="1523"/>
        <item x="1639"/>
        <item x="817"/>
        <item x="281"/>
        <item x="1058"/>
        <item x="1420"/>
        <item x="572"/>
        <item x="2114"/>
        <item x="1568"/>
        <item x="2132"/>
        <item x="467"/>
        <item x="1987"/>
        <item x="1511"/>
        <item x="786"/>
        <item x="267"/>
        <item x="434"/>
        <item x="258"/>
        <item x="339"/>
        <item x="1671"/>
        <item x="196"/>
        <item x="1193"/>
        <item x="24"/>
        <item x="302"/>
        <item x="803"/>
        <item x="298"/>
        <item x="1753"/>
        <item x="1192"/>
        <item x="1872"/>
        <item x="1210"/>
        <item x="1702"/>
        <item x="641"/>
        <item x="1424"/>
        <item x="1719"/>
        <item x="2347"/>
        <item x="1239"/>
        <item x="1545"/>
        <item x="1711"/>
        <item x="2392"/>
        <item x="1190"/>
        <item x="37"/>
        <item x="1593"/>
        <item x="457"/>
        <item x="216"/>
        <item x="292"/>
        <item x="1961"/>
        <item x="180"/>
        <item x="1870"/>
        <item x="222"/>
        <item x="2040"/>
        <item x="1792"/>
        <item x="444"/>
        <item x="268"/>
        <item x="1494"/>
        <item x="1724"/>
        <item x="288"/>
        <item x="277"/>
        <item x="1476"/>
        <item x="284"/>
        <item x="1699"/>
        <item x="631"/>
        <item x="1997"/>
        <item x="220"/>
        <item x="1828"/>
        <item x="1416"/>
        <item x="1951"/>
        <item x="1874"/>
        <item x="503"/>
        <item x="1248"/>
        <item x="1716"/>
        <item x="1469"/>
        <item x="1418"/>
        <item x="1042"/>
        <item x="1725"/>
        <item x="1825"/>
        <item x="12"/>
        <item x="1198"/>
        <item x="813"/>
        <item x="270"/>
        <item x="1643"/>
        <item x="1102"/>
        <item x="1875"/>
        <item x="1206"/>
        <item x="1614"/>
        <item x="2417"/>
        <item x="1994"/>
        <item x="295"/>
        <item x="226"/>
        <item x="336"/>
        <item x="262"/>
        <item x="2017"/>
        <item x="1635"/>
        <item x="580"/>
        <item x="1521"/>
        <item x="576"/>
        <item x="1831"/>
        <item x="1353"/>
        <item x="4"/>
        <item x="279"/>
        <item x="328"/>
        <item x="2088"/>
        <item x="1736"/>
        <item x="1656"/>
        <item x="633"/>
        <item x="1581"/>
        <item x="197"/>
        <item x="1742"/>
        <item x="1823"/>
        <item x="1428"/>
        <item x="780"/>
        <item x="1715"/>
        <item x="1697"/>
        <item x="1992"/>
        <item x="1240"/>
        <item x="290"/>
        <item x="599"/>
        <item x="1734"/>
        <item x="1273"/>
        <item x="1251"/>
        <item x="924"/>
        <item x="1684"/>
        <item x="232"/>
        <item x="575"/>
        <item x="1638"/>
        <item x="215"/>
        <item x="1586"/>
        <item x="443"/>
        <item x="1835"/>
        <item x="1653"/>
        <item x="1696"/>
        <item x="1472"/>
        <item x="1660"/>
        <item x="1698"/>
        <item x="629"/>
        <item x="230"/>
        <item x="1721"/>
        <item x="751"/>
        <item x="265"/>
        <item x="1737"/>
        <item x="1104"/>
        <item x="1730"/>
        <item x="1590"/>
        <item x="322"/>
        <item x="1646"/>
        <item x="1609"/>
        <item x="2063"/>
        <item x="187"/>
        <item x="1219"/>
        <item x="1682"/>
        <item x="1876"/>
        <item x="567"/>
        <item x="1770"/>
        <item x="1676"/>
        <item x="1636"/>
        <item x="1557"/>
        <item x="198"/>
        <item x="2353"/>
        <item x="1644"/>
        <item x="2486"/>
        <item x="1713"/>
        <item x="440"/>
        <item x="1824"/>
        <item x="607"/>
        <item x="1481"/>
        <item x="1637"/>
        <item x="1759"/>
        <item x="1515"/>
        <item x="1755"/>
        <item x="1668"/>
        <item x="1774"/>
        <item x="1647"/>
        <item x="2022"/>
        <item x="269"/>
        <item x="1727"/>
        <item x="1508"/>
        <item x="1655"/>
        <item x="218"/>
        <item x="1670"/>
        <item x="1693"/>
        <item x="324"/>
        <item x="1672"/>
        <item x="1688"/>
        <item x="1714"/>
        <item x="574"/>
        <item x="604"/>
        <item x="1414"/>
        <item x="235"/>
        <item x="1654"/>
        <item x="207"/>
        <item x="1573"/>
        <item x="165"/>
        <item x="1675"/>
        <item x="1738"/>
        <item x="1879"/>
        <item x="1691"/>
        <item x="1689"/>
        <item x="1641"/>
        <item x="1740"/>
        <item x="1701"/>
        <item x="263"/>
        <item x="1983"/>
        <item x="1705"/>
        <item x="1629"/>
        <item x="307"/>
        <item x="1642"/>
        <item x="1718"/>
        <item x="1666"/>
        <item x="632"/>
        <item x="431"/>
        <item x="1685"/>
        <item x="587"/>
        <item x="1663"/>
        <item x="569"/>
        <item x="1624"/>
        <item x="1652"/>
        <item x="1667"/>
        <item x="1665"/>
        <item x="1650"/>
        <item x="612"/>
        <item x="579"/>
        <item x="1470"/>
        <item x="1700"/>
        <item x="1761"/>
        <item x="1630"/>
        <item x="1627"/>
        <item x="1791"/>
        <item x="1631"/>
        <item x="1640"/>
        <item x="1735"/>
        <item x="1677"/>
        <item x="1233"/>
        <item x="1729"/>
        <item x="1659"/>
        <item x="1664"/>
        <item x="1426"/>
        <item x="1679"/>
        <item x="1634"/>
        <item x="1741"/>
        <item x="1657"/>
        <item x="1577"/>
        <item x="1680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6"/>
        <item x="8"/>
        <item x="7"/>
        <item x="10"/>
        <item x="11"/>
        <item x="9"/>
        <item x="12"/>
        <item x="21"/>
        <item x="17"/>
        <item x="20"/>
        <item x="16"/>
        <item x="15"/>
        <item x="14"/>
        <item x="19"/>
        <item x="13"/>
        <item x="18"/>
        <item x="23"/>
        <item x="25"/>
        <item x="22"/>
        <item x="24"/>
        <item x="30"/>
        <item x="31"/>
        <item x="27"/>
        <item x="26"/>
        <item x="29"/>
        <item x="28"/>
        <item x="34"/>
        <item x="35"/>
        <item x="37"/>
        <item x="36"/>
        <item x="33"/>
        <item x="32"/>
        <item x="40"/>
        <item x="38"/>
        <item x="39"/>
        <item t="default"/>
      </items>
    </pivotField>
    <pivotField showAll="0"/>
    <pivotField showAll="0">
      <items count="2723">
        <item x="120"/>
        <item x="427"/>
        <item x="1812"/>
        <item x="1364"/>
        <item x="558"/>
        <item x="1442"/>
        <item x="2040"/>
        <item x="1617"/>
        <item x="362"/>
        <item x="2500"/>
        <item x="542"/>
        <item x="548"/>
        <item x="403"/>
        <item x="1862"/>
        <item x="143"/>
        <item x="629"/>
        <item x="2692"/>
        <item x="365"/>
        <item x="358"/>
        <item x="1391"/>
        <item x="144"/>
        <item x="505"/>
        <item x="589"/>
        <item x="572"/>
        <item x="148"/>
        <item x="161"/>
        <item x="2012"/>
        <item x="547"/>
        <item x="1445"/>
        <item x="1441"/>
        <item x="1369"/>
        <item x="1560"/>
        <item x="532"/>
        <item x="2704"/>
        <item x="534"/>
        <item x="1422"/>
        <item x="1883"/>
        <item x="1200"/>
        <item x="2131"/>
        <item x="525"/>
        <item x="459"/>
        <item x="1629"/>
        <item x="455"/>
        <item x="585"/>
        <item x="2058"/>
        <item x="968"/>
        <item x="1978"/>
        <item x="373"/>
        <item x="2712"/>
        <item x="2653"/>
        <item x="2017"/>
        <item x="119"/>
        <item x="1845"/>
        <item x="2668"/>
        <item x="2150"/>
        <item x="396"/>
        <item x="545"/>
        <item x="428"/>
        <item x="1779"/>
        <item x="528"/>
        <item x="577"/>
        <item x="513"/>
        <item x="1492"/>
        <item x="2530"/>
        <item x="433"/>
        <item x="2687"/>
        <item x="1354"/>
        <item x="123"/>
        <item x="361"/>
        <item x="575"/>
        <item x="503"/>
        <item x="497"/>
        <item x="742"/>
        <item x="1326"/>
        <item x="381"/>
        <item x="928"/>
        <item x="401"/>
        <item x="516"/>
        <item x="2156"/>
        <item x="31"/>
        <item x="510"/>
        <item x="2658"/>
        <item x="543"/>
        <item x="140"/>
        <item x="2454"/>
        <item x="441"/>
        <item x="393"/>
        <item x="1977"/>
        <item x="1485"/>
        <item x="747"/>
        <item x="2720"/>
        <item x="654"/>
        <item x="1298"/>
        <item x="2197"/>
        <item x="2085"/>
        <item x="2"/>
        <item x="1101"/>
        <item x="2472"/>
        <item x="2566"/>
        <item x="384"/>
        <item x="136"/>
        <item x="1801"/>
        <item x="1510"/>
        <item x="2721"/>
        <item x="180"/>
        <item x="640"/>
        <item x="2004"/>
        <item x="83"/>
        <item x="1996"/>
        <item x="1419"/>
        <item x="512"/>
        <item x="488"/>
        <item x="562"/>
        <item x="1513"/>
        <item x="376"/>
        <item x="1507"/>
        <item x="363"/>
        <item x="407"/>
        <item x="379"/>
        <item x="450"/>
        <item x="563"/>
        <item x="483"/>
        <item x="870"/>
        <item x="383"/>
        <item x="1490"/>
        <item x="419"/>
        <item x="2401"/>
        <item x="1851"/>
        <item x="535"/>
        <item x="1392"/>
        <item x="2267"/>
        <item x="544"/>
        <item x="586"/>
        <item x="499"/>
        <item x="1897"/>
        <item x="2490"/>
        <item x="1806"/>
        <item x="2708"/>
        <item x="521"/>
        <item x="522"/>
        <item x="768"/>
        <item x="725"/>
        <item x="1950"/>
        <item x="2041"/>
        <item x="1149"/>
        <item x="1345"/>
        <item x="1599"/>
        <item x="2276"/>
        <item x="793"/>
        <item x="1581"/>
        <item x="732"/>
        <item x="74"/>
        <item x="2393"/>
        <item x="761"/>
        <item x="570"/>
        <item x="1993"/>
        <item x="135"/>
        <item x="2539"/>
        <item x="1989"/>
        <item x="2127"/>
        <item x="141"/>
        <item x="378"/>
        <item x="1564"/>
        <item x="1795"/>
        <item x="372"/>
        <item x="2023"/>
        <item x="2128"/>
        <item x="2473"/>
        <item x="68"/>
        <item x="853"/>
        <item x="620"/>
        <item x="431"/>
        <item x="571"/>
        <item x="788"/>
        <item x="638"/>
        <item x="746"/>
        <item x="617"/>
        <item x="1833"/>
        <item x="748"/>
        <item x="1893"/>
        <item x="94"/>
        <item x="574"/>
        <item x="15"/>
        <item x="765"/>
        <item x="1091"/>
        <item x="95"/>
        <item x="972"/>
        <item x="772"/>
        <item x="623"/>
        <item x="2367"/>
        <item x="449"/>
        <item x="377"/>
        <item x="2489"/>
        <item x="1114"/>
        <item x="2678"/>
        <item x="733"/>
        <item x="1860"/>
        <item x="2716"/>
        <item x="2468"/>
        <item x="567"/>
        <item x="491"/>
        <item x="2305"/>
        <item x="1218"/>
        <item x="2162"/>
        <item x="1030"/>
        <item x="1464"/>
        <item x="540"/>
        <item x="555"/>
        <item x="2070"/>
        <item x="1511"/>
        <item x="1186"/>
        <item x="416"/>
        <item x="1526"/>
        <item x="538"/>
        <item x="2120"/>
        <item x="1974"/>
        <item x="1743"/>
        <item x="507"/>
        <item x="2702"/>
        <item x="1256"/>
        <item x="635"/>
        <item x="2233"/>
        <item x="1995"/>
        <item x="1573"/>
        <item x="527"/>
        <item x="949"/>
        <item x="1584"/>
        <item x="871"/>
        <item x="1919"/>
        <item x="2351"/>
        <item x="646"/>
        <item x="2462"/>
        <item x="412"/>
        <item x="1431"/>
        <item x="1964"/>
        <item x="2200"/>
        <item x="1684"/>
        <item x="2302"/>
        <item x="974"/>
        <item x="758"/>
        <item x="1443"/>
        <item x="2663"/>
        <item x="648"/>
        <item x="1505"/>
        <item x="380"/>
        <item x="1167"/>
        <item x="619"/>
        <item x="1973"/>
        <item x="1917"/>
        <item x="122"/>
        <item x="1590"/>
        <item x="1844"/>
        <item x="1971"/>
        <item x="581"/>
        <item x="2427"/>
        <item x="1432"/>
        <item x="2583"/>
        <item x="550"/>
        <item x="2595"/>
        <item x="432"/>
        <item x="156"/>
        <item x="2123"/>
        <item x="2588"/>
        <item x="1304"/>
        <item x="2645"/>
        <item x="2047"/>
        <item x="152"/>
        <item x="1376"/>
        <item x="2577"/>
        <item x="1113"/>
        <item x="938"/>
        <item x="1575"/>
        <item x="1020"/>
        <item x="2015"/>
        <item x="2679"/>
        <item x="1604"/>
        <item x="2477"/>
        <item x="915"/>
        <item x="1172"/>
        <item x="1830"/>
        <item x="576"/>
        <item x="2273"/>
        <item x="1999"/>
        <item x="1347"/>
        <item x="1479"/>
        <item x="2661"/>
        <item x="2353"/>
        <item x="743"/>
        <item x="610"/>
        <item x="2572"/>
        <item x="813"/>
        <item x="618"/>
        <item x="50"/>
        <item x="1104"/>
        <item x="862"/>
        <item x="1542"/>
        <item x="1033"/>
        <item x="1763"/>
        <item x="501"/>
        <item x="1157"/>
        <item x="1832"/>
        <item x="1826"/>
        <item x="694"/>
        <item x="1925"/>
        <item x="1178"/>
        <item x="755"/>
        <item x="103"/>
        <item x="1141"/>
        <item x="138"/>
        <item x="644"/>
        <item x="53"/>
        <item x="966"/>
        <item x="708"/>
        <item x="2341"/>
        <item x="387"/>
        <item x="2358"/>
        <item x="1297"/>
        <item x="565"/>
        <item x="2178"/>
        <item x="724"/>
        <item x="1027"/>
        <item x="232"/>
        <item x="1438"/>
        <item x="1160"/>
        <item x="699"/>
        <item x="114"/>
        <item x="1153"/>
        <item x="752"/>
        <item x="251"/>
        <item x="1456"/>
        <item x="2005"/>
        <item x="1159"/>
        <item x="578"/>
        <item x="2163"/>
        <item x="2293"/>
        <item x="2681"/>
        <item x="494"/>
        <item x="2242"/>
        <item x="1472"/>
        <item x="663"/>
        <item x="1638"/>
        <item x="1902"/>
        <item x="750"/>
        <item x="1720"/>
        <item x="2011"/>
        <item x="2362"/>
        <item x="1493"/>
        <item x="490"/>
        <item x="1998"/>
        <item x="2277"/>
        <item x="1219"/>
        <item x="1088"/>
        <item x="1686"/>
        <item x="2333"/>
        <item x="2403"/>
        <item x="1997"/>
        <item x="1649"/>
        <item x="179"/>
        <item x="1205"/>
        <item x="2133"/>
        <item x="795"/>
        <item x="2377"/>
        <item x="1986"/>
        <item x="656"/>
        <item x="1661"/>
        <item x="1624"/>
        <item x="1601"/>
        <item x="1065"/>
        <item x="1506"/>
        <item x="851"/>
        <item x="205"/>
        <item x="76"/>
        <item x="2557"/>
        <item x="2422"/>
        <item x="2337"/>
        <item x="153"/>
        <item x="2570"/>
        <item x="2486"/>
        <item x="2455"/>
        <item x="1473"/>
        <item x="1154"/>
        <item x="773"/>
        <item x="700"/>
        <item x="670"/>
        <item x="1539"/>
        <item x="1343"/>
        <item x="554"/>
        <item x="1165"/>
        <item x="90"/>
        <item x="1817"/>
        <item x="9"/>
        <item x="568"/>
        <item x="591"/>
        <item x="2535"/>
        <item x="29"/>
        <item x="1136"/>
        <item x="469"/>
        <item x="1371"/>
        <item x="1491"/>
        <item x="1430"/>
        <item x="818"/>
        <item x="1032"/>
        <item x="1418"/>
        <item x="731"/>
        <item x="2192"/>
        <item x="1843"/>
        <item x="2360"/>
        <item x="766"/>
        <item x="917"/>
        <item x="1437"/>
        <item x="254"/>
        <item x="2165"/>
        <item x="1918"/>
        <item x="1116"/>
        <item x="1242"/>
        <item x="2671"/>
        <item x="151"/>
        <item x="757"/>
        <item x="1012"/>
        <item x="163"/>
        <item x="560"/>
        <item x="2308"/>
        <item x="2699"/>
        <item x="2190"/>
        <item x="1413"/>
        <item x="2707"/>
        <item x="1462"/>
        <item x="1106"/>
        <item x="664"/>
        <item x="1594"/>
        <item x="2107"/>
        <item x="1092"/>
        <item x="429"/>
        <item x="657"/>
        <item x="2396"/>
        <item x="2274"/>
        <item x="1378"/>
        <item x="2685"/>
        <item x="931"/>
        <item x="1873"/>
        <item x="1962"/>
        <item x="2170"/>
        <item x="962"/>
        <item x="723"/>
        <item x="965"/>
        <item x="1129"/>
        <item x="1678"/>
        <item x="476"/>
        <item x="806"/>
        <item x="738"/>
        <item x="1402"/>
        <item x="569"/>
        <item x="2413"/>
        <item x="1547"/>
        <item x="932"/>
        <item x="2424"/>
        <item x="460"/>
        <item x="907"/>
        <item x="573"/>
        <item x="1314"/>
        <item x="1913"/>
        <item x="744"/>
        <item x="2172"/>
        <item x="1458"/>
        <item x="539"/>
        <item x="1838"/>
        <item x="2226"/>
        <item x="2706"/>
        <item x="515"/>
        <item x="1983"/>
        <item x="2617"/>
        <item x="647"/>
        <item x="1530"/>
        <item x="2677"/>
        <item x="1619"/>
        <item x="456"/>
        <item x="1321"/>
        <item x="1457"/>
        <item x="63"/>
        <item x="2507"/>
        <item x="2654"/>
        <item x="1814"/>
        <item x="1025"/>
        <item x="1221"/>
        <item x="1077"/>
        <item x="1084"/>
        <item x="484"/>
        <item x="1488"/>
        <item x="787"/>
        <item x="987"/>
        <item x="1067"/>
        <item x="1329"/>
        <item x="360"/>
        <item x="1047"/>
        <item x="139"/>
        <item x="599"/>
        <item x="2428"/>
        <item x="1923"/>
        <item x="1781"/>
        <item x="2350"/>
        <item x="1920"/>
        <item x="1029"/>
        <item x="774"/>
        <item x="944"/>
        <item x="546"/>
        <item x="2035"/>
        <item x="1959"/>
        <item x="1957"/>
        <item x="1386"/>
        <item x="2018"/>
        <item x="247"/>
        <item x="722"/>
        <item x="2202"/>
        <item x="1451"/>
        <item x="1831"/>
        <item x="1952"/>
        <item x="2537"/>
        <item x="1158"/>
        <item x="883"/>
        <item x="2508"/>
        <item x="643"/>
        <item x="1150"/>
        <item x="2218"/>
        <item x="1071"/>
        <item x="609"/>
        <item x="1970"/>
        <item x="2108"/>
        <item x="2117"/>
        <item x="728"/>
        <item x="70"/>
        <item x="1412"/>
        <item x="1842"/>
        <item x="1411"/>
        <item x="655"/>
        <item x="413"/>
        <item x="2686"/>
        <item x="133"/>
        <item x="2180"/>
        <item x="1365"/>
        <item x="998"/>
        <item x="1161"/>
        <item x="520"/>
        <item x="2199"/>
        <item x="1227"/>
        <item x="1518"/>
        <item x="1176"/>
        <item x="1487"/>
        <item x="2484"/>
        <item x="812"/>
        <item x="2255"/>
        <item x="2665"/>
        <item x="2453"/>
        <item x="134"/>
        <item x="2607"/>
        <item x="1503"/>
        <item x="1467"/>
        <item x="386"/>
        <item x="1450"/>
        <item x="666"/>
        <item x="830"/>
        <item x="1434"/>
        <item x="2633"/>
        <item x="2563"/>
        <item x="78"/>
        <item x="2464"/>
        <item x="2418"/>
        <item x="1044"/>
        <item x="845"/>
        <item x="923"/>
        <item x="1180"/>
        <item x="1264"/>
        <item x="1248"/>
        <item x="1215"/>
        <item x="908"/>
        <item x="815"/>
        <item x="1836"/>
        <item x="1420"/>
        <item x="884"/>
        <item x="1395"/>
        <item x="1102"/>
        <item x="784"/>
        <item x="1415"/>
        <item x="939"/>
        <item x="410"/>
        <item x="1489"/>
        <item x="697"/>
        <item x="104"/>
        <item x="1840"/>
        <item x="1848"/>
        <item x="1173"/>
        <item x="1275"/>
        <item x="2481"/>
        <item x="388"/>
        <item x="2412"/>
        <item x="2188"/>
        <item x="2560"/>
        <item x="1953"/>
        <item x="705"/>
        <item x="1926"/>
        <item x="2542"/>
        <item x="1268"/>
        <item x="910"/>
        <item x="375"/>
        <item x="82"/>
        <item x="1125"/>
        <item x="2676"/>
        <item x="600"/>
        <item x="1147"/>
        <item x="482"/>
        <item x="1436"/>
        <item x="2425"/>
        <item x="79"/>
        <item x="2376"/>
        <item x="1098"/>
        <item x="317"/>
        <item x="208"/>
        <item x="1476"/>
        <item x="514"/>
        <item x="477"/>
        <item x="1007"/>
        <item x="1486"/>
        <item x="2562"/>
        <item x="2275"/>
        <item x="685"/>
        <item x="291"/>
        <item x="99"/>
        <item x="439"/>
        <item x="2143"/>
        <item x="1915"/>
        <item x="2630"/>
        <item x="2463"/>
        <item x="1146"/>
        <item x="1687"/>
        <item x="2121"/>
        <item x="2444"/>
        <item x="934"/>
        <item x="2394"/>
        <item x="2388"/>
        <item x="608"/>
        <item x="2248"/>
        <item x="1852"/>
        <item x="204"/>
        <item x="2395"/>
        <item x="2169"/>
        <item x="1872"/>
        <item x="1665"/>
        <item x="621"/>
        <item x="760"/>
        <item x="38"/>
        <item x="726"/>
        <item x="1011"/>
        <item x="1775"/>
        <item x="1583"/>
        <item x="2173"/>
        <item x="311"/>
        <item x="564"/>
        <item x="677"/>
        <item x="1600"/>
        <item x="2048"/>
        <item x="17"/>
        <item x="2701"/>
        <item x="1151"/>
        <item x="414"/>
        <item x="976"/>
        <item x="893"/>
        <item x="1366"/>
        <item x="1933"/>
        <item x="1105"/>
        <item x="1014"/>
        <item x="2451"/>
        <item x="1108"/>
        <item x="1410"/>
        <item x="861"/>
        <item x="1319"/>
        <item x="737"/>
        <item x="248"/>
        <item x="1162"/>
        <item x="667"/>
        <item x="653"/>
        <item x="1529"/>
        <item x="734"/>
        <item x="807"/>
        <item x="1036"/>
        <item x="314"/>
        <item x="308"/>
        <item x="1533"/>
        <item x="1961"/>
        <item x="1024"/>
        <item x="322"/>
        <item x="781"/>
        <item x="60"/>
        <item x="847"/>
        <item x="1773"/>
        <item x="2469"/>
        <item x="2565"/>
        <item x="1972"/>
        <item x="2391"/>
        <item x="1470"/>
        <item x="2389"/>
        <item x="526"/>
        <item x="145"/>
        <item x="704"/>
        <item x="817"/>
        <item x="1388"/>
        <item x="1061"/>
        <item x="1211"/>
        <item x="1439"/>
        <item x="1212"/>
        <item x="1049"/>
        <item x="686"/>
        <item x="1103"/>
        <item x="1494"/>
        <item x="631"/>
        <item x="519"/>
        <item x="790"/>
        <item x="596"/>
        <item x="1990"/>
        <item x="1834"/>
        <item x="2330"/>
        <item x="411"/>
        <item x="1921"/>
        <item x="1131"/>
        <item x="2523"/>
        <item x="1965"/>
        <item x="2709"/>
        <item x="1468"/>
        <item x="1906"/>
        <item x="756"/>
        <item x="1939"/>
        <item x="1303"/>
        <item x="797"/>
        <item x="1991"/>
        <item x="937"/>
        <item x="924"/>
        <item x="1455"/>
        <item x="1579"/>
        <item x="2355"/>
        <item x="1732"/>
        <item x="1960"/>
        <item x="290"/>
        <item x="2304"/>
        <item x="1342"/>
        <item x="933"/>
        <item x="552"/>
        <item x="2400"/>
        <item x="313"/>
        <item x="2449"/>
        <item x="1330"/>
        <item x="1607"/>
        <item x="2064"/>
        <item x="1667"/>
        <item x="2550"/>
        <item x="1512"/>
        <item x="1657"/>
        <item x="197"/>
        <item x="682"/>
        <item x="695"/>
        <item x="2334"/>
        <item x="2102"/>
        <item x="1181"/>
        <item x="1404"/>
        <item x="940"/>
        <item x="347"/>
        <item x="988"/>
        <item x="215"/>
        <item x="2717"/>
        <item x="2672"/>
        <item x="2691"/>
        <item x="898"/>
        <item x="1846"/>
        <item x="1495"/>
        <item x="2278"/>
        <item x="779"/>
        <item x="769"/>
        <item x="2533"/>
        <item x="829"/>
        <item x="1122"/>
        <item x="798"/>
        <item x="131"/>
        <item x="1054"/>
        <item x="683"/>
        <item x="325"/>
        <item x="2009"/>
        <item x="1170"/>
        <item x="2282"/>
        <item x="2235"/>
        <item x="164"/>
        <item x="1759"/>
        <item x="745"/>
        <item x="2375"/>
        <item x="424"/>
        <item x="1016"/>
        <item x="727"/>
        <item x="108"/>
        <item x="2195"/>
        <item x="1477"/>
        <item x="2193"/>
        <item x="233"/>
        <item x="2470"/>
        <item x="2020"/>
        <item x="874"/>
        <item x="945"/>
        <item x="2511"/>
        <item x="1829"/>
        <item x="1475"/>
        <item x="1317"/>
        <item x="1824"/>
        <item x="918"/>
        <item x="894"/>
        <item x="1115"/>
        <item x="2662"/>
        <item x="984"/>
        <item x="2621"/>
        <item x="436"/>
        <item x="186"/>
        <item x="2471"/>
        <item x="2601"/>
        <item x="1968"/>
        <item x="1799"/>
        <item x="125"/>
        <item x="1168"/>
        <item x="2032"/>
        <item x="2580"/>
        <item x="716"/>
        <item x="1185"/>
        <item x="2646"/>
        <item x="865"/>
        <item x="1481"/>
        <item x="470"/>
        <item x="2423"/>
        <item x="1804"/>
        <item x="371"/>
        <item x="1751"/>
        <item x="1616"/>
        <item x="1263"/>
        <item x="191"/>
        <item x="661"/>
        <item x="1156"/>
        <item x="354"/>
        <item x="444"/>
        <item x="603"/>
        <item x="1291"/>
        <item x="492"/>
        <item x="1440"/>
        <item x="1038"/>
        <item x="1352"/>
        <item x="518"/>
        <item x="873"/>
        <item x="2627"/>
        <item x="791"/>
        <item x="2272"/>
        <item x="1017"/>
        <item x="882"/>
        <item x="1055"/>
        <item x="2024"/>
        <item x="786"/>
        <item x="2287"/>
        <item x="850"/>
        <item x="1351"/>
        <item x="876"/>
        <item x="1037"/>
        <item x="2069"/>
        <item x="1501"/>
        <item x="2502"/>
        <item x="715"/>
        <item x="561"/>
        <item x="1327"/>
        <item x="1209"/>
        <item x="2203"/>
        <item x="2450"/>
        <item x="1174"/>
        <item x="2675"/>
        <item x="56"/>
        <item x="1010"/>
        <item x="583"/>
        <item x="2294"/>
        <item x="627"/>
        <item x="2651"/>
        <item x="2582"/>
        <item x="1602"/>
        <item x="2497"/>
        <item x="1521"/>
        <item x="34"/>
        <item x="651"/>
        <item x="73"/>
        <item x="2441"/>
        <item x="1000"/>
        <item x="580"/>
        <item x="2598"/>
        <item x="2206"/>
        <item x="359"/>
        <item x="210"/>
        <item x="2214"/>
        <item x="1738"/>
        <item x="855"/>
        <item x="1109"/>
        <item x="244"/>
        <item x="1546"/>
        <item x="417"/>
        <item x="1171"/>
        <item x="1976"/>
        <item x="2000"/>
        <item x="1119"/>
        <item x="2224"/>
        <item x="736"/>
        <item x="1943"/>
        <item x="2622"/>
        <item x="96"/>
        <item x="1028"/>
        <item x="1593"/>
        <item x="1080"/>
        <item x="770"/>
        <item x="814"/>
        <item x="2045"/>
        <item x="2088"/>
        <item x="632"/>
        <item x="990"/>
        <item x="2184"/>
        <item x="579"/>
        <item x="1124"/>
        <item x="2399"/>
        <item x="2534"/>
        <item x="999"/>
        <item x="1140"/>
        <item x="1785"/>
        <item x="392"/>
        <item x="1340"/>
        <item x="22"/>
        <item x="582"/>
        <item x="1118"/>
        <item x="1069"/>
        <item x="1609"/>
        <item x="1414"/>
        <item x="1066"/>
        <item x="1177"/>
        <item x="2025"/>
        <item x="1383"/>
        <item x="1155"/>
        <item x="246"/>
        <item x="2410"/>
        <item x="703"/>
        <item x="1595"/>
        <item x="922"/>
        <item x="366"/>
        <item x="2112"/>
        <item x="1229"/>
        <item x="1013"/>
        <item x="364"/>
        <item x="2013"/>
        <item x="2098"/>
        <item x="1927"/>
        <item x="2379"/>
        <item x="2505"/>
        <item x="1623"/>
        <item x="2220"/>
        <item x="485"/>
        <item x="2249"/>
        <item x="2260"/>
        <item x="935"/>
        <item x="1459"/>
        <item x="994"/>
        <item x="1009"/>
        <item x="607"/>
        <item x="1284"/>
        <item x="1184"/>
        <item x="1074"/>
        <item x="880"/>
        <item x="735"/>
        <item x="1133"/>
        <item x="1193"/>
        <item x="665"/>
        <item x="831"/>
        <item x="81"/>
        <item x="660"/>
        <item x="97"/>
        <item x="977"/>
        <item x="2251"/>
        <item x="1408"/>
        <item x="2411"/>
        <item x="1508"/>
        <item x="1005"/>
        <item x="2288"/>
        <item x="2536"/>
        <item x="474"/>
        <item x="466"/>
        <item x="1117"/>
        <item x="2541"/>
        <item x="1138"/>
        <item x="630"/>
        <item x="1070"/>
        <item x="2141"/>
        <item x="487"/>
        <item x="906"/>
        <item x="1424"/>
        <item x="2135"/>
        <item x="2209"/>
        <item x="1401"/>
        <item x="399"/>
        <item x="1127"/>
        <item x="2569"/>
        <item x="628"/>
        <item x="864"/>
        <item x="719"/>
        <item x="1942"/>
        <item x="1286"/>
        <item x="958"/>
        <item x="187"/>
        <item x="315"/>
        <item x="961"/>
        <item x="2458"/>
        <item x="1189"/>
        <item x="1042"/>
        <item x="1399"/>
        <item x="166"/>
        <item x="2261"/>
        <item x="2328"/>
        <item x="2342"/>
        <item x="1075"/>
        <item x="1662"/>
        <item x="1382"/>
        <item x="222"/>
        <item x="435"/>
        <item x="2258"/>
        <item x="1216"/>
        <item x="764"/>
        <item x="2405"/>
        <item x="2620"/>
        <item x="226"/>
        <item x="2476"/>
        <item x="343"/>
        <item x="216"/>
        <item x="2456"/>
        <item x="1323"/>
        <item x="1555"/>
        <item x="2281"/>
        <item x="1237"/>
        <item x="1349"/>
        <item x="390"/>
        <item x="2599"/>
        <item x="2480"/>
        <item x="2145"/>
        <item x="849"/>
        <item x="809"/>
        <item x="1820"/>
        <item x="1204"/>
        <item x="1111"/>
        <item x="1768"/>
        <item x="1271"/>
        <item x="457"/>
        <item x="2352"/>
        <item x="132"/>
        <item x="594"/>
        <item x="2496"/>
        <item x="150"/>
        <item x="2647"/>
        <item x="2510"/>
        <item x="19"/>
        <item x="1695"/>
        <item x="767"/>
        <item x="451"/>
        <item x="2325"/>
        <item x="239"/>
        <item x="1034"/>
        <item x="854"/>
        <item x="1300"/>
        <item x="335"/>
        <item x="374"/>
        <item x="1287"/>
        <item x="98"/>
        <item x="2142"/>
        <item x="48"/>
        <item x="2445"/>
        <item x="2516"/>
        <item x="227"/>
        <item x="595"/>
        <item x="1261"/>
        <item x="2629"/>
        <item x="193"/>
        <item x="25"/>
        <item x="2213"/>
        <item x="1587"/>
        <item x="2406"/>
        <item x="1022"/>
        <item x="2553"/>
        <item x="1416"/>
        <item x="1407"/>
        <item x="777"/>
        <item x="2640"/>
        <item x="400"/>
        <item x="1056"/>
        <item x="212"/>
        <item x="2189"/>
        <item x="1945"/>
        <item x="350"/>
        <item x="953"/>
        <item x="590"/>
        <item x="1021"/>
        <item x="1811"/>
        <item x="2153"/>
        <item x="2402"/>
        <item x="659"/>
        <item x="2157"/>
        <item x="2554"/>
        <item x="557"/>
        <item x="2181"/>
        <item x="72"/>
        <item x="739"/>
        <item x="1002"/>
        <item x="690"/>
        <item x="888"/>
        <item x="1270"/>
        <item x="282"/>
        <item x="1588"/>
        <item x="1236"/>
        <item x="323"/>
        <item x="2485"/>
        <item x="1060"/>
        <item x="2361"/>
        <item x="1325"/>
        <item x="633"/>
        <item x="2231"/>
        <item x="333"/>
        <item x="2549"/>
        <item x="2436"/>
        <item x="789"/>
        <item x="2638"/>
        <item x="1818"/>
        <item x="2382"/>
        <item x="1353"/>
        <item x="1417"/>
        <item x="1338"/>
        <item x="2474"/>
        <item x="973"/>
        <item x="2551"/>
        <item x="1603"/>
        <item x="2460"/>
        <item x="1094"/>
        <item x="275"/>
        <item x="729"/>
        <item x="794"/>
        <item x="1427"/>
        <item x="1310"/>
        <item x="35"/>
        <item x="2221"/>
        <item x="2689"/>
        <item x="2284"/>
        <item x="2387"/>
        <item x="2229"/>
        <item x="1143"/>
        <item x="673"/>
        <item x="12"/>
        <item x="1429"/>
        <item x="88"/>
        <item x="2585"/>
        <item x="2688"/>
        <item x="2521"/>
        <item x="1208"/>
        <item x="859"/>
        <item x="1341"/>
        <item x="1043"/>
        <item x="2426"/>
        <item x="2182"/>
        <item x="2434"/>
        <item x="77"/>
        <item x="2236"/>
        <item x="709"/>
        <item x="1994"/>
        <item x="2059"/>
        <item x="549"/>
        <item x="415"/>
        <item x="717"/>
        <item x="1663"/>
        <item x="1979"/>
        <item x="418"/>
        <item x="614"/>
        <item x="676"/>
        <item x="442"/>
        <item x="1387"/>
        <item x="2524"/>
        <item x="2252"/>
        <item x="1870"/>
        <item x="1816"/>
        <item x="2254"/>
        <item x="2291"/>
        <item x="783"/>
        <item x="792"/>
        <item x="2503"/>
        <item x="956"/>
        <item x="1164"/>
        <item x="2159"/>
        <item x="422"/>
        <item x="602"/>
        <item x="1548"/>
        <item x="253"/>
        <item x="2129"/>
        <item x="1217"/>
        <item x="986"/>
        <item x="1713"/>
        <item x="2332"/>
        <item x="242"/>
        <item x="1249"/>
        <item x="1223"/>
        <item x="897"/>
        <item x="2666"/>
        <item x="869"/>
        <item x="2626"/>
        <item x="1110"/>
        <item x="2296"/>
        <item x="2682"/>
        <item x="2545"/>
        <item x="473"/>
        <item x="1053"/>
        <item x="872"/>
        <item x="969"/>
        <item x="69"/>
        <item x="1175"/>
        <item x="368"/>
        <item x="828"/>
        <item x="2584"/>
        <item x="2637"/>
        <item x="2558"/>
        <item x="249"/>
        <item x="1787"/>
        <item x="904"/>
        <item x="2381"/>
        <item x="848"/>
        <item x="2207"/>
        <item x="2175"/>
        <item x="2007"/>
        <item x="1064"/>
        <item x="1706"/>
        <item x="721"/>
        <item x="2205"/>
        <item x="1421"/>
        <item x="2664"/>
        <item x="268"/>
        <item x="819"/>
        <item x="2071"/>
        <item x="2644"/>
        <item x="2183"/>
        <item x="718"/>
        <item x="1929"/>
        <item x="840"/>
        <item x="668"/>
        <item x="2693"/>
        <item x="588"/>
        <item x="841"/>
        <item x="1356"/>
        <item x="2370"/>
        <item x="1905"/>
        <item x="1985"/>
        <item x="1835"/>
        <item x="1344"/>
        <item x="0"/>
        <item x="1305"/>
        <item x="405"/>
        <item x="1776"/>
        <item x="1207"/>
        <item x="1277"/>
        <item x="1469"/>
        <item x="1735"/>
        <item x="111"/>
        <item x="802"/>
        <item x="2174"/>
        <item x="2641"/>
        <item x="1499"/>
        <item x="1090"/>
        <item x="2544"/>
        <item x="1126"/>
        <item x="2614"/>
        <item x="803"/>
        <item x="2390"/>
        <item x="430"/>
        <item x="839"/>
        <item x="1688"/>
        <item x="887"/>
        <item x="624"/>
        <item x="921"/>
        <item x="658"/>
        <item x="1988"/>
        <item x="2132"/>
        <item x="1144"/>
        <item x="2416"/>
        <item x="1815"/>
        <item x="2602"/>
        <item x="206"/>
        <item x="177"/>
        <item x="1225"/>
        <item x="1334"/>
        <item x="2144"/>
        <item x="785"/>
        <item x="2346"/>
        <item x="1550"/>
        <item x="1130"/>
        <item x="217"/>
        <item x="598"/>
        <item x="2694"/>
        <item x="109"/>
        <item x="1877"/>
        <item x="1484"/>
        <item x="2237"/>
        <item x="511"/>
        <item x="198"/>
        <item x="1169"/>
        <item x="730"/>
        <item x="1097"/>
        <item x="340"/>
        <item x="605"/>
        <item x="857"/>
        <item x="959"/>
        <item x="1292"/>
        <item x="1673"/>
        <item x="2044"/>
        <item x="1951"/>
        <item x="2546"/>
        <item x="2519"/>
        <item x="2457"/>
        <item x="1335"/>
        <item x="24"/>
        <item x="886"/>
        <item x="2298"/>
        <item x="890"/>
        <item x="2431"/>
        <item x="394"/>
        <item x="2215"/>
        <item x="447"/>
        <item x="1423"/>
        <item x="875"/>
        <item x="199"/>
        <item x="1379"/>
        <item x="1059"/>
        <item x="720"/>
        <item x="2438"/>
        <item x="402"/>
        <item x="885"/>
        <item x="1360"/>
        <item x="1262"/>
        <item x="1786"/>
        <item x="1095"/>
        <item x="981"/>
        <item x="1213"/>
        <item x="2246"/>
        <item x="835"/>
        <item x="1705"/>
        <item x="2097"/>
        <item x="905"/>
        <item x="1966"/>
        <item x="231"/>
        <item x="2138"/>
        <item x="1260"/>
        <item x="824"/>
        <item x="280"/>
        <item x="2336"/>
        <item x="2571"/>
        <item x="615"/>
        <item x="1087"/>
        <item x="2493"/>
        <item x="353"/>
        <item x="604"/>
        <item x="303"/>
        <item x="1881"/>
        <item x="1500"/>
        <item x="409"/>
        <item x="1396"/>
        <item x="1435"/>
        <item x="2520"/>
        <item x="1137"/>
        <item x="188"/>
        <item x="2492"/>
        <item x="1076"/>
        <item x="597"/>
        <item x="2264"/>
        <item x="1100"/>
        <item x="1026"/>
        <item x="1690"/>
        <item x="2525"/>
        <item x="479"/>
        <item x="856"/>
        <item x="2514"/>
        <item x="159"/>
        <item x="426"/>
        <item x="1362"/>
        <item x="2269"/>
        <item x="3"/>
        <item x="2509"/>
        <item x="1585"/>
        <item x="458"/>
        <item x="2147"/>
        <item x="625"/>
        <item x="1460"/>
        <item x="778"/>
        <item x="71"/>
        <item x="1886"/>
        <item x="321"/>
        <item x="115"/>
        <item x="2320"/>
        <item x="2053"/>
        <item x="277"/>
        <item x="2611"/>
        <item x="1760"/>
        <item x="858"/>
        <item x="2152"/>
        <item x="2649"/>
        <item x="1039"/>
        <item x="2623"/>
        <item x="2250"/>
        <item x="2635"/>
        <item x="1018"/>
        <item x="701"/>
        <item x="2366"/>
        <item x="1004"/>
        <item x="1683"/>
        <item x="1874"/>
        <item x="1008"/>
        <item x="1050"/>
        <item x="2119"/>
        <item x="2430"/>
        <item x="2241"/>
        <item x="936"/>
        <item x="879"/>
        <item x="2204"/>
        <item x="1716"/>
        <item x="1932"/>
        <item x="2057"/>
        <item x="264"/>
        <item x="2372"/>
        <item x="1910"/>
        <item x="367"/>
        <item x="1339"/>
        <item x="84"/>
        <item x="1433"/>
        <item x="2196"/>
        <item x="537"/>
        <item x="559"/>
        <item x="1853"/>
        <item x="395"/>
        <item x="85"/>
        <item x="2338"/>
        <item x="1901"/>
        <item x="776"/>
        <item x="1358"/>
        <item x="288"/>
        <item x="1132"/>
        <item x="2561"/>
        <item x="2369"/>
        <item x="867"/>
        <item x="1324"/>
        <item x="2307"/>
        <item x="2632"/>
        <item x="2442"/>
        <item x="2586"/>
        <item x="1385"/>
        <item x="192"/>
        <item x="489"/>
        <item x="1559"/>
        <item x="2494"/>
        <item x="506"/>
        <item x="278"/>
        <item x="2581"/>
        <item x="1048"/>
        <item x="2407"/>
        <item x="2033"/>
        <item x="184"/>
        <item x="2077"/>
        <item x="1112"/>
        <item x="1955"/>
        <item x="2479"/>
        <item x="2606"/>
        <item x="240"/>
        <item x="832"/>
        <item x="1857"/>
        <item x="2547"/>
        <item x="1740"/>
        <item x="398"/>
        <item x="1525"/>
        <item x="1749"/>
        <item x="2271"/>
        <item x="982"/>
        <item x="2526"/>
        <item x="93"/>
        <item x="751"/>
        <item x="691"/>
        <item x="1361"/>
        <item x="852"/>
        <item x="1196"/>
        <item x="1703"/>
        <item x="2556"/>
        <item x="927"/>
        <item x="445"/>
        <item x="531"/>
        <item x="2603"/>
        <item x="463"/>
        <item x="2605"/>
        <item x="868"/>
        <item x="1482"/>
        <item x="1904"/>
        <item x="2054"/>
        <item x="946"/>
        <item x="688"/>
        <item x="796"/>
        <item x="1828"/>
        <item x="1643"/>
        <item x="2245"/>
        <item x="896"/>
        <item x="1452"/>
        <item x="1135"/>
        <item x="975"/>
        <item x="2289"/>
        <item x="1086"/>
        <item x="467"/>
        <item x="341"/>
        <item x="2697"/>
        <item x="2437"/>
        <item x="2613"/>
        <item x="989"/>
        <item x="219"/>
        <item x="2652"/>
        <item x="800"/>
        <item x="440"/>
        <item x="1220"/>
        <item x="601"/>
        <item x="468"/>
        <item x="2447"/>
        <item x="1613"/>
        <item x="980"/>
        <item x="899"/>
        <item x="2597"/>
        <item x="1269"/>
        <item x="947"/>
        <item x="2262"/>
        <item x="993"/>
        <item x="1702"/>
        <item x="1580"/>
        <item x="1233"/>
        <item x="30"/>
        <item x="169"/>
        <item x="2345"/>
        <item x="454"/>
        <item x="1461"/>
        <item x="2110"/>
        <item x="2323"/>
        <item x="1099"/>
        <item x="47"/>
        <item x="822"/>
        <item x="2392"/>
        <item x="162"/>
        <item x="2495"/>
        <item x="2223"/>
        <item x="1887"/>
        <item x="1406"/>
        <item x="1868"/>
        <item x="2191"/>
        <item x="1035"/>
        <item x="486"/>
        <item x="816"/>
        <item x="2499"/>
        <item x="843"/>
        <item x="1148"/>
        <item x="2021"/>
        <item x="1265"/>
        <item x="185"/>
        <item x="2316"/>
        <item x="91"/>
        <item x="2137"/>
        <item x="1337"/>
        <item x="2297"/>
        <item x="2625"/>
        <item x="209"/>
        <item x="351"/>
        <item x="1850"/>
        <item x="107"/>
        <item x="1726"/>
        <item x="2452"/>
        <item x="2051"/>
        <item x="1062"/>
        <item x="2498"/>
        <item x="2420"/>
        <item x="1081"/>
        <item x="780"/>
        <item x="2185"/>
        <item x="295"/>
        <item x="1232"/>
        <item x="996"/>
        <item x="2631"/>
        <item x="2310"/>
        <item x="693"/>
        <item x="2149"/>
        <item x="2435"/>
        <item x="1231"/>
        <item x="2715"/>
        <item x="1813"/>
        <item x="2292"/>
        <item x="950"/>
        <item x="20"/>
        <item x="929"/>
        <item x="1837"/>
        <item x="181"/>
        <item x="2050"/>
        <item x="2075"/>
        <item x="1041"/>
        <item x="536"/>
        <item x="1577"/>
        <item x="11"/>
        <item x="2306"/>
        <item x="1855"/>
        <item x="2093"/>
        <item x="1448"/>
        <item x="1183"/>
        <item x="672"/>
        <item x="128"/>
        <item x="1312"/>
        <item x="1628"/>
        <item x="2019"/>
        <item x="2512"/>
        <item x="1714"/>
        <item x="2568"/>
        <item x="1771"/>
        <item x="2311"/>
        <item x="687"/>
        <item x="1320"/>
        <item x="2234"/>
        <item x="129"/>
        <item x="464"/>
        <item x="1257"/>
        <item x="2538"/>
        <item x="2648"/>
        <item x="2363"/>
        <item x="2669"/>
        <item x="2656"/>
        <item x="616"/>
        <item x="2010"/>
        <item x="1805"/>
        <item x="334"/>
        <item x="606"/>
        <item x="2501"/>
        <item x="838"/>
        <item x="328"/>
        <item x="2373"/>
        <item x="307"/>
        <item x="214"/>
        <item x="533"/>
        <item x="1620"/>
        <item x="612"/>
        <item x="2491"/>
        <item x="1288"/>
        <item x="1194"/>
        <item x="942"/>
        <item x="662"/>
        <item x="1425"/>
        <item x="2039"/>
        <item x="1142"/>
        <item x="1400"/>
        <item x="805"/>
        <item x="2690"/>
        <item x="759"/>
        <item x="2177"/>
        <item x="420"/>
        <item x="2115"/>
        <item x="827"/>
        <item x="2239"/>
        <item x="2417"/>
        <item x="160"/>
        <item x="200"/>
        <item x="749"/>
        <item x="1374"/>
        <item x="1987"/>
        <item x="498"/>
        <item x="1355"/>
        <item x="33"/>
        <item x="1821"/>
        <item x="978"/>
        <item x="1856"/>
        <item x="223"/>
        <item x="842"/>
        <item x="298"/>
        <item x="452"/>
        <item x="1197"/>
        <item x="2114"/>
        <item x="1380"/>
        <item x="2384"/>
        <item x="900"/>
        <item x="2684"/>
        <item x="1562"/>
        <item x="1483"/>
        <item x="1731"/>
        <item x="1367"/>
        <item x="2513"/>
        <item x="2100"/>
        <item x="1941"/>
        <item x="502"/>
        <item x="1290"/>
        <item x="1538"/>
        <item x="1544"/>
        <item x="680"/>
        <item x="2086"/>
        <item x="2344"/>
        <item x="241"/>
        <item x="194"/>
        <item x="801"/>
        <item x="2208"/>
        <item x="913"/>
        <item x="2031"/>
        <item x="1863"/>
        <item x="75"/>
        <item x="296"/>
        <item x="344"/>
        <item x="2578"/>
        <item x="948"/>
        <item x="902"/>
        <item x="287"/>
        <item x="2700"/>
        <item x="64"/>
        <item x="306"/>
        <item x="1907"/>
        <item x="889"/>
        <item x="1517"/>
        <item x="1085"/>
        <item x="391"/>
        <item x="165"/>
        <item x="1958"/>
        <item x="1689"/>
        <item x="2126"/>
        <item x="221"/>
        <item x="2089"/>
        <item x="878"/>
        <item x="1019"/>
        <item x="1003"/>
        <item x="1057"/>
        <item x="866"/>
        <item x="1765"/>
        <item x="2540"/>
        <item x="1289"/>
        <item x="1332"/>
        <item x="678"/>
        <item x="1206"/>
        <item x="919"/>
        <item x="113"/>
        <item x="2105"/>
        <item x="1737"/>
        <item x="2657"/>
        <item x="1372"/>
        <item x="1645"/>
        <item x="1390"/>
        <item x="2230"/>
        <item x="1096"/>
        <item x="2049"/>
        <item x="389"/>
        <item x="327"/>
        <item x="2081"/>
        <item x="1444"/>
        <item x="1839"/>
        <item x="1591"/>
        <item x="508"/>
        <item x="1230"/>
        <item x="941"/>
        <item x="1051"/>
        <item x="2104"/>
        <item x="196"/>
        <item x="2655"/>
        <item x="698"/>
        <item x="2285"/>
        <item x="1626"/>
        <item x="1674"/>
        <item x="1308"/>
        <item x="2386"/>
        <item x="312"/>
        <item x="1072"/>
        <item x="1306"/>
        <item x="250"/>
        <item x="471"/>
        <item x="1145"/>
        <item x="1766"/>
        <item x="2073"/>
        <item x="1093"/>
        <item x="2003"/>
        <item x="112"/>
        <item x="1471"/>
        <item x="1152"/>
        <item x="2034"/>
        <item x="285"/>
        <item x="330"/>
        <item x="641"/>
        <item x="2404"/>
        <item x="1963"/>
        <item x="2610"/>
        <item x="1563"/>
        <item x="556"/>
        <item x="1871"/>
        <item x="229"/>
        <item x="1724"/>
        <item x="66"/>
        <item x="2713"/>
        <item x="1849"/>
        <item x="146"/>
        <item x="352"/>
        <item x="1082"/>
        <item x="1089"/>
        <item x="2318"/>
        <item x="1727"/>
        <item x="171"/>
        <item x="1770"/>
        <item x="118"/>
        <item x="1251"/>
        <item x="1928"/>
        <item x="811"/>
        <item x="2109"/>
        <item x="2130"/>
        <item x="1474"/>
        <item x="1869"/>
        <item x="211"/>
        <item x="345"/>
        <item x="1946"/>
        <item x="2531"/>
        <item x="992"/>
        <item x="675"/>
        <item x="1969"/>
        <item x="2670"/>
        <item x="243"/>
        <item x="1307"/>
        <item x="167"/>
        <item x="18"/>
        <item x="1610"/>
        <item x="5"/>
        <item x="1899"/>
        <item x="2322"/>
        <item x="1496"/>
        <item x="1867"/>
        <item x="2161"/>
        <item x="2347"/>
        <item x="2616"/>
        <item x="2247"/>
        <item x="1551"/>
        <item x="2295"/>
        <item x="1078"/>
        <item x="1040"/>
        <item x="639"/>
        <item x="1368"/>
        <item x="1357"/>
        <item x="2068"/>
        <item x="808"/>
        <item x="127"/>
        <item x="2101"/>
        <item x="1948"/>
        <item x="909"/>
        <item x="2612"/>
        <item x="2609"/>
        <item x="218"/>
        <item x="2378"/>
        <item x="1859"/>
        <item x="1944"/>
        <item x="1882"/>
        <item x="2052"/>
        <item x="257"/>
        <item x="1203"/>
        <item x="1295"/>
        <item x="207"/>
        <item x="1281"/>
        <item x="1641"/>
        <item x="836"/>
        <item x="2443"/>
        <item x="1405"/>
        <item x="495"/>
        <item x="1752"/>
        <item x="713"/>
        <item x="2326"/>
        <item x="2335"/>
        <item x="2106"/>
        <item x="1293"/>
        <item x="2111"/>
        <item x="2006"/>
        <item x="2433"/>
        <item x="62"/>
        <item x="1465"/>
        <item x="2066"/>
        <item x="1266"/>
        <item x="1890"/>
        <item x="642"/>
        <item x="1658"/>
        <item x="270"/>
        <item x="2225"/>
        <item x="1803"/>
        <item x="911"/>
        <item x="203"/>
        <item x="1259"/>
        <item x="220"/>
        <item x="276"/>
        <item x="2475"/>
        <item x="711"/>
        <item x="810"/>
        <item x="2243"/>
        <item x="1982"/>
        <item x="45"/>
        <item x="636"/>
        <item x="2176"/>
        <item x="1331"/>
        <item x="1068"/>
        <item x="1283"/>
        <item x="995"/>
        <item x="2448"/>
        <item x="823"/>
        <item x="1553"/>
        <item x="2483"/>
        <item x="1179"/>
        <item x="1777"/>
        <item x="2548"/>
        <item x="696"/>
        <item x="2590"/>
        <item x="2122"/>
        <item x="1389"/>
        <item x="2356"/>
        <item x="284"/>
        <item x="1574"/>
        <item x="101"/>
        <item x="1914"/>
        <item x="236"/>
        <item x="2348"/>
        <item x="2194"/>
        <item x="541"/>
        <item x="1191"/>
        <item x="1128"/>
        <item x="1669"/>
        <item x="2587"/>
        <item x="920"/>
        <item x="584"/>
        <item x="1800"/>
        <item x="1375"/>
        <item x="225"/>
        <item x="1697"/>
        <item x="1653"/>
        <item x="110"/>
        <item x="26"/>
        <item x="406"/>
        <item x="669"/>
        <item x="1664"/>
        <item x="1254"/>
        <item x="23"/>
        <item x="2092"/>
        <item x="1466"/>
        <item x="2371"/>
        <item x="316"/>
        <item x="566"/>
        <item x="2171"/>
        <item x="292"/>
        <item x="1322"/>
        <item x="1187"/>
        <item x="1975"/>
        <item x="1031"/>
        <item x="1922"/>
        <item x="2065"/>
        <item x="2459"/>
        <item x="329"/>
        <item x="320"/>
        <item x="1316"/>
        <item x="1981"/>
        <item x="87"/>
        <item x="692"/>
        <item x="834"/>
        <item x="1446"/>
        <item x="269"/>
        <item x="1359"/>
        <item x="1336"/>
        <item x="448"/>
        <item x="2432"/>
        <item x="2001"/>
        <item x="201"/>
        <item x="332"/>
        <item x="2263"/>
        <item x="41"/>
        <item x="263"/>
        <item x="1250"/>
        <item x="2574"/>
        <item x="2680"/>
        <item x="1515"/>
        <item x="771"/>
        <item x="245"/>
        <item x="2256"/>
        <item x="1073"/>
        <item x="2211"/>
        <item x="260"/>
        <item x="124"/>
        <item x="1677"/>
        <item x="2573"/>
        <item x="2604"/>
        <item x="2719"/>
        <item x="2465"/>
        <item x="592"/>
        <item x="844"/>
        <item x="1823"/>
        <item x="1123"/>
        <item x="2628"/>
        <item x="637"/>
        <item x="2634"/>
        <item x="1532"/>
        <item x="652"/>
        <item x="892"/>
        <item x="434"/>
        <item x="256"/>
        <item x="1121"/>
        <item x="1478"/>
        <item x="189"/>
        <item x="2080"/>
        <item x="1680"/>
        <item x="149"/>
        <item x="782"/>
        <item x="2319"/>
        <item x="1611"/>
        <item x="480"/>
        <item x="1742"/>
        <item x="2046"/>
        <item x="183"/>
        <item x="1346"/>
        <item x="2314"/>
        <item x="1139"/>
        <item x="740"/>
        <item x="274"/>
        <item x="1536"/>
        <item x="213"/>
        <item x="1134"/>
        <item x="2321"/>
        <item x="2063"/>
        <item x="714"/>
        <item x="13"/>
        <item x="300"/>
        <item x="1348"/>
        <item x="1201"/>
        <item x="357"/>
        <item x="2060"/>
        <item x="2359"/>
        <item x="1582"/>
        <item x="2168"/>
        <item x="1267"/>
        <item x="258"/>
        <item x="1058"/>
        <item x="2466"/>
        <item x="551"/>
        <item x="385"/>
        <item x="2528"/>
        <item x="1621"/>
        <item x="1900"/>
        <item x="2594"/>
        <item x="1255"/>
        <item x="106"/>
        <item x="1519"/>
        <item x="1278"/>
        <item x="324"/>
        <item x="2343"/>
        <item x="895"/>
        <item x="2028"/>
        <item x="1809"/>
        <item x="681"/>
        <item x="1228"/>
        <item x="1858"/>
        <item x="1980"/>
        <item x="517"/>
        <item x="1596"/>
        <item x="382"/>
        <item x="916"/>
        <item x="707"/>
        <item x="524"/>
        <item x="2317"/>
        <item x="2421"/>
        <item x="2579"/>
        <item x="262"/>
        <item x="1780"/>
        <item x="957"/>
        <item x="2615"/>
        <item x="2527"/>
        <item x="2062"/>
        <item x="1052"/>
        <item x="1046"/>
        <item x="2365"/>
        <item x="230"/>
        <item x="319"/>
        <item x="500"/>
        <item x="1447"/>
        <item x="443"/>
        <item x="964"/>
        <item x="1578"/>
        <item x="1120"/>
        <item x="2232"/>
        <item x="175"/>
        <item x="2253"/>
        <item x="1258"/>
        <item x="67"/>
        <item x="1796"/>
        <item x="1666"/>
        <item x="509"/>
        <item x="2309"/>
        <item x="1520"/>
        <item x="2082"/>
        <item x="1625"/>
        <item x="318"/>
        <item x="1083"/>
        <item x="901"/>
        <item x="43"/>
        <item x="1682"/>
        <item x="42"/>
        <item x="1878"/>
        <item x="1707"/>
        <item x="2124"/>
        <item x="168"/>
        <item x="1572"/>
        <item x="286"/>
        <item x="182"/>
        <item x="1911"/>
        <item x="102"/>
        <item x="2354"/>
        <item x="804"/>
        <item x="51"/>
        <item x="960"/>
        <item x="1754"/>
        <item x="1753"/>
        <item x="926"/>
        <item x="1224"/>
        <item x="2074"/>
        <item x="142"/>
        <item x="2002"/>
        <item x="2461"/>
        <item x="2238"/>
        <item x="991"/>
        <item x="1561"/>
        <item x="1569"/>
        <item x="2315"/>
        <item x="283"/>
        <item x="176"/>
        <item x="2642"/>
        <item x="2096"/>
        <item x="1570"/>
        <item x="1825"/>
        <item x="1566"/>
        <item x="2592"/>
        <item x="1363"/>
        <item x="1784"/>
        <item x="202"/>
        <item x="1234"/>
        <item x="228"/>
        <item x="2559"/>
        <item x="1509"/>
        <item x="1967"/>
        <item x="529"/>
        <item x="971"/>
        <item x="92"/>
        <item x="2478"/>
        <item x="1534"/>
        <item x="89"/>
        <item x="446"/>
        <item x="1243"/>
        <item x="2055"/>
        <item x="1568"/>
        <item x="178"/>
        <item x="2415"/>
        <item x="2279"/>
        <item x="2270"/>
        <item x="2154"/>
        <item x="2419"/>
        <item x="293"/>
        <item x="349"/>
        <item x="1992"/>
        <item x="1527"/>
        <item x="1947"/>
        <item x="481"/>
        <item x="1954"/>
        <item x="1879"/>
        <item x="2711"/>
        <item x="1908"/>
        <item x="2506"/>
        <item x="40"/>
        <item x="2036"/>
        <item x="706"/>
        <item x="1709"/>
        <item x="1403"/>
        <item x="1696"/>
        <item x="2518"/>
        <item x="1924"/>
        <item x="2210"/>
        <item x="1648"/>
        <item x="833"/>
        <item x="2660"/>
        <item x="1725"/>
        <item x="1876"/>
        <item x="2113"/>
        <item x="55"/>
        <item x="1909"/>
        <item x="1166"/>
        <item x="1651"/>
        <item x="2265"/>
        <item x="289"/>
        <item x="1681"/>
        <item x="2139"/>
        <item x="1226"/>
        <item x="465"/>
        <item x="1276"/>
        <item x="2228"/>
        <item x="983"/>
        <item x="2076"/>
        <item x="1163"/>
        <item x="1301"/>
        <item x="2187"/>
        <item x="1719"/>
        <item x="65"/>
        <item x="1299"/>
        <item x="1934"/>
        <item x="930"/>
        <item x="674"/>
        <item x="2575"/>
        <item x="342"/>
        <item x="1549"/>
        <item x="1861"/>
        <item x="44"/>
        <item x="1280"/>
        <item x="1350"/>
        <item x="1001"/>
        <item x="2380"/>
        <item x="997"/>
        <item x="2266"/>
        <item x="1523"/>
        <item x="1634"/>
        <item x="259"/>
        <item x="1498"/>
        <item x="1195"/>
        <item x="622"/>
        <item x="1930"/>
        <item x="1285"/>
        <item x="2429"/>
        <item x="397"/>
        <item x="1006"/>
        <item x="1597"/>
        <item x="1710"/>
        <item x="2482"/>
        <item x="2312"/>
        <item x="1841"/>
        <item x="1192"/>
        <item x="2674"/>
        <item x="58"/>
        <item x="2446"/>
        <item x="970"/>
        <item x="877"/>
        <item x="49"/>
        <item x="1245"/>
        <item x="1778"/>
        <item x="1892"/>
        <item x="252"/>
        <item x="2186"/>
        <item x="2160"/>
        <item x="301"/>
        <item x="2639"/>
        <item x="299"/>
        <item x="2567"/>
        <item x="336"/>
        <item x="2146"/>
        <item x="821"/>
        <item x="626"/>
        <item x="2280"/>
        <item x="1398"/>
        <item x="799"/>
        <item x="2219"/>
        <item x="238"/>
        <item x="1502"/>
        <item x="2301"/>
        <item x="2667"/>
        <item x="1222"/>
        <item x="2504"/>
        <item x="2383"/>
        <item x="1755"/>
        <item x="1384"/>
        <item x="1537"/>
        <item x="753"/>
        <item x="1764"/>
        <item x="645"/>
        <item x="326"/>
        <item x="117"/>
        <item x="1808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741"/>
        <item x="14"/>
        <item x="754"/>
        <item x="2515"/>
        <item x="1744"/>
        <item x="650"/>
        <item x="2409"/>
        <item x="1252"/>
        <item x="712"/>
        <item x="27"/>
        <item x="593"/>
        <item x="472"/>
        <item x="1938"/>
        <item x="1463"/>
        <item x="1198"/>
        <item x="1898"/>
        <item x="2259"/>
        <item x="1328"/>
        <item x="1552"/>
        <item x="39"/>
        <item x="1272"/>
        <item x="1522"/>
        <item x="1956"/>
        <item x="2488"/>
        <item x="1646"/>
        <item x="2300"/>
        <item x="1045"/>
        <item x="1767"/>
        <item x="1630"/>
        <item x="2072"/>
        <item x="1608"/>
        <item x="1782"/>
        <item x="234"/>
        <item x="1480"/>
        <item x="2061"/>
        <item x="1586"/>
        <item x="1540"/>
        <item x="2564"/>
        <item x="267"/>
        <item x="1294"/>
        <item x="925"/>
        <item x="1819"/>
        <item x="331"/>
        <item x="1668"/>
        <item x="2084"/>
        <item x="1676"/>
        <item x="1589"/>
        <item x="10"/>
        <item x="679"/>
        <item x="1274"/>
        <item x="955"/>
        <item x="2368"/>
        <item x="37"/>
        <item x="943"/>
        <item x="7"/>
        <item x="158"/>
        <item x="346"/>
        <item x="1693"/>
        <item x="266"/>
        <item x="1612"/>
        <item x="860"/>
        <item x="1644"/>
        <item x="1622"/>
        <item x="310"/>
        <item x="1895"/>
        <item x="671"/>
        <item x="2095"/>
        <item x="2030"/>
        <item x="2079"/>
        <item x="1655"/>
        <item x="2703"/>
        <item x="1936"/>
        <item x="891"/>
        <item x="170"/>
        <item x="1606"/>
        <item x="2099"/>
        <item x="2414"/>
        <item x="613"/>
        <item x="1761"/>
        <item x="1940"/>
        <item x="1210"/>
        <item x="1239"/>
        <item x="2696"/>
        <item x="2600"/>
        <item x="2608"/>
        <item x="1875"/>
        <item x="116"/>
        <item x="1659"/>
        <item x="2216"/>
        <item x="453"/>
        <item x="1247"/>
        <item x="912"/>
        <item x="1313"/>
        <item x="1931"/>
        <item x="1428"/>
        <item x="1894"/>
        <item x="1397"/>
        <item x="28"/>
        <item x="281"/>
        <item x="1202"/>
        <item x="1279"/>
        <item x="369"/>
        <item x="1333"/>
        <item x="1949"/>
        <item x="952"/>
        <item x="1618"/>
        <item x="16"/>
        <item x="2593"/>
        <item x="903"/>
        <item x="1736"/>
        <item x="2283"/>
        <item x="2618"/>
        <item x="1524"/>
        <item x="1866"/>
        <item x="1253"/>
        <item x="1639"/>
        <item x="710"/>
        <item x="2026"/>
        <item x="2487"/>
        <item x="1691"/>
        <item x="1672"/>
        <item x="2339"/>
        <item x="2517"/>
        <item x="2118"/>
        <item x="2240"/>
        <item x="1190"/>
        <item x="1554"/>
        <item x="1214"/>
        <item x="2313"/>
        <item x="2078"/>
        <item x="2636"/>
        <item x="684"/>
        <item x="1541"/>
        <item x="2705"/>
        <item x="2467"/>
        <item x="1296"/>
        <item x="154"/>
        <item x="1708"/>
        <item x="338"/>
        <item x="985"/>
        <item x="1592"/>
        <item x="1711"/>
        <item x="2227"/>
        <item x="348"/>
        <item x="2014"/>
        <item x="1238"/>
        <item x="1654"/>
        <item x="2349"/>
        <item x="2327"/>
        <item x="1188"/>
        <item x="1"/>
        <item x="172"/>
        <item x="2385"/>
        <item x="105"/>
        <item x="2555"/>
        <item x="1718"/>
        <item x="1393"/>
        <item x="1063"/>
        <item x="272"/>
        <item x="649"/>
        <item x="1694"/>
        <item x="2650"/>
        <item x="826"/>
        <item x="763"/>
        <item x="478"/>
        <item x="1535"/>
        <item x="4"/>
        <item x="820"/>
        <item x="2103"/>
        <item x="1642"/>
        <item x="100"/>
        <item x="1739"/>
        <item x="297"/>
        <item x="2222"/>
        <item x="36"/>
        <item x="54"/>
        <item x="1729"/>
        <item x="46"/>
        <item x="1571"/>
        <item x="1023"/>
        <item x="863"/>
        <item x="1576"/>
        <item x="2364"/>
        <item x="2624"/>
        <item x="21"/>
        <item x="504"/>
        <item x="2552"/>
        <item x="2042"/>
        <item x="2179"/>
        <item x="255"/>
        <item x="235"/>
        <item x="1647"/>
        <item x="2043"/>
        <item x="846"/>
        <item x="1791"/>
        <item x="2589"/>
        <item x="2038"/>
        <item x="355"/>
        <item x="493"/>
        <item x="2532"/>
        <item x="2268"/>
        <item x="2357"/>
        <item x="271"/>
        <item x="2022"/>
        <item x="2286"/>
        <item x="2257"/>
        <item x="1794"/>
        <item x="1827"/>
        <item x="611"/>
        <item x="1244"/>
        <item x="1309"/>
        <item x="2290"/>
        <item x="1241"/>
        <item x="437"/>
        <item x="1370"/>
        <item x="1635"/>
        <item x="2591"/>
        <item x="1381"/>
        <item x="195"/>
        <item x="1679"/>
        <item x="1636"/>
        <item x="967"/>
        <item x="356"/>
        <item x="1937"/>
        <item x="2683"/>
        <item x="1377"/>
        <item x="438"/>
        <item x="157"/>
        <item x="1748"/>
        <item x="57"/>
        <item x="1282"/>
        <item x="2710"/>
        <item x="1747"/>
        <item x="1750"/>
        <item x="52"/>
        <item x="1847"/>
        <item x="702"/>
        <item x="1807"/>
        <item x="337"/>
        <item x="1454"/>
        <item x="1792"/>
        <item x="2439"/>
        <item x="1769"/>
        <item x="237"/>
        <item x="1426"/>
        <item x="1698"/>
        <item x="2027"/>
        <item x="762"/>
        <item x="2083"/>
        <item x="2094"/>
        <item x="1240"/>
        <item x="1394"/>
        <item x="2529"/>
        <item x="2148"/>
        <item x="1531"/>
        <item x="304"/>
        <item x="2090"/>
        <item x="1789"/>
        <item x="2158"/>
        <item x="1721"/>
        <item x="825"/>
        <item x="294"/>
        <item x="1717"/>
        <item x="2673"/>
        <item x="404"/>
        <item x="2166"/>
        <item x="2244"/>
        <item x="1916"/>
        <item x="951"/>
        <item x="553"/>
        <item x="224"/>
        <item x="2029"/>
        <item x="2217"/>
        <item x="1790"/>
        <item x="2116"/>
        <item x="1885"/>
        <item x="2212"/>
        <item x="1758"/>
        <item x="954"/>
        <item x="2056"/>
        <item x="1199"/>
        <item x="1864"/>
        <item x="2596"/>
        <item x="530"/>
        <item x="1822"/>
        <item x="475"/>
        <item x="1715"/>
        <item x="2151"/>
        <item x="1984"/>
        <item x="80"/>
        <item x="1772"/>
        <item x="1712"/>
        <item x="1723"/>
        <item x="1756"/>
        <item x="1107"/>
        <item x="2201"/>
        <item x="305"/>
        <item x="1567"/>
        <item x="8"/>
        <item x="1631"/>
        <item x="1514"/>
        <item x="2303"/>
        <item x="2374"/>
        <item x="1235"/>
        <item x="1516"/>
        <item x="1615"/>
        <item x="2329"/>
        <item x="689"/>
        <item x="496"/>
        <item x="462"/>
        <item x="1797"/>
        <item x="2440"/>
        <item x="1854"/>
        <item x="1670"/>
        <item x="2576"/>
        <item x="126"/>
        <item x="174"/>
        <item x="2659"/>
        <item x="32"/>
        <item x="61"/>
        <item x="1793"/>
        <item x="1774"/>
        <item x="1912"/>
        <item x="2037"/>
        <item x="1728"/>
        <item x="173"/>
        <item x="423"/>
        <item x="1888"/>
        <item x="1810"/>
        <item x="1558"/>
        <item x="837"/>
        <item x="1788"/>
        <item x="741"/>
        <item x="302"/>
        <item x="2198"/>
        <item x="2398"/>
        <item x="421"/>
        <item x="1311"/>
        <item x="1598"/>
        <item x="1802"/>
        <item x="1650"/>
        <item x="2067"/>
        <item x="587"/>
        <item x="155"/>
        <item x="1865"/>
        <item x="86"/>
        <item x="1671"/>
        <item x="2008"/>
        <item x="1675"/>
        <item x="2718"/>
        <item x="1733"/>
        <item x="1745"/>
        <item x="775"/>
        <item x="1504"/>
        <item x="370"/>
        <item x="1497"/>
        <item x="1557"/>
        <item x="1730"/>
        <item x="523"/>
        <item x="1318"/>
        <item x="2134"/>
        <item x="1015"/>
        <item x="979"/>
        <item x="2136"/>
        <item x="2340"/>
        <item x="1734"/>
        <item x="1627"/>
        <item x="634"/>
        <item x="2167"/>
        <item x="881"/>
        <item x="1762"/>
        <item x="137"/>
        <item x="2164"/>
        <item x="1891"/>
        <item x="1373"/>
        <item x="1746"/>
        <item x="1315"/>
        <item x="1701"/>
        <item x="2016"/>
        <item x="1409"/>
        <item x="1896"/>
        <item x="1246"/>
        <item x="130"/>
        <item x="461"/>
        <item x="1302"/>
        <item x="1884"/>
        <item x="1692"/>
        <item x="963"/>
        <item x="1079"/>
        <item x="1565"/>
        <item x="1798"/>
        <item x="1880"/>
        <item x="2522"/>
        <item x="914"/>
        <item x="1783"/>
        <item x="1700"/>
        <item x="190"/>
        <item x="1556"/>
        <item x="1757"/>
        <item x="1182"/>
        <item x="1656"/>
        <item x="59"/>
        <item x="425"/>
        <item x="1453"/>
        <item x="309"/>
        <item x="339"/>
        <item x="2408"/>
        <item x="408"/>
        <item x="1449"/>
        <item x="2155"/>
        <item x="1545"/>
        <item x="1614"/>
        <item x="2714"/>
        <item x="1652"/>
        <item x="1699"/>
        <item x="1889"/>
        <item x="1273"/>
        <item x="1660"/>
        <item x="2331"/>
        <item x="1935"/>
        <item x="1637"/>
        <item x="1903"/>
        <item x="2643"/>
        <item x="2698"/>
        <item x="2140"/>
        <item x="1605"/>
        <item x="1633"/>
        <item x="1722"/>
        <item x="1640"/>
        <item x="1543"/>
        <item x="1528"/>
        <item x="1704"/>
        <item x="2125"/>
        <item x="1685"/>
        <item x="147"/>
        <item x="1632"/>
        <item x="121"/>
        <item t="default"/>
      </items>
    </pivotField>
    <pivotField showAll="0"/>
    <pivotField axis="axisRow" dataField="1" showAll="0">
      <items count="42">
        <item x="5"/>
        <item x="30"/>
        <item x="12"/>
        <item x="31"/>
        <item x="21"/>
        <item x="4"/>
        <item x="3"/>
        <item x="17"/>
        <item x="20"/>
        <item x="27"/>
        <item x="6"/>
        <item x="34"/>
        <item x="35"/>
        <item x="16"/>
        <item x="15"/>
        <item x="37"/>
        <item x="14"/>
        <item x="10"/>
        <item x="40"/>
        <item x="23"/>
        <item x="26"/>
        <item x="25"/>
        <item x="22"/>
        <item x="24"/>
        <item x="38"/>
        <item x="19"/>
        <item x="29"/>
        <item x="8"/>
        <item x="13"/>
        <item x="2"/>
        <item x="1"/>
        <item x="7"/>
        <item x="36"/>
        <item x="39"/>
        <item x="11"/>
        <item x="0"/>
        <item x="28"/>
        <item x="9"/>
        <item x="33"/>
        <item x="32"/>
        <item x="18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0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3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3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3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3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3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3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3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3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3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3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3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3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3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3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3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3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3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3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3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3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3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3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3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3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3" format="10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3" format="10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3" format="10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3" format="10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3" format="10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3" format="10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3" format="10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3" format="10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3" format="10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06ADA-C578-7A49-BE6E-B74DFD907952}" name="PivotTable2" cacheId="6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3"/>
        <item x="2"/>
        <item x="14"/>
        <item x="5"/>
        <item x="15"/>
        <item x="12"/>
        <item x="8"/>
        <item x="3"/>
        <item x="6"/>
        <item x="1"/>
        <item x="7"/>
        <item x="17"/>
        <item x="18"/>
        <item x="19"/>
        <item x="16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7045-F052-FA42-874B-6F6DE28B67C3}">
  <dimension ref="A2:F15"/>
  <sheetViews>
    <sheetView zoomScale="150" workbookViewId="0">
      <selection activeCell="C30" sqref="C30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34.1640625" bestFit="1" customWidth="1"/>
    <col min="8" max="8" width="12.1640625" bestFit="1" customWidth="1"/>
    <col min="9" max="9" width="34.1640625" bestFit="1" customWidth="1"/>
    <col min="10" max="10" width="16.6640625" bestFit="1" customWidth="1"/>
    <col min="11" max="11" width="38.6640625" bestFit="1" customWidth="1"/>
    <col min="12" max="12" width="27.6640625" bestFit="1" customWidth="1"/>
    <col min="13" max="13" width="16" bestFit="1" customWidth="1"/>
    <col min="14" max="14" width="18.33203125" bestFit="1" customWidth="1"/>
    <col min="15" max="15" width="32" bestFit="1" customWidth="1"/>
  </cols>
  <sheetData>
    <row r="2" spans="1:6">
      <c r="A2" s="7" t="s">
        <v>8223</v>
      </c>
      <c r="B2" t="s">
        <v>8364</v>
      </c>
    </row>
    <row r="4" spans="1:6">
      <c r="A4" s="7" t="s">
        <v>8368</v>
      </c>
      <c r="B4" s="7" t="s">
        <v>8365</v>
      </c>
    </row>
    <row r="5" spans="1:6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8" t="s">
        <v>8371</v>
      </c>
      <c r="B6" s="6">
        <v>1</v>
      </c>
      <c r="C6" s="6">
        <v>4</v>
      </c>
      <c r="D6" s="6"/>
      <c r="E6" s="6">
        <v>9</v>
      </c>
      <c r="F6" s="6">
        <v>14</v>
      </c>
    </row>
    <row r="7" spans="1:6">
      <c r="A7" s="8" t="s">
        <v>8372</v>
      </c>
      <c r="B7" s="6">
        <v>1</v>
      </c>
      <c r="C7" s="6">
        <v>15</v>
      </c>
      <c r="D7" s="6"/>
      <c r="E7" s="6">
        <v>49</v>
      </c>
      <c r="F7" s="6">
        <v>65</v>
      </c>
    </row>
    <row r="8" spans="1:6">
      <c r="A8" s="8" t="s">
        <v>8373</v>
      </c>
      <c r="B8" s="6">
        <v>7</v>
      </c>
      <c r="C8" s="6">
        <v>28</v>
      </c>
      <c r="D8" s="6"/>
      <c r="E8" s="6">
        <v>136</v>
      </c>
      <c r="F8" s="6">
        <v>171</v>
      </c>
    </row>
    <row r="9" spans="1:6">
      <c r="A9" s="8" t="s">
        <v>8374</v>
      </c>
      <c r="B9" s="6">
        <v>6</v>
      </c>
      <c r="C9" s="6">
        <v>60</v>
      </c>
      <c r="D9" s="6"/>
      <c r="E9" s="6">
        <v>216</v>
      </c>
      <c r="F9" s="6">
        <v>282</v>
      </c>
    </row>
    <row r="10" spans="1:6">
      <c r="A10" s="8" t="s">
        <v>8375</v>
      </c>
      <c r="B10" s="6">
        <v>7</v>
      </c>
      <c r="C10" s="6">
        <v>67</v>
      </c>
      <c r="D10" s="6"/>
      <c r="E10" s="6">
        <v>200</v>
      </c>
      <c r="F10" s="6">
        <v>274</v>
      </c>
    </row>
    <row r="11" spans="1:6">
      <c r="A11" s="8" t="s">
        <v>8376</v>
      </c>
      <c r="B11" s="6">
        <v>80</v>
      </c>
      <c r="C11" s="6">
        <v>423</v>
      </c>
      <c r="D11" s="6"/>
      <c r="E11" s="6">
        <v>474</v>
      </c>
      <c r="F11" s="6">
        <v>977</v>
      </c>
    </row>
    <row r="12" spans="1:6">
      <c r="A12" s="8" t="s">
        <v>8377</v>
      </c>
      <c r="B12" s="6">
        <v>131</v>
      </c>
      <c r="C12" s="6">
        <v>527</v>
      </c>
      <c r="D12" s="6"/>
      <c r="E12" s="6">
        <v>567</v>
      </c>
      <c r="F12" s="6">
        <v>1225</v>
      </c>
    </row>
    <row r="13" spans="1:6">
      <c r="A13" s="8" t="s">
        <v>8378</v>
      </c>
      <c r="B13" s="6">
        <v>99</v>
      </c>
      <c r="C13" s="6">
        <v>375</v>
      </c>
      <c r="D13" s="6"/>
      <c r="E13" s="6">
        <v>475</v>
      </c>
      <c r="F13" s="6">
        <v>949</v>
      </c>
    </row>
    <row r="14" spans="1:6">
      <c r="A14" s="8" t="s">
        <v>8379</v>
      </c>
      <c r="B14" s="6">
        <v>17</v>
      </c>
      <c r="C14" s="6">
        <v>31</v>
      </c>
      <c r="D14" s="6">
        <v>50</v>
      </c>
      <c r="E14" s="6">
        <v>59</v>
      </c>
      <c r="F14" s="6">
        <v>157</v>
      </c>
    </row>
    <row r="15" spans="1:6">
      <c r="A15" s="8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3B480-8086-7945-8B95-712C8CF5FC60}">
  <dimension ref="A1:H13"/>
  <sheetViews>
    <sheetView workbookViewId="0">
      <selection activeCell="C4" sqref="C4"/>
    </sheetView>
  </sheetViews>
  <sheetFormatPr baseColWidth="10" defaultRowHeight="15"/>
  <cols>
    <col min="1" max="1" width="24.83203125" customWidth="1"/>
    <col min="2" max="2" width="20" bestFit="1" customWidth="1"/>
    <col min="3" max="3" width="15.33203125" bestFit="1" customWidth="1"/>
    <col min="4" max="4" width="18.6640625" bestFit="1" customWidth="1"/>
    <col min="5" max="5" width="14.6640625" bestFit="1" customWidth="1"/>
    <col min="6" max="6" width="23.1640625" bestFit="1" customWidth="1"/>
    <col min="7" max="7" width="18.5" bestFit="1" customWidth="1"/>
    <col min="8" max="8" width="21.83203125" bestFit="1" customWidth="1"/>
  </cols>
  <sheetData>
    <row r="1" spans="1:8" s="10" customFormat="1" ht="19">
      <c r="A1" s="10" t="s">
        <v>8385</v>
      </c>
      <c r="B1" s="10" t="s">
        <v>8386</v>
      </c>
      <c r="C1" s="10" t="s">
        <v>8380</v>
      </c>
      <c r="D1" s="10" t="s">
        <v>8381</v>
      </c>
      <c r="E1" s="10" t="s">
        <v>8382</v>
      </c>
      <c r="F1" s="10" t="s">
        <v>8387</v>
      </c>
      <c r="G1" s="10" t="s">
        <v>8383</v>
      </c>
      <c r="H1" s="10" t="s">
        <v>8384</v>
      </c>
    </row>
    <row r="2" spans="1:8">
      <c r="A2" t="s">
        <v>8388</v>
      </c>
      <c r="B2">
        <f>COUNTIFS(Sheet1!D2:D4115,"&lt;1000",Sheet1!F2:F4115,"successful")</f>
        <v>322</v>
      </c>
      <c r="C2">
        <f>COUNTIFS(Sheet1!D2:E4115,"&lt;1000",Sheet1!F2:G4115,"failed")</f>
        <v>113</v>
      </c>
      <c r="D2">
        <f>COUNTIFS(Sheet1!D2:D4115,"&lt;1000",Sheet1!F2:F4115,"Canceled")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>
      <c r="A3" t="s">
        <v>8389</v>
      </c>
      <c r="B3">
        <f>COUNTIFS(Sheet1!$D$2:$D$4115,"&gt;=1000",Sheet1!$D$2:$D$4115,"&lt;4999",Sheet1!$F$2:$F$4115,"successful")</f>
        <v>931</v>
      </c>
      <c r="C3">
        <f>COUNTIFS(Sheet1!$D$2:$D$4115,"&gt;=1000",Sheet1!$D$2:$D$4115,"&lt;4999",Sheet1!$F$2:$F$4115,"failed")</f>
        <v>420</v>
      </c>
      <c r="D3">
        <f>COUNTIFS(Sheet1!$D$2:$D$4115,"&gt;=1000",Sheet1!$D$2:$D$4115,"&lt;4999",Sheet1!$F$2:$F$4115,"canceled")</f>
        <v>60</v>
      </c>
      <c r="E3">
        <f t="shared" ref="E3:E13" si="0">SUM(B3:D3)</f>
        <v>1411</v>
      </c>
      <c r="F3" s="11">
        <f t="shared" ref="F3:F13" si="1">B3/E3</f>
        <v>0.65981573352232459</v>
      </c>
      <c r="G3" s="11">
        <f t="shared" ref="G3:G13" si="2">C3/E3</f>
        <v>0.297661233167966</v>
      </c>
      <c r="H3" s="11">
        <f t="shared" ref="H3:H13" si="3">D3/E3</f>
        <v>4.2523033309709427E-2</v>
      </c>
    </row>
    <row r="4" spans="1:8">
      <c r="A4" t="s">
        <v>8390</v>
      </c>
      <c r="B4">
        <f>COUNTIFS(Sheet1!$D$2:$D$4115,"&gt;=5000",Sheet1!$D$2:$D$4115,"&lt;9999",Sheet1!$F$2:$F$4115,"successful")</f>
        <v>380</v>
      </c>
      <c r="C4">
        <f>COUNTIFS(Sheet1!$D$2:$D$4115,"&gt;=5000",Sheet1!$D$2:$D$4115,"&lt;9999",Sheet1!$F$2:$F$4115,"Failed")</f>
        <v>282</v>
      </c>
      <c r="D4">
        <f>COUNTIFS(Sheet1!$D$2:$D$4115,"&gt;=5000",Sheet1!$D$2:$D$4115,"&lt;9999",Sheet1!$F$2:$F$4115,"canceled")</f>
        <v>51</v>
      </c>
      <c r="E4">
        <f t="shared" si="0"/>
        <v>713</v>
      </c>
      <c r="F4" s="11">
        <f t="shared" si="1"/>
        <v>0.53295932678821878</v>
      </c>
      <c r="G4" s="11">
        <f t="shared" si="2"/>
        <v>0.39551192145862551</v>
      </c>
      <c r="H4" s="11">
        <f t="shared" si="3"/>
        <v>7.1528751753155678E-2</v>
      </c>
    </row>
    <row r="5" spans="1:8">
      <c r="A5" t="s">
        <v>8391</v>
      </c>
      <c r="B5">
        <f>COUNTIFS(Sheet1!$D$2:$D$4115,"&gt;=10000",Sheet1!$D$2:$D$4115,"&lt;14999",Sheet1!$F$2:$F$4115,"successful")</f>
        <v>168</v>
      </c>
      <c r="C5">
        <f>COUNTIFS(Sheet1!$D$2:$D$4115,"&gt;=10000",Sheet1!$D$2:$D$4115,"&lt;14999",Sheet1!$F$2:$F$4115,"successful")</f>
        <v>168</v>
      </c>
      <c r="D5">
        <f>COUNTIFS(Sheet1!$D$2:$D$4115,"&gt;=10000",Sheet1!$D$2:$D$4115,"&lt;14999",Sheet1!$F$2:$F$4115,"canceled")</f>
        <v>40</v>
      </c>
      <c r="E5">
        <f t="shared" si="0"/>
        <v>376</v>
      </c>
      <c r="F5" s="11">
        <f t="shared" si="1"/>
        <v>0.44680851063829785</v>
      </c>
      <c r="G5" s="11">
        <f t="shared" si="2"/>
        <v>0.44680851063829785</v>
      </c>
      <c r="H5" s="11">
        <f t="shared" si="3"/>
        <v>0.10638297872340426</v>
      </c>
    </row>
    <row r="6" spans="1:8">
      <c r="A6" t="s">
        <v>8399</v>
      </c>
      <c r="B6">
        <f>COUNTIFS(Sheet1!$D$2:$D$4115,"&gt;=15000",Sheet1!$D$2:$D$4115,"&lt;19999",Sheet1!$F$2:$F$4115,"successful")</f>
        <v>94</v>
      </c>
      <c r="C6">
        <f>COUNTIFS(Sheet1!$D$2:$D$4115,"&gt;=15000",Sheet1!$D$2:$D$4115,"&lt;19999",Sheet1!$F$2:$F$4115,"Failed")</f>
        <v>90</v>
      </c>
      <c r="D6">
        <f>COUNTIFS(Sheet1!$D$2:$D$4115,"&gt;=15000",Sheet1!$D$2:$D$4115,"&lt;19999",Sheet1!$F$2:$F$4115,"canceled")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>
      <c r="A7" t="s">
        <v>8392</v>
      </c>
      <c r="B7">
        <f>COUNTIFS(Sheet1!$D$2:$D$4115,"&gt;=20000",Sheet1!$D$2:$D$4115,"&lt;24999",Sheet1!$F$2:$F$4115,"successful")</f>
        <v>62</v>
      </c>
      <c r="C7">
        <f>COUNTIFS(Sheet1!$D$2:$D$4115,"&gt;=20000",Sheet1!$D$2:$D$4115,"&lt;24999",Sheet1!$F$2:$F$4115,"Failed")</f>
        <v>72</v>
      </c>
      <c r="D7">
        <f>COUNTIFS(Sheet1!$D$2:$D$4115,"&gt;=20000",Sheet1!$D$2:$D$4115,"&lt;24999",Sheet1!$F$2:$F$4115,"canceled")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>
      <c r="A8" t="s">
        <v>8393</v>
      </c>
      <c r="B8">
        <f>COUNTIFS(Sheet1!$D$2:$D$4115,"&gt;=25000",Sheet1!$D$2:$D$4115,"&lt;29999",Sheet1!$F$2:$F$4115,"successful")</f>
        <v>55</v>
      </c>
      <c r="C8">
        <f>COUNTIFS(Sheet1!$D$2:$D$4115,"&gt;=25000",Sheet1!$D$2:$D$4115,"&lt;29999",Sheet1!$F$2:$F$4115,"Failed")</f>
        <v>64</v>
      </c>
      <c r="D8">
        <f>COUNTIFS(Sheet1!$D$2:$D$4115,"&gt;=25000",Sheet1!$D$2:$D$4115,"&lt;29999",Sheet1!$F$2:$F$4115,"canceled")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>
      <c r="A9" t="s">
        <v>8394</v>
      </c>
      <c r="B9">
        <f>COUNTIFS(Sheet1!$D$2:$D$4115,"&gt;=30000",Sheet1!$D$2:$D$4115,"&lt;34999",Sheet1!$F$2:$F$4115,"successful")</f>
        <v>32</v>
      </c>
      <c r="C9">
        <f>COUNTIFS(Sheet1!$D$2:$D$4115,"&gt;=30000",Sheet1!$D$2:$D$4115,"&lt;34999",Sheet1!$F$2:$F$4115,"Failed")</f>
        <v>37</v>
      </c>
      <c r="D9">
        <f>COUNTIFS(Sheet1!$D$2:$D$4115,"&gt;=30000",Sheet1!$D$2:$D$4115,"&lt;34999",Sheet1!$F$2:$F$4115,"canceled")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>
      <c r="A10" t="s">
        <v>8395</v>
      </c>
      <c r="B10">
        <f>COUNTIFS(Sheet1!$D$2:$D$4115,"&gt;=35000",Sheet1!$D$2:$D$4115,"&lt;39999",Sheet1!$F$2:$F$4115,"successful")</f>
        <v>26</v>
      </c>
      <c r="C10">
        <f>COUNTIFS(Sheet1!$D$2:$D$4115,"&gt;=35000",Sheet1!$D$2:$D$4115,"&lt;39999",Sheet1!$F$2:$F$4115,"Failed")</f>
        <v>22</v>
      </c>
      <c r="D10">
        <f>COUNTIFS(Sheet1!$D$2:$D$4115,"&gt;=35000",Sheet1!$D$2:$D$4115,"&lt;39999",Sheet1!$F$2:$F$4115,"canceled")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>
      <c r="A11" t="s">
        <v>8396</v>
      </c>
      <c r="B11">
        <f>COUNTIFS(Sheet1!$D$2:$D$4115,"&gt;=40000",Sheet1!$D$2:$D$4115,"&lt;44999",Sheet1!$F$2:$F$4115,"successful")</f>
        <v>21</v>
      </c>
      <c r="C11">
        <f>COUNTIFS(Sheet1!$D$2:$D$4115,"&gt;=40000",Sheet1!$D$2:$D$4115,"&lt;44999",Sheet1!$F$2:$F$4115,"Failed")</f>
        <v>16</v>
      </c>
      <c r="D11">
        <f>COUNTIFS(Sheet1!$D$2:$D$4115,"&gt;=40000",Sheet1!$D$2:$D$4115,"&lt;44999",Sheet1!$F$2:$F$4115,"canceled")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>
      <c r="A12" t="s">
        <v>8397</v>
      </c>
      <c r="B12">
        <f>COUNTIFS(Sheet1!$D$2:$D$4115,"&gt;=45000",Sheet1!$D$2:$D$4115,"&lt;49999",Sheet1!$F$2:$F$4115,"successful")</f>
        <v>6</v>
      </c>
      <c r="C12">
        <f>COUNTIFS(Sheet1!$D$2:$D$4115,"&gt;=45000",Sheet1!$D$2:$D$4115,"&lt;49999",Sheet1!$F$2:$F$4115,"Failed")</f>
        <v>11</v>
      </c>
      <c r="D12">
        <f>COUNTIFS(Sheet1!$D$2:$D$4115,"&gt;=45000",Sheet1!$D$2:$D$4115,"&lt;49999",Sheet1!$F$2:$F$4115,"canceled")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>
      <c r="A13" t="s">
        <v>8398</v>
      </c>
      <c r="B13">
        <f>COUNTIFS(Sheet1!$D$2:$D$4115,"&gt;=50000",Sheet1!$F$2:$F$4115,"successful")</f>
        <v>86</v>
      </c>
      <c r="C13">
        <f>COUNTIFS(Sheet1!$D$2:$D$4115,"&gt;=50000",Sheet1!$F$2:$F$4115,"Failed")</f>
        <v>258</v>
      </c>
      <c r="D13">
        <f>COUNTIFS(Sheet1!$D$2:$D$4115,"&gt;=50000",Sheet1!$F$2:$F$4115,"canceled")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ignoredErrors>
    <ignoredError sqref="C6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21"/>
  <sheetViews>
    <sheetView topLeftCell="A3203" zoomScale="44" zoomScaleNormal="100" workbookViewId="0">
      <selection activeCell="Y4098" sqref="Y4098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2.33203125" bestFit="1" customWidth="1"/>
    <col min="13" max="13" width="8" bestFit="1" customWidth="1"/>
    <col min="14" max="14" width="24" bestFit="1" customWidth="1"/>
    <col min="15" max="15" width="13.1640625" bestFit="1" customWidth="1"/>
    <col min="16" max="16" width="14.83203125" bestFit="1" customWidth="1"/>
    <col min="17" max="17" width="11" bestFit="1" customWidth="1"/>
    <col min="18" max="18" width="11.33203125" bestFit="1" customWidth="1"/>
    <col min="19" max="19" width="20.664062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8369</v>
      </c>
      <c r="T1" s="1" t="s">
        <v>8370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ROUND((E2/D2*100),2)</f>
        <v>136.86000000000001</v>
      </c>
      <c r="P2">
        <f t="shared" ref="P2:P65" si="1">ROUND((E2/L2),2)</f>
        <v>63.92</v>
      </c>
      <c r="Q2" s="5" t="s">
        <v>8310</v>
      </c>
      <c r="R2" t="s">
        <v>8311</v>
      </c>
      <c r="S2" s="9">
        <f>(J2/86400)+25569+(-8/24)</f>
        <v>42176.673738425925</v>
      </c>
      <c r="T2" s="9">
        <f>(I2/86400)+25569+(-8/24)</f>
        <v>42207.791666666664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142.61000000000001</v>
      </c>
      <c r="P3">
        <f t="shared" si="1"/>
        <v>185.48</v>
      </c>
      <c r="Q3" s="5" t="s">
        <v>8310</v>
      </c>
      <c r="R3" t="s">
        <v>8311</v>
      </c>
      <c r="S3" s="9">
        <f t="shared" ref="S3:S66" si="2">(J3/86400)+25569+(-8/24)</f>
        <v>42766.267164351848</v>
      </c>
      <c r="T3" s="9">
        <f t="shared" ref="T3:T66" si="3">(I3/86400)+25569+(-8/24)</f>
        <v>42796.267164351848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">
        <v>8310</v>
      </c>
      <c r="R4" t="s">
        <v>8311</v>
      </c>
      <c r="S4" s="9">
        <f t="shared" si="2"/>
        <v>42405.369016203702</v>
      </c>
      <c r="T4" s="9">
        <f t="shared" si="3"/>
        <v>42415.369016203702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s="5" t="s">
        <v>8310</v>
      </c>
      <c r="R5" t="s">
        <v>8311</v>
      </c>
      <c r="S5" s="9">
        <f t="shared" si="2"/>
        <v>41828.181793981479</v>
      </c>
      <c r="T5" s="9">
        <f t="shared" si="3"/>
        <v>41858.181793981479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s="5" t="s">
        <v>8310</v>
      </c>
      <c r="R6" t="s">
        <v>8311</v>
      </c>
      <c r="S6" s="9">
        <f t="shared" si="2"/>
        <v>42327.500914351847</v>
      </c>
      <c r="T6" s="9">
        <f t="shared" si="3"/>
        <v>42357.500914351847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s="5" t="s">
        <v>8310</v>
      </c>
      <c r="R7" t="s">
        <v>8311</v>
      </c>
      <c r="S7" s="9">
        <f t="shared" si="2"/>
        <v>42563.599618055552</v>
      </c>
      <c r="T7" s="9">
        <f t="shared" si="3"/>
        <v>42579.899305555555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s="5" t="s">
        <v>8310</v>
      </c>
      <c r="R8" t="s">
        <v>8311</v>
      </c>
      <c r="S8" s="9">
        <f t="shared" si="2"/>
        <v>41793.739004629628</v>
      </c>
      <c r="T8" s="9">
        <f t="shared" si="3"/>
        <v>41803.739004629628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s="5" t="s">
        <v>8310</v>
      </c>
      <c r="R9" t="s">
        <v>8311</v>
      </c>
      <c r="S9" s="9">
        <f t="shared" si="2"/>
        <v>42515.713738425919</v>
      </c>
      <c r="T9" s="9">
        <f t="shared" si="3"/>
        <v>42555.713738425919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s="5" t="s">
        <v>8310</v>
      </c>
      <c r="R10" t="s">
        <v>8311</v>
      </c>
      <c r="S10" s="9">
        <f t="shared" si="2"/>
        <v>42468.611249999994</v>
      </c>
      <c r="T10" s="9">
        <f t="shared" si="3"/>
        <v>42475.541666666664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s="5" t="s">
        <v>8310</v>
      </c>
      <c r="R11" t="s">
        <v>8311</v>
      </c>
      <c r="S11" s="9">
        <f t="shared" si="2"/>
        <v>42446.770185185182</v>
      </c>
      <c r="T11" s="9">
        <f t="shared" si="3"/>
        <v>42476.770185185182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s="5" t="s">
        <v>8310</v>
      </c>
      <c r="R12" t="s">
        <v>8311</v>
      </c>
      <c r="S12" s="9">
        <f t="shared" si="2"/>
        <v>41779.734710648147</v>
      </c>
      <c r="T12" s="9">
        <f t="shared" si="3"/>
        <v>41814.734710648147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s="5" t="s">
        <v>8310</v>
      </c>
      <c r="R13" t="s">
        <v>8311</v>
      </c>
      <c r="S13" s="9">
        <f t="shared" si="2"/>
        <v>42572.445162037031</v>
      </c>
      <c r="T13" s="9">
        <f t="shared" si="3"/>
        <v>42603.791666666664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s="5" t="s">
        <v>8310</v>
      </c>
      <c r="R14" t="s">
        <v>8311</v>
      </c>
      <c r="S14" s="9">
        <f t="shared" si="2"/>
        <v>41791.379918981482</v>
      </c>
      <c r="T14" s="9">
        <f t="shared" si="3"/>
        <v>41835.791666666664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s="5" t="s">
        <v>8310</v>
      </c>
      <c r="R15" t="s">
        <v>8311</v>
      </c>
      <c r="S15" s="9">
        <f t="shared" si="2"/>
        <v>42508.343854166662</v>
      </c>
      <c r="T15" s="9">
        <f t="shared" si="3"/>
        <v>42544.518749999996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s="5" t="s">
        <v>8310</v>
      </c>
      <c r="R16" t="s">
        <v>8311</v>
      </c>
      <c r="S16" s="9">
        <f t="shared" si="2"/>
        <v>41807.693148148144</v>
      </c>
      <c r="T16" s="9">
        <f t="shared" si="3"/>
        <v>41833.249305555553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s="5" t="s">
        <v>8310</v>
      </c>
      <c r="R17" t="s">
        <v>8311</v>
      </c>
      <c r="S17" s="9">
        <f t="shared" si="2"/>
        <v>42256.058541666665</v>
      </c>
      <c r="T17" s="9">
        <f t="shared" si="3"/>
        <v>42274.509722222218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s="5" t="s">
        <v>8310</v>
      </c>
      <c r="R18" t="s">
        <v>8311</v>
      </c>
      <c r="S18" s="9">
        <f t="shared" si="2"/>
        <v>41760.463090277779</v>
      </c>
      <c r="T18" s="9">
        <f t="shared" si="3"/>
        <v>41805.895833333328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s="5" t="s">
        <v>8310</v>
      </c>
      <c r="R19" t="s">
        <v>8311</v>
      </c>
      <c r="S19" s="9">
        <f t="shared" si="2"/>
        <v>41917.398402777777</v>
      </c>
      <c r="T19" s="9">
        <f t="shared" si="3"/>
        <v>41947.440069444441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s="5" t="s">
        <v>8310</v>
      </c>
      <c r="R20" t="s">
        <v>8311</v>
      </c>
      <c r="S20" s="9">
        <f t="shared" si="2"/>
        <v>41869.208981481475</v>
      </c>
      <c r="T20" s="9">
        <f t="shared" si="3"/>
        <v>41899.208981481475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s="5" t="s">
        <v>8310</v>
      </c>
      <c r="R21" t="s">
        <v>8311</v>
      </c>
      <c r="S21" s="9">
        <f t="shared" si="2"/>
        <v>42175.483032407406</v>
      </c>
      <c r="T21" s="9">
        <f t="shared" si="3"/>
        <v>42205.483032407406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5" t="s">
        <v>8310</v>
      </c>
      <c r="R22" t="s">
        <v>8311</v>
      </c>
      <c r="S22" s="9">
        <f t="shared" si="2"/>
        <v>42200.424907407403</v>
      </c>
      <c r="T22" s="9">
        <f t="shared" si="3"/>
        <v>42260.424907407403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s="5" t="s">
        <v>8310</v>
      </c>
      <c r="R23" t="s">
        <v>8311</v>
      </c>
      <c r="S23" s="9">
        <f t="shared" si="2"/>
        <v>41878.293854166666</v>
      </c>
      <c r="T23" s="9">
        <f t="shared" si="3"/>
        <v>41908.293854166666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s="5" t="s">
        <v>8310</v>
      </c>
      <c r="R24" t="s">
        <v>8311</v>
      </c>
      <c r="S24" s="9">
        <f t="shared" si="2"/>
        <v>41989.578009259254</v>
      </c>
      <c r="T24" s="9">
        <f t="shared" si="3"/>
        <v>42004.999305555553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s="5" t="s">
        <v>8310</v>
      </c>
      <c r="R25" t="s">
        <v>8311</v>
      </c>
      <c r="S25" s="9">
        <f t="shared" si="2"/>
        <v>42097.445613425924</v>
      </c>
      <c r="T25" s="9">
        <f t="shared" si="3"/>
        <v>42124.305555555555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s="5" t="s">
        <v>8310</v>
      </c>
      <c r="R26" t="s">
        <v>8311</v>
      </c>
      <c r="S26" s="9">
        <f t="shared" si="2"/>
        <v>42229.486840277772</v>
      </c>
      <c r="T26" s="9">
        <f t="shared" si="3"/>
        <v>42262.485416666663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s="5" t="s">
        <v>8310</v>
      </c>
      <c r="R27" t="s">
        <v>8311</v>
      </c>
      <c r="S27" s="9">
        <f t="shared" si="2"/>
        <v>42317.691678240742</v>
      </c>
      <c r="T27" s="9">
        <f t="shared" si="3"/>
        <v>42377.691678240742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s="5" t="s">
        <v>8310</v>
      </c>
      <c r="R28" t="s">
        <v>8311</v>
      </c>
      <c r="S28" s="9">
        <f t="shared" si="2"/>
        <v>41828.182222222218</v>
      </c>
      <c r="T28" s="9">
        <f t="shared" si="3"/>
        <v>41868.182222222218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s="5" t="s">
        <v>8310</v>
      </c>
      <c r="R29" t="s">
        <v>8311</v>
      </c>
      <c r="S29" s="9">
        <f t="shared" si="2"/>
        <v>41928.831400462957</v>
      </c>
      <c r="T29" s="9">
        <f t="shared" si="3"/>
        <v>41958.873067129629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s="5" t="s">
        <v>8310</v>
      </c>
      <c r="R30" t="s">
        <v>8311</v>
      </c>
      <c r="S30" s="9">
        <f t="shared" si="2"/>
        <v>42324.630601851844</v>
      </c>
      <c r="T30" s="9">
        <f t="shared" si="3"/>
        <v>42354.630601851844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s="5" t="s">
        <v>8310</v>
      </c>
      <c r="R31" t="s">
        <v>8311</v>
      </c>
      <c r="S31" s="9">
        <f t="shared" si="2"/>
        <v>41812.339907407404</v>
      </c>
      <c r="T31" s="9">
        <f t="shared" si="3"/>
        <v>41842.339907407404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s="5" t="s">
        <v>8310</v>
      </c>
      <c r="R32" t="s">
        <v>8311</v>
      </c>
      <c r="S32" s="9">
        <f t="shared" si="2"/>
        <v>41841.959664351853</v>
      </c>
      <c r="T32" s="9">
        <f t="shared" si="3"/>
        <v>41871.959664351853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5" t="s">
        <v>8310</v>
      </c>
      <c r="R33" t="s">
        <v>8311</v>
      </c>
      <c r="S33" s="9">
        <f t="shared" si="2"/>
        <v>42376.458726851844</v>
      </c>
      <c r="T33" s="9">
        <f t="shared" si="3"/>
        <v>42394.458726851844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s="5" t="s">
        <v>8310</v>
      </c>
      <c r="R34" t="s">
        <v>8311</v>
      </c>
      <c r="S34" s="9">
        <f t="shared" si="2"/>
        <v>42461.294178240736</v>
      </c>
      <c r="T34" s="9">
        <f t="shared" si="3"/>
        <v>42502.832638888889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s="5" t="s">
        <v>8310</v>
      </c>
      <c r="R35" t="s">
        <v>8311</v>
      </c>
      <c r="S35" s="9">
        <f t="shared" si="2"/>
        <v>42286.327557870369</v>
      </c>
      <c r="T35" s="9">
        <f t="shared" si="3"/>
        <v>42316.369224537033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s="5" t="s">
        <v>8310</v>
      </c>
      <c r="R36" t="s">
        <v>8311</v>
      </c>
      <c r="S36" s="9">
        <f t="shared" si="2"/>
        <v>41840.988437499997</v>
      </c>
      <c r="T36" s="9">
        <f t="shared" si="3"/>
        <v>41855.988437499997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s="5" t="s">
        <v>8310</v>
      </c>
      <c r="R37" t="s">
        <v>8311</v>
      </c>
      <c r="S37" s="9">
        <f t="shared" si="2"/>
        <v>42097.958495370367</v>
      </c>
      <c r="T37" s="9">
        <f t="shared" si="3"/>
        <v>42121.666666666664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s="5" t="s">
        <v>8310</v>
      </c>
      <c r="R38" t="s">
        <v>8311</v>
      </c>
      <c r="S38" s="9">
        <f t="shared" si="2"/>
        <v>42067.973668981482</v>
      </c>
      <c r="T38" s="9">
        <f t="shared" si="3"/>
        <v>42097.93200231481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s="5" t="s">
        <v>8310</v>
      </c>
      <c r="R39" t="s">
        <v>8311</v>
      </c>
      <c r="S39" s="9">
        <f t="shared" si="2"/>
        <v>42032.359710648147</v>
      </c>
      <c r="T39" s="9">
        <f t="shared" si="3"/>
        <v>42062.359710648147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s="5" t="s">
        <v>8310</v>
      </c>
      <c r="R40" t="s">
        <v>8311</v>
      </c>
      <c r="S40" s="9">
        <f t="shared" si="2"/>
        <v>41374.72388888889</v>
      </c>
      <c r="T40" s="9">
        <f t="shared" si="3"/>
        <v>41404.72388888889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s="5" t="s">
        <v>8310</v>
      </c>
      <c r="R41" t="s">
        <v>8311</v>
      </c>
      <c r="S41" s="9">
        <f t="shared" si="2"/>
        <v>41753.713749999995</v>
      </c>
      <c r="T41" s="9">
        <f t="shared" si="3"/>
        <v>41784.624305555553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s="5" t="s">
        <v>8310</v>
      </c>
      <c r="R42" t="s">
        <v>8311</v>
      </c>
      <c r="S42" s="9">
        <f t="shared" si="2"/>
        <v>41788.880648148144</v>
      </c>
      <c r="T42" s="9">
        <f t="shared" si="3"/>
        <v>41808.833333333328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s="5" t="s">
        <v>8310</v>
      </c>
      <c r="R43" t="s">
        <v>8311</v>
      </c>
      <c r="S43" s="9">
        <f t="shared" si="2"/>
        <v>41887.235578703701</v>
      </c>
      <c r="T43" s="9">
        <f t="shared" si="3"/>
        <v>41917.235578703701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s="5" t="s">
        <v>8310</v>
      </c>
      <c r="R44" t="s">
        <v>8311</v>
      </c>
      <c r="S44" s="9">
        <f t="shared" si="2"/>
        <v>41971.305856481478</v>
      </c>
      <c r="T44" s="9">
        <f t="shared" si="3"/>
        <v>42001.305856481478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s="5" t="s">
        <v>8310</v>
      </c>
      <c r="R45" t="s">
        <v>8311</v>
      </c>
      <c r="S45" s="9">
        <f t="shared" si="2"/>
        <v>41802.457013888888</v>
      </c>
      <c r="T45" s="9">
        <f t="shared" si="3"/>
        <v>41832.666666666664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s="5" t="s">
        <v>8310</v>
      </c>
      <c r="R46" t="s">
        <v>8311</v>
      </c>
      <c r="S46" s="9">
        <f t="shared" si="2"/>
        <v>41873.765474537031</v>
      </c>
      <c r="T46" s="9">
        <f t="shared" si="3"/>
        <v>41918.765474537031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s="5" t="s">
        <v>8310</v>
      </c>
      <c r="R47" t="s">
        <v>8311</v>
      </c>
      <c r="S47" s="9">
        <f t="shared" si="2"/>
        <v>42457.290590277778</v>
      </c>
      <c r="T47" s="9">
        <f t="shared" si="3"/>
        <v>42487.290590277778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s="5" t="s">
        <v>8310</v>
      </c>
      <c r="R48" t="s">
        <v>8311</v>
      </c>
      <c r="S48" s="9">
        <f t="shared" si="2"/>
        <v>42323.631643518514</v>
      </c>
      <c r="T48" s="9">
        <f t="shared" si="3"/>
        <v>42353.631643518514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s="5" t="s">
        <v>8310</v>
      </c>
      <c r="R49" t="s">
        <v>8311</v>
      </c>
      <c r="S49" s="9">
        <f t="shared" si="2"/>
        <v>41932.486192129625</v>
      </c>
      <c r="T49" s="9">
        <f t="shared" si="3"/>
        <v>41992.527858796289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s="5" t="s">
        <v>8310</v>
      </c>
      <c r="R50" t="s">
        <v>8311</v>
      </c>
      <c r="S50" s="9">
        <f t="shared" si="2"/>
        <v>42033.183564814812</v>
      </c>
      <c r="T50" s="9">
        <f t="shared" si="3"/>
        <v>42064.166666666664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s="5" t="s">
        <v>8310</v>
      </c>
      <c r="R51" t="s">
        <v>8311</v>
      </c>
      <c r="S51" s="9">
        <f t="shared" si="2"/>
        <v>42270.843113425923</v>
      </c>
      <c r="T51" s="9">
        <f t="shared" si="3"/>
        <v>42300.843113425923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s="5" t="s">
        <v>8310</v>
      </c>
      <c r="R52" t="s">
        <v>8311</v>
      </c>
      <c r="S52" s="9">
        <f t="shared" si="2"/>
        <v>41995.419652777775</v>
      </c>
      <c r="T52" s="9">
        <f t="shared" si="3"/>
        <v>42034.374999999993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s="5" t="s">
        <v>8310</v>
      </c>
      <c r="R53" t="s">
        <v>8311</v>
      </c>
      <c r="S53" s="9">
        <f t="shared" si="2"/>
        <v>42196.59533564814</v>
      </c>
      <c r="T53" s="9">
        <f t="shared" si="3"/>
        <v>42226.59533564814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s="5" t="s">
        <v>8310</v>
      </c>
      <c r="R54" t="s">
        <v>8311</v>
      </c>
      <c r="S54" s="9">
        <f t="shared" si="2"/>
        <v>41807.368587962963</v>
      </c>
      <c r="T54" s="9">
        <f t="shared" si="3"/>
        <v>41837.368587962963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s="5" t="s">
        <v>8310</v>
      </c>
      <c r="R55" t="s">
        <v>8311</v>
      </c>
      <c r="S55" s="9">
        <f t="shared" si="2"/>
        <v>41719.215798611105</v>
      </c>
      <c r="T55" s="9">
        <f t="shared" si="3"/>
        <v>41733.583333333328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s="5" t="s">
        <v>8310</v>
      </c>
      <c r="R56" t="s">
        <v>8311</v>
      </c>
      <c r="S56" s="9">
        <f t="shared" si="2"/>
        <v>42333.379872685182</v>
      </c>
      <c r="T56" s="9">
        <f t="shared" si="3"/>
        <v>42363.379872685182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s="5" t="s">
        <v>8310</v>
      </c>
      <c r="R57" t="s">
        <v>8311</v>
      </c>
      <c r="S57" s="9">
        <f t="shared" si="2"/>
        <v>42496.635601851849</v>
      </c>
      <c r="T57" s="9">
        <f t="shared" si="3"/>
        <v>42517.635601851849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s="5" t="s">
        <v>8310</v>
      </c>
      <c r="R58" t="s">
        <v>8311</v>
      </c>
      <c r="S58" s="9">
        <f t="shared" si="2"/>
        <v>42149.215555555558</v>
      </c>
      <c r="T58" s="9">
        <f t="shared" si="3"/>
        <v>42163.333333333336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s="5" t="s">
        <v>8310</v>
      </c>
      <c r="R59" t="s">
        <v>8311</v>
      </c>
      <c r="S59" s="9">
        <f t="shared" si="2"/>
        <v>42089.499560185184</v>
      </c>
      <c r="T59" s="9">
        <f t="shared" si="3"/>
        <v>42119.499560185184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s="5" t="s">
        <v>8310</v>
      </c>
      <c r="R60" t="s">
        <v>8311</v>
      </c>
      <c r="S60" s="9">
        <f t="shared" si="2"/>
        <v>41932.411712962959</v>
      </c>
      <c r="T60" s="9">
        <f t="shared" si="3"/>
        <v>41962.453379629624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s="5" t="s">
        <v>8310</v>
      </c>
      <c r="R61" t="s">
        <v>8311</v>
      </c>
      <c r="S61" s="9">
        <f t="shared" si="2"/>
        <v>42229.902499999997</v>
      </c>
      <c r="T61" s="9">
        <f t="shared" si="3"/>
        <v>42261.541666666664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s="5" t="s">
        <v>8310</v>
      </c>
      <c r="R62" t="s">
        <v>8312</v>
      </c>
      <c r="S62" s="9">
        <f t="shared" si="2"/>
        <v>41701.568483796298</v>
      </c>
      <c r="T62" s="9">
        <f t="shared" si="3"/>
        <v>41720.666666666664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s="5" t="s">
        <v>8310</v>
      </c>
      <c r="R63" t="s">
        <v>8312</v>
      </c>
      <c r="S63" s="9">
        <f t="shared" si="2"/>
        <v>41409.480983796289</v>
      </c>
      <c r="T63" s="9">
        <f t="shared" si="3"/>
        <v>41431.480983796289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s="5" t="s">
        <v>8310</v>
      </c>
      <c r="R64" t="s">
        <v>8312</v>
      </c>
      <c r="S64" s="9">
        <f t="shared" si="2"/>
        <v>41311.466180555552</v>
      </c>
      <c r="T64" s="9">
        <f t="shared" si="3"/>
        <v>41336.466180555552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s="5" t="s">
        <v>8310</v>
      </c>
      <c r="R65" t="s">
        <v>8312</v>
      </c>
      <c r="S65" s="9">
        <f t="shared" si="2"/>
        <v>41612.578854166662</v>
      </c>
      <c r="T65" s="9">
        <f t="shared" si="3"/>
        <v>41635.874305555553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ROUND((E66/D66*100),2)</f>
        <v>173.33</v>
      </c>
      <c r="P66">
        <f t="shared" ref="P66:P129" si="5">ROUND((E66/L66),2)</f>
        <v>86.67</v>
      </c>
      <c r="Q66" s="5" t="s">
        <v>8310</v>
      </c>
      <c r="R66" t="s">
        <v>8312</v>
      </c>
      <c r="S66" s="9">
        <f t="shared" si="2"/>
        <v>41432.684965277775</v>
      </c>
      <c r="T66" s="9">
        <f t="shared" si="3"/>
        <v>41462.684965277775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107.53</v>
      </c>
      <c r="P67">
        <f t="shared" si="5"/>
        <v>132.05000000000001</v>
      </c>
      <c r="Q67" s="5" t="s">
        <v>8310</v>
      </c>
      <c r="R67" t="s">
        <v>8312</v>
      </c>
      <c r="S67" s="9">
        <f t="shared" ref="S67:S130" si="6">(J67/86400)+25569+(-8/24)</f>
        <v>41835.487893518519</v>
      </c>
      <c r="T67" s="9">
        <f t="shared" ref="T67:T130" si="7">(I67/86400)+25569+(-8/24)</f>
        <v>41861.915972222218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s="5" t="s">
        <v>8310</v>
      </c>
      <c r="R68" t="s">
        <v>8312</v>
      </c>
      <c r="S68" s="9">
        <f t="shared" si="6"/>
        <v>42539.516435185178</v>
      </c>
      <c r="T68" s="9">
        <f t="shared" si="7"/>
        <v>42569.516435185178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s="5" t="s">
        <v>8310</v>
      </c>
      <c r="R69" t="s">
        <v>8312</v>
      </c>
      <c r="S69" s="9">
        <f t="shared" si="6"/>
        <v>41075.250046296293</v>
      </c>
      <c r="T69" s="9">
        <f t="shared" si="7"/>
        <v>41105.250046296293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s="5" t="s">
        <v>8310</v>
      </c>
      <c r="R70" t="s">
        <v>8312</v>
      </c>
      <c r="S70" s="9">
        <f t="shared" si="6"/>
        <v>41663.23600694444</v>
      </c>
      <c r="T70" s="9">
        <f t="shared" si="7"/>
        <v>41693.23600694444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s="5" t="s">
        <v>8310</v>
      </c>
      <c r="R71" t="s">
        <v>8312</v>
      </c>
      <c r="S71" s="9">
        <f t="shared" si="6"/>
        <v>40785.854456018518</v>
      </c>
      <c r="T71" s="9">
        <f t="shared" si="7"/>
        <v>40817.957638888889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s="5" t="s">
        <v>8310</v>
      </c>
      <c r="R72" t="s">
        <v>8312</v>
      </c>
      <c r="S72" s="9">
        <f t="shared" si="6"/>
        <v>40730.563020833331</v>
      </c>
      <c r="T72" s="9">
        <f t="shared" si="7"/>
        <v>40790.563020833331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s="5" t="s">
        <v>8310</v>
      </c>
      <c r="R73" t="s">
        <v>8312</v>
      </c>
      <c r="S73" s="9">
        <f t="shared" si="6"/>
        <v>40996.938159722216</v>
      </c>
      <c r="T73" s="9">
        <f t="shared" si="7"/>
        <v>41056.938159722216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s="5" t="s">
        <v>8310</v>
      </c>
      <c r="R74" t="s">
        <v>8312</v>
      </c>
      <c r="S74" s="9">
        <f t="shared" si="6"/>
        <v>41207.676863425928</v>
      </c>
      <c r="T74" s="9">
        <f t="shared" si="7"/>
        <v>41227.666666666664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s="5" t="s">
        <v>8310</v>
      </c>
      <c r="R75" t="s">
        <v>8312</v>
      </c>
      <c r="S75" s="9">
        <f t="shared" si="6"/>
        <v>40587.423425925925</v>
      </c>
      <c r="T75" s="9">
        <f t="shared" si="7"/>
        <v>40665.832638888889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s="5" t="s">
        <v>8310</v>
      </c>
      <c r="R76" t="s">
        <v>8312</v>
      </c>
      <c r="S76" s="9">
        <f t="shared" si="6"/>
        <v>42360.153877314813</v>
      </c>
      <c r="T76" s="9">
        <f t="shared" si="7"/>
        <v>42390.153877314813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s="5" t="s">
        <v>8310</v>
      </c>
      <c r="R77" t="s">
        <v>8312</v>
      </c>
      <c r="S77" s="9">
        <f t="shared" si="6"/>
        <v>41356.875833333332</v>
      </c>
      <c r="T77" s="9">
        <f t="shared" si="7"/>
        <v>41386.875833333332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s="5" t="s">
        <v>8310</v>
      </c>
      <c r="R78" t="s">
        <v>8312</v>
      </c>
      <c r="S78" s="9">
        <f t="shared" si="6"/>
        <v>40844.358310185184</v>
      </c>
      <c r="T78" s="9">
        <f t="shared" si="7"/>
        <v>40904.399976851848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s="5" t="s">
        <v>8310</v>
      </c>
      <c r="R79" t="s">
        <v>8312</v>
      </c>
      <c r="S79" s="9">
        <f t="shared" si="6"/>
        <v>40996.811539351846</v>
      </c>
      <c r="T79" s="9">
        <f t="shared" si="7"/>
        <v>41049.790972222218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s="5" t="s">
        <v>8310</v>
      </c>
      <c r="R80" t="s">
        <v>8312</v>
      </c>
      <c r="S80" s="9">
        <f t="shared" si="6"/>
        <v>42604.397233796299</v>
      </c>
      <c r="T80" s="9">
        <f t="shared" si="7"/>
        <v>42614.397233796299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s="5" t="s">
        <v>8310</v>
      </c>
      <c r="R81" t="s">
        <v>8312</v>
      </c>
      <c r="S81" s="9">
        <f t="shared" si="6"/>
        <v>41724.443206018514</v>
      </c>
      <c r="T81" s="9">
        <f t="shared" si="7"/>
        <v>41754.443206018514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s="5" t="s">
        <v>8310</v>
      </c>
      <c r="R82" t="s">
        <v>8312</v>
      </c>
      <c r="S82" s="9">
        <f t="shared" si="6"/>
        <v>41582.750648148147</v>
      </c>
      <c r="T82" s="9">
        <f t="shared" si="7"/>
        <v>41617.750648148147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s="5" t="s">
        <v>8310</v>
      </c>
      <c r="R83" t="s">
        <v>8312</v>
      </c>
      <c r="S83" s="9">
        <f t="shared" si="6"/>
        <v>41099.825543981475</v>
      </c>
      <c r="T83" s="9">
        <f t="shared" si="7"/>
        <v>41103.793055555558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s="5" t="s">
        <v>8310</v>
      </c>
      <c r="R84" t="s">
        <v>8312</v>
      </c>
      <c r="S84" s="9">
        <f t="shared" si="6"/>
        <v>40795.486817129626</v>
      </c>
      <c r="T84" s="9">
        <f t="shared" si="7"/>
        <v>40825.486817129626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s="5" t="s">
        <v>8310</v>
      </c>
      <c r="R85" t="s">
        <v>8312</v>
      </c>
      <c r="S85" s="9">
        <f t="shared" si="6"/>
        <v>42042.282280092586</v>
      </c>
      <c r="T85" s="9">
        <f t="shared" si="7"/>
        <v>42057.145833333336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s="5" t="s">
        <v>8310</v>
      </c>
      <c r="R86" t="s">
        <v>8312</v>
      </c>
      <c r="S86" s="9">
        <f t="shared" si="6"/>
        <v>40648.42460648148</v>
      </c>
      <c r="T86" s="9">
        <f t="shared" si="7"/>
        <v>40678.42460648148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s="5" t="s">
        <v>8310</v>
      </c>
      <c r="R87" t="s">
        <v>8312</v>
      </c>
      <c r="S87" s="9">
        <f t="shared" si="6"/>
        <v>40778.792094907403</v>
      </c>
      <c r="T87" s="9">
        <f t="shared" si="7"/>
        <v>40808.792094907403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s="5" t="s">
        <v>8310</v>
      </c>
      <c r="R88" t="s">
        <v>8312</v>
      </c>
      <c r="S88" s="9">
        <f t="shared" si="6"/>
        <v>42291.222743055558</v>
      </c>
      <c r="T88" s="9">
        <f t="shared" si="7"/>
        <v>42365.264409722215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s="5" t="s">
        <v>8310</v>
      </c>
      <c r="R89" t="s">
        <v>8312</v>
      </c>
      <c r="S89" s="9">
        <f t="shared" si="6"/>
        <v>40322.206053240741</v>
      </c>
      <c r="T89" s="9">
        <f t="shared" si="7"/>
        <v>40331.736805555549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s="5" t="s">
        <v>8310</v>
      </c>
      <c r="R90" t="s">
        <v>8312</v>
      </c>
      <c r="S90" s="9">
        <f t="shared" si="6"/>
        <v>41786.325590277775</v>
      </c>
      <c r="T90" s="9">
        <f t="shared" si="7"/>
        <v>41812.325590277775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s="5" t="s">
        <v>8310</v>
      </c>
      <c r="R91" t="s">
        <v>8312</v>
      </c>
      <c r="S91" s="9">
        <f t="shared" si="6"/>
        <v>41402.418888888882</v>
      </c>
      <c r="T91" s="9">
        <f t="shared" si="7"/>
        <v>41427.418888888882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s="5" t="s">
        <v>8310</v>
      </c>
      <c r="R92" t="s">
        <v>8312</v>
      </c>
      <c r="S92" s="9">
        <f t="shared" si="6"/>
        <v>40705.964108796295</v>
      </c>
      <c r="T92" s="9">
        <f t="shared" si="7"/>
        <v>40735.964108796295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s="5" t="s">
        <v>8310</v>
      </c>
      <c r="R93" t="s">
        <v>8312</v>
      </c>
      <c r="S93" s="9">
        <f t="shared" si="6"/>
        <v>40619.069027777776</v>
      </c>
      <c r="T93" s="9">
        <f t="shared" si="7"/>
        <v>40680.069027777776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s="5" t="s">
        <v>8310</v>
      </c>
      <c r="R94" t="s">
        <v>8312</v>
      </c>
      <c r="S94" s="9">
        <f t="shared" si="6"/>
        <v>42720.865543981483</v>
      </c>
      <c r="T94" s="9">
        <f t="shared" si="7"/>
        <v>42766.999999999993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s="5" t="s">
        <v>8310</v>
      </c>
      <c r="R95" t="s">
        <v>8312</v>
      </c>
      <c r="S95" s="9">
        <f t="shared" si="6"/>
        <v>41065.524733796294</v>
      </c>
      <c r="T95" s="9">
        <f t="shared" si="7"/>
        <v>41093.541666666664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s="5" t="s">
        <v>8310</v>
      </c>
      <c r="R96" t="s">
        <v>8312</v>
      </c>
      <c r="S96" s="9">
        <f t="shared" si="6"/>
        <v>41716.384513888886</v>
      </c>
      <c r="T96" s="9">
        <f t="shared" si="7"/>
        <v>41736.384513888886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s="5" t="s">
        <v>8310</v>
      </c>
      <c r="R97" t="s">
        <v>8312</v>
      </c>
      <c r="S97" s="9">
        <f t="shared" si="6"/>
        <v>40934.671770833331</v>
      </c>
      <c r="T97" s="9">
        <f t="shared" si="7"/>
        <v>40964.671770833331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s="5" t="s">
        <v>8310</v>
      </c>
      <c r="R98" t="s">
        <v>8312</v>
      </c>
      <c r="S98" s="9">
        <f t="shared" si="6"/>
        <v>40324.32917824074</v>
      </c>
      <c r="T98" s="9">
        <f t="shared" si="7"/>
        <v>40390.791666666664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s="5" t="s">
        <v>8310</v>
      </c>
      <c r="R99" t="s">
        <v>8312</v>
      </c>
      <c r="S99" s="9">
        <f t="shared" si="6"/>
        <v>40705.801874999997</v>
      </c>
      <c r="T99" s="9">
        <f t="shared" si="7"/>
        <v>40735.801874999997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s="5" t="s">
        <v>8310</v>
      </c>
      <c r="R100" t="s">
        <v>8312</v>
      </c>
      <c r="S100" s="9">
        <f t="shared" si="6"/>
        <v>41214.461504629631</v>
      </c>
      <c r="T100" s="9">
        <f t="shared" si="7"/>
        <v>41250.645833333328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s="5" t="s">
        <v>8310</v>
      </c>
      <c r="R101" t="s">
        <v>8312</v>
      </c>
      <c r="S101" s="9">
        <f t="shared" si="6"/>
        <v>41631.569432870368</v>
      </c>
      <c r="T101" s="9">
        <f t="shared" si="7"/>
        <v>41661.569432870368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s="5" t="s">
        <v>8310</v>
      </c>
      <c r="R102" t="s">
        <v>8312</v>
      </c>
      <c r="S102" s="9">
        <f t="shared" si="6"/>
        <v>41197.419976851852</v>
      </c>
      <c r="T102" s="9">
        <f t="shared" si="7"/>
        <v>41217.461643518516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s="5" t="s">
        <v>8310</v>
      </c>
      <c r="R103" t="s">
        <v>8312</v>
      </c>
      <c r="S103" s="9">
        <f t="shared" si="6"/>
        <v>41274.443402777775</v>
      </c>
      <c r="T103" s="9">
        <f t="shared" si="7"/>
        <v>41298.443402777775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s="5" t="s">
        <v>8310</v>
      </c>
      <c r="R104" t="s">
        <v>8312</v>
      </c>
      <c r="S104" s="9">
        <f t="shared" si="6"/>
        <v>40504.797835648147</v>
      </c>
      <c r="T104" s="9">
        <f t="shared" si="7"/>
        <v>40534.797835648147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s="5" t="s">
        <v>8310</v>
      </c>
      <c r="R105" t="s">
        <v>8312</v>
      </c>
      <c r="S105" s="9">
        <f t="shared" si="6"/>
        <v>41682.472569444442</v>
      </c>
      <c r="T105" s="9">
        <f t="shared" si="7"/>
        <v>41705.472569444442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s="5" t="s">
        <v>8310</v>
      </c>
      <c r="R106" t="s">
        <v>8312</v>
      </c>
      <c r="S106" s="9">
        <f t="shared" si="6"/>
        <v>40612.361874999995</v>
      </c>
      <c r="T106" s="9">
        <f t="shared" si="7"/>
        <v>40635.708333333328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s="5" t="s">
        <v>8310</v>
      </c>
      <c r="R107" t="s">
        <v>8312</v>
      </c>
      <c r="S107" s="9">
        <f t="shared" si="6"/>
        <v>42485.391435185178</v>
      </c>
      <c r="T107" s="9">
        <f t="shared" si="7"/>
        <v>42503.666666666664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s="5" t="s">
        <v>8310</v>
      </c>
      <c r="R108" t="s">
        <v>8312</v>
      </c>
      <c r="S108" s="9">
        <f t="shared" si="6"/>
        <v>40987.443298611106</v>
      </c>
      <c r="T108" s="9">
        <f t="shared" si="7"/>
        <v>41001.443298611106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s="5" t="s">
        <v>8310</v>
      </c>
      <c r="R109" t="s">
        <v>8312</v>
      </c>
      <c r="S109" s="9">
        <f t="shared" si="6"/>
        <v>40635.649155092593</v>
      </c>
      <c r="T109" s="9">
        <f t="shared" si="7"/>
        <v>40657.649155092593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s="5" t="s">
        <v>8310</v>
      </c>
      <c r="R110" t="s">
        <v>8312</v>
      </c>
      <c r="S110" s="9">
        <f t="shared" si="6"/>
        <v>41365.279745370368</v>
      </c>
      <c r="T110" s="9">
        <f t="shared" si="7"/>
        <v>41425.279745370368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s="5" t="s">
        <v>8310</v>
      </c>
      <c r="R111" t="s">
        <v>8312</v>
      </c>
      <c r="S111" s="9">
        <f t="shared" si="6"/>
        <v>40569.692476851851</v>
      </c>
      <c r="T111" s="9">
        <f t="shared" si="7"/>
        <v>40599.692476851851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s="5" t="s">
        <v>8310</v>
      </c>
      <c r="R112" t="s">
        <v>8312</v>
      </c>
      <c r="S112" s="9">
        <f t="shared" si="6"/>
        <v>41557.616354166668</v>
      </c>
      <c r="T112" s="9">
        <f t="shared" si="7"/>
        <v>41591.915972222218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s="5" t="s">
        <v>8310</v>
      </c>
      <c r="R113" t="s">
        <v>8312</v>
      </c>
      <c r="S113" s="9">
        <f t="shared" si="6"/>
        <v>42124.999849537031</v>
      </c>
      <c r="T113" s="9">
        <f t="shared" si="7"/>
        <v>42154.999849537031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s="5" t="s">
        <v>8310</v>
      </c>
      <c r="R114" t="s">
        <v>8312</v>
      </c>
      <c r="S114" s="9">
        <f t="shared" si="6"/>
        <v>41717.709699074076</v>
      </c>
      <c r="T114" s="9">
        <f t="shared" si="7"/>
        <v>41741.75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s="5" t="s">
        <v>8310</v>
      </c>
      <c r="R115" t="s">
        <v>8312</v>
      </c>
      <c r="S115" s="9">
        <f t="shared" si="6"/>
        <v>40753.425092592588</v>
      </c>
      <c r="T115" s="9">
        <f t="shared" si="7"/>
        <v>40761.291666666664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s="5" t="s">
        <v>8310</v>
      </c>
      <c r="R116" t="s">
        <v>8312</v>
      </c>
      <c r="S116" s="9">
        <f t="shared" si="6"/>
        <v>40860.940833333334</v>
      </c>
      <c r="T116" s="9">
        <f t="shared" si="7"/>
        <v>40920.940833333334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s="5" t="s">
        <v>8310</v>
      </c>
      <c r="R117" t="s">
        <v>8312</v>
      </c>
      <c r="S117" s="9">
        <f t="shared" si="6"/>
        <v>40918.405601851853</v>
      </c>
      <c r="T117" s="9">
        <f t="shared" si="7"/>
        <v>40943.405601851853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s="5" t="s">
        <v>8310</v>
      </c>
      <c r="R118" t="s">
        <v>8312</v>
      </c>
      <c r="S118" s="9">
        <f t="shared" si="6"/>
        <v>40595.163831018515</v>
      </c>
      <c r="T118" s="9">
        <f t="shared" si="7"/>
        <v>40641.122164351851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s="5" t="s">
        <v>8310</v>
      </c>
      <c r="R119" t="s">
        <v>8312</v>
      </c>
      <c r="S119" s="9">
        <f t="shared" si="6"/>
        <v>40248.501666666663</v>
      </c>
      <c r="T119" s="9">
        <f t="shared" si="7"/>
        <v>40338.458333333328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s="5" t="s">
        <v>8310</v>
      </c>
      <c r="R120" t="s">
        <v>8312</v>
      </c>
      <c r="S120" s="9">
        <f t="shared" si="6"/>
        <v>40722.720324074071</v>
      </c>
      <c r="T120" s="9">
        <f t="shared" si="7"/>
        <v>40752.720324074071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s="5" t="s">
        <v>8310</v>
      </c>
      <c r="R121" t="s">
        <v>8312</v>
      </c>
      <c r="S121" s="9">
        <f t="shared" si="6"/>
        <v>40738.735949074071</v>
      </c>
      <c r="T121" s="9">
        <f t="shared" si="7"/>
        <v>40768.625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s="5" t="s">
        <v>8310</v>
      </c>
      <c r="R122" t="s">
        <v>8313</v>
      </c>
      <c r="S122" s="9">
        <f t="shared" si="6"/>
        <v>42615.716516203705</v>
      </c>
      <c r="T122" s="9">
        <f t="shared" si="7"/>
        <v>42645.716516203705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s="5" t="s">
        <v>8310</v>
      </c>
      <c r="R123" t="s">
        <v>8313</v>
      </c>
      <c r="S123" s="9">
        <f t="shared" si="6"/>
        <v>42096.371643518512</v>
      </c>
      <c r="T123" s="9">
        <f t="shared" si="7"/>
        <v>42112.094444444439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s="5" t="s">
        <v>8310</v>
      </c>
      <c r="R124" t="s">
        <v>8313</v>
      </c>
      <c r="S124" s="9">
        <f t="shared" si="6"/>
        <v>42593.098460648143</v>
      </c>
      <c r="T124" s="9">
        <f t="shared" si="7"/>
        <v>42653.098460648143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s="5" t="s">
        <v>8310</v>
      </c>
      <c r="R125" t="s">
        <v>8313</v>
      </c>
      <c r="S125" s="9">
        <f t="shared" si="6"/>
        <v>41904.448657407404</v>
      </c>
      <c r="T125" s="9">
        <f t="shared" si="7"/>
        <v>41940.583333333328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s="5" t="s">
        <v>8310</v>
      </c>
      <c r="R126" t="s">
        <v>8313</v>
      </c>
      <c r="S126" s="9">
        <f t="shared" si="6"/>
        <v>42114.595393518517</v>
      </c>
      <c r="T126" s="9">
        <f t="shared" si="7"/>
        <v>42139.595393518517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s="5" t="s">
        <v>8310</v>
      </c>
      <c r="R127" t="s">
        <v>8313</v>
      </c>
      <c r="S127" s="9">
        <f t="shared" si="6"/>
        <v>42709.66064814815</v>
      </c>
      <c r="T127" s="9">
        <f t="shared" si="7"/>
        <v>42769.66064814815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s="5" t="s">
        <v>8310</v>
      </c>
      <c r="R128" t="s">
        <v>8313</v>
      </c>
      <c r="S128" s="9">
        <f t="shared" si="6"/>
        <v>42135.256215277775</v>
      </c>
      <c r="T128" s="9">
        <f t="shared" si="7"/>
        <v>42165.749999999993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s="5" t="s">
        <v>8310</v>
      </c>
      <c r="R129" t="s">
        <v>8313</v>
      </c>
      <c r="S129" s="9">
        <f t="shared" si="6"/>
        <v>42067.290983796294</v>
      </c>
      <c r="T129" s="9">
        <f t="shared" si="7"/>
        <v>42097.24931712963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ROUND((E130/D130*100),2)</f>
        <v>1.87</v>
      </c>
      <c r="P130">
        <f t="shared" ref="P130:P193" si="9">ROUND((E130/L130),2)</f>
        <v>311.17</v>
      </c>
      <c r="Q130" s="5" t="s">
        <v>8310</v>
      </c>
      <c r="R130" t="s">
        <v>8313</v>
      </c>
      <c r="S130" s="9">
        <f t="shared" si="6"/>
        <v>42627.894594907404</v>
      </c>
      <c r="T130" s="9">
        <f t="shared" si="7"/>
        <v>42662.894594907404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s="5" t="s">
        <v>8310</v>
      </c>
      <c r="R131" t="s">
        <v>8313</v>
      </c>
      <c r="S131" s="9">
        <f t="shared" ref="S131:S194" si="10">(J131/86400)+25569+(-8/24)</f>
        <v>41882.603969907403</v>
      </c>
      <c r="T131" s="9">
        <f t="shared" ref="T131:T194" si="11">(I131/86400)+25569+(-8/24)</f>
        <v>41942.603969907403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s="5" t="s">
        <v>8310</v>
      </c>
      <c r="R132" t="s">
        <v>8313</v>
      </c>
      <c r="S132" s="9">
        <f t="shared" si="10"/>
        <v>41778.582083333335</v>
      </c>
      <c r="T132" s="9">
        <f t="shared" si="11"/>
        <v>41806.511111111111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s="5" t="s">
        <v>8310</v>
      </c>
      <c r="R133" t="s">
        <v>8313</v>
      </c>
      <c r="S133" s="9">
        <f t="shared" si="10"/>
        <v>42541.504178240742</v>
      </c>
      <c r="T133" s="9">
        <f t="shared" si="11"/>
        <v>42556.666666666664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s="5" t="s">
        <v>8310</v>
      </c>
      <c r="R134" t="s">
        <v>8313</v>
      </c>
      <c r="S134" s="9">
        <f t="shared" si="10"/>
        <v>41905.47924768518</v>
      </c>
      <c r="T134" s="9">
        <f t="shared" si="11"/>
        <v>41950.520914351851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s="5" t="s">
        <v>8310</v>
      </c>
      <c r="R135" t="s">
        <v>8313</v>
      </c>
      <c r="S135" s="9">
        <f t="shared" si="10"/>
        <v>42491.474351851844</v>
      </c>
      <c r="T135" s="9">
        <f t="shared" si="11"/>
        <v>42521.396527777775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s="5" t="s">
        <v>8310</v>
      </c>
      <c r="R136" t="s">
        <v>8313</v>
      </c>
      <c r="S136" s="9">
        <f t="shared" si="10"/>
        <v>42221.576597222222</v>
      </c>
      <c r="T136" s="9">
        <f t="shared" si="11"/>
        <v>42251.374999999993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s="5" t="s">
        <v>8310</v>
      </c>
      <c r="R137" t="s">
        <v>8313</v>
      </c>
      <c r="S137" s="9">
        <f t="shared" si="10"/>
        <v>41788.048576388886</v>
      </c>
      <c r="T137" s="9">
        <f t="shared" si="11"/>
        <v>41821.458333333328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s="5" t="s">
        <v>8310</v>
      </c>
      <c r="R138" t="s">
        <v>8313</v>
      </c>
      <c r="S138" s="9">
        <f t="shared" si="10"/>
        <v>42096.076782407406</v>
      </c>
      <c r="T138" s="9">
        <f t="shared" si="11"/>
        <v>42140.094444444439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s="5" t="s">
        <v>8310</v>
      </c>
      <c r="R139" t="s">
        <v>8313</v>
      </c>
      <c r="S139" s="9">
        <f t="shared" si="10"/>
        <v>42239.240659722222</v>
      </c>
      <c r="T139" s="9">
        <f t="shared" si="11"/>
        <v>42289.240659722222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s="5" t="s">
        <v>8310</v>
      </c>
      <c r="R140" t="s">
        <v>8313</v>
      </c>
      <c r="S140" s="9">
        <f t="shared" si="10"/>
        <v>42185.924085648141</v>
      </c>
      <c r="T140" s="9">
        <f t="shared" si="11"/>
        <v>42216.874305555553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s="5" t="s">
        <v>8310</v>
      </c>
      <c r="R141" t="s">
        <v>8313</v>
      </c>
      <c r="S141" s="9">
        <f t="shared" si="10"/>
        <v>42187.587638888886</v>
      </c>
      <c r="T141" s="9">
        <f t="shared" si="11"/>
        <v>42197.587638888886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s="5" t="s">
        <v>8310</v>
      </c>
      <c r="R142" t="s">
        <v>8313</v>
      </c>
      <c r="S142" s="9">
        <f t="shared" si="10"/>
        <v>42052.864953703705</v>
      </c>
      <c r="T142" s="9">
        <f t="shared" si="11"/>
        <v>42082.823287037034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s="5" t="s">
        <v>8310</v>
      </c>
      <c r="R143" t="s">
        <v>8313</v>
      </c>
      <c r="S143" s="9">
        <f t="shared" si="10"/>
        <v>42109.819710648146</v>
      </c>
      <c r="T143" s="9">
        <f t="shared" si="11"/>
        <v>42154.819710648146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s="5" t="s">
        <v>8310</v>
      </c>
      <c r="R144" t="s">
        <v>8313</v>
      </c>
      <c r="S144" s="9">
        <f t="shared" si="10"/>
        <v>41938.559930555552</v>
      </c>
      <c r="T144" s="9">
        <f t="shared" si="11"/>
        <v>41959.601597222216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s="5" t="s">
        <v>8310</v>
      </c>
      <c r="R145" t="s">
        <v>8313</v>
      </c>
      <c r="S145" s="9">
        <f t="shared" si="10"/>
        <v>42558.730810185181</v>
      </c>
      <c r="T145" s="9">
        <f t="shared" si="11"/>
        <v>42615.913194444445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s="5" t="s">
        <v>8310</v>
      </c>
      <c r="R146" t="s">
        <v>8313</v>
      </c>
      <c r="S146" s="9">
        <f t="shared" si="10"/>
        <v>42047.429074074076</v>
      </c>
      <c r="T146" s="9">
        <f t="shared" si="11"/>
        <v>42107.387407407405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s="5" t="s">
        <v>8310</v>
      </c>
      <c r="R147" t="s">
        <v>8313</v>
      </c>
      <c r="S147" s="9">
        <f t="shared" si="10"/>
        <v>42200.208935185183</v>
      </c>
      <c r="T147" s="9">
        <f t="shared" si="11"/>
        <v>42227.208935185183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s="5" t="s">
        <v>8310</v>
      </c>
      <c r="R148" t="s">
        <v>8313</v>
      </c>
      <c r="S148" s="9">
        <f t="shared" si="10"/>
        <v>42692.682847222219</v>
      </c>
      <c r="T148" s="9">
        <f t="shared" si="11"/>
        <v>42752.682847222219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s="5" t="s">
        <v>8310</v>
      </c>
      <c r="R149" t="s">
        <v>8313</v>
      </c>
      <c r="S149" s="9">
        <f t="shared" si="10"/>
        <v>41969.434490740743</v>
      </c>
      <c r="T149" s="9">
        <f t="shared" si="11"/>
        <v>42012.429166666661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s="5" t="s">
        <v>8310</v>
      </c>
      <c r="R150" t="s">
        <v>8313</v>
      </c>
      <c r="S150" s="9">
        <f t="shared" si="10"/>
        <v>42396.948333333326</v>
      </c>
      <c r="T150" s="9">
        <f t="shared" si="11"/>
        <v>42426.948333333326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s="5" t="s">
        <v>8310</v>
      </c>
      <c r="R151" t="s">
        <v>8313</v>
      </c>
      <c r="S151" s="9">
        <f t="shared" si="10"/>
        <v>41967.838773148142</v>
      </c>
      <c r="T151" s="9">
        <f t="shared" si="11"/>
        <v>41997.999999999993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s="5" t="s">
        <v>8310</v>
      </c>
      <c r="R152" t="s">
        <v>8313</v>
      </c>
      <c r="S152" s="9">
        <f t="shared" si="10"/>
        <v>42089.82849537037</v>
      </c>
      <c r="T152" s="9">
        <f t="shared" si="11"/>
        <v>42149.82849537037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s="5" t="s">
        <v>8310</v>
      </c>
      <c r="R153" t="s">
        <v>8313</v>
      </c>
      <c r="S153" s="9">
        <f t="shared" si="10"/>
        <v>42113.217488425922</v>
      </c>
      <c r="T153" s="9">
        <f t="shared" si="11"/>
        <v>42173.217488425922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s="5" t="s">
        <v>8310</v>
      </c>
      <c r="R154" t="s">
        <v>8313</v>
      </c>
      <c r="S154" s="9">
        <f t="shared" si="10"/>
        <v>41874.744212962956</v>
      </c>
      <c r="T154" s="9">
        <f t="shared" si="11"/>
        <v>41904.744212962956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s="5" t="s">
        <v>8310</v>
      </c>
      <c r="R155" t="s">
        <v>8313</v>
      </c>
      <c r="S155" s="9">
        <f t="shared" si="10"/>
        <v>41933.252824074072</v>
      </c>
      <c r="T155" s="9">
        <f t="shared" si="11"/>
        <v>41975.294490740744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s="5" t="s">
        <v>8310</v>
      </c>
      <c r="R156" t="s">
        <v>8313</v>
      </c>
      <c r="S156" s="9">
        <f t="shared" si="10"/>
        <v>42115.214062499996</v>
      </c>
      <c r="T156" s="9">
        <f t="shared" si="11"/>
        <v>42158.214062499996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s="5" t="s">
        <v>8310</v>
      </c>
      <c r="R157" t="s">
        <v>8313</v>
      </c>
      <c r="S157" s="9">
        <f t="shared" si="10"/>
        <v>42168.226099537038</v>
      </c>
      <c r="T157" s="9">
        <f t="shared" si="11"/>
        <v>42208.226099537038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s="5" t="s">
        <v>8310</v>
      </c>
      <c r="R158" t="s">
        <v>8313</v>
      </c>
      <c r="S158" s="9">
        <f t="shared" si="10"/>
        <v>41793.791620370372</v>
      </c>
      <c r="T158" s="9">
        <f t="shared" si="11"/>
        <v>41853.791620370372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s="5" t="s">
        <v>8310</v>
      </c>
      <c r="R159" t="s">
        <v>8313</v>
      </c>
      <c r="S159" s="9">
        <f t="shared" si="10"/>
        <v>42396.578379629624</v>
      </c>
      <c r="T159" s="9">
        <f t="shared" si="11"/>
        <v>42426.578379629624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s="5" t="s">
        <v>8310</v>
      </c>
      <c r="R160" t="s">
        <v>8313</v>
      </c>
      <c r="S160" s="9">
        <f t="shared" si="10"/>
        <v>41903.743379629625</v>
      </c>
      <c r="T160" s="9">
        <f t="shared" si="11"/>
        <v>41933.743379629625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s="5" t="s">
        <v>8310</v>
      </c>
      <c r="R161" t="s">
        <v>8313</v>
      </c>
      <c r="S161" s="9">
        <f t="shared" si="10"/>
        <v>42514.101215277777</v>
      </c>
      <c r="T161" s="9">
        <f t="shared" si="11"/>
        <v>42554.101215277777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s="5" t="s">
        <v>8310</v>
      </c>
      <c r="R162" t="s">
        <v>8314</v>
      </c>
      <c r="S162" s="9">
        <f t="shared" si="10"/>
        <v>42171.57975694444</v>
      </c>
      <c r="T162" s="9">
        <f t="shared" si="11"/>
        <v>42231.57975694444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s="5" t="s">
        <v>8310</v>
      </c>
      <c r="R163" t="s">
        <v>8314</v>
      </c>
      <c r="S163" s="9">
        <f t="shared" si="10"/>
        <v>41792.354108796295</v>
      </c>
      <c r="T163" s="9">
        <f t="shared" si="11"/>
        <v>41822.354108796295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s="5" t="s">
        <v>8310</v>
      </c>
      <c r="R164" t="s">
        <v>8314</v>
      </c>
      <c r="S164" s="9">
        <f t="shared" si="10"/>
        <v>41834.79347222222</v>
      </c>
      <c r="T164" s="9">
        <f t="shared" si="11"/>
        <v>41867.654166666667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s="5" t="s">
        <v>8310</v>
      </c>
      <c r="R165" t="s">
        <v>8314</v>
      </c>
      <c r="S165" s="9">
        <f t="shared" si="10"/>
        <v>42243.627939814811</v>
      </c>
      <c r="T165" s="9">
        <f t="shared" si="11"/>
        <v>42277.666666666664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s="5" t="s">
        <v>8310</v>
      </c>
      <c r="R166" t="s">
        <v>8314</v>
      </c>
      <c r="S166" s="9">
        <f t="shared" si="10"/>
        <v>41841.429409722223</v>
      </c>
      <c r="T166" s="9">
        <f t="shared" si="11"/>
        <v>41901.429409722223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s="5" t="s">
        <v>8310</v>
      </c>
      <c r="R167" t="s">
        <v>8314</v>
      </c>
      <c r="S167" s="9">
        <f t="shared" si="10"/>
        <v>42351.325509259252</v>
      </c>
      <c r="T167" s="9">
        <f t="shared" si="11"/>
        <v>42381.325509259252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s="5" t="s">
        <v>8310</v>
      </c>
      <c r="R168" t="s">
        <v>8314</v>
      </c>
      <c r="S168" s="9">
        <f t="shared" si="10"/>
        <v>42720.742615740739</v>
      </c>
      <c r="T168" s="9">
        <f t="shared" si="11"/>
        <v>42750.742615740739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s="5" t="s">
        <v>8310</v>
      </c>
      <c r="R169" t="s">
        <v>8314</v>
      </c>
      <c r="S169" s="9">
        <f t="shared" si="10"/>
        <v>42160.594155092585</v>
      </c>
      <c r="T169" s="9">
        <f t="shared" si="11"/>
        <v>42220.594155092585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s="5" t="s">
        <v>8310</v>
      </c>
      <c r="R170" t="s">
        <v>8314</v>
      </c>
      <c r="S170" s="9">
        <f t="shared" si="10"/>
        <v>42052.501967592594</v>
      </c>
      <c r="T170" s="9">
        <f t="shared" si="11"/>
        <v>42082.460300925923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s="5" t="s">
        <v>8310</v>
      </c>
      <c r="R171" t="s">
        <v>8314</v>
      </c>
      <c r="S171" s="9">
        <f t="shared" si="10"/>
        <v>41900.171979166662</v>
      </c>
      <c r="T171" s="9">
        <f t="shared" si="11"/>
        <v>41930.171979166662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s="5" t="s">
        <v>8310</v>
      </c>
      <c r="R172" t="s">
        <v>8314</v>
      </c>
      <c r="S172" s="9">
        <f t="shared" si="10"/>
        <v>42216.644479166665</v>
      </c>
      <c r="T172" s="9">
        <f t="shared" si="11"/>
        <v>42245.894444444442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s="5" t="s">
        <v>8310</v>
      </c>
      <c r="R173" t="s">
        <v>8314</v>
      </c>
      <c r="S173" s="9">
        <f t="shared" si="10"/>
        <v>42533.847384259258</v>
      </c>
      <c r="T173" s="9">
        <f t="shared" si="11"/>
        <v>42593.847384259258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s="5" t="s">
        <v>8310</v>
      </c>
      <c r="R174" t="s">
        <v>8314</v>
      </c>
      <c r="S174" s="9">
        <f t="shared" si="10"/>
        <v>42047.061608796292</v>
      </c>
      <c r="T174" s="9">
        <f t="shared" si="11"/>
        <v>42082.019942129627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s="5" t="s">
        <v>8310</v>
      </c>
      <c r="R175" t="s">
        <v>8314</v>
      </c>
      <c r="S175" s="9">
        <f t="shared" si="10"/>
        <v>42033.239675925921</v>
      </c>
      <c r="T175" s="9">
        <f t="shared" si="11"/>
        <v>42063.239675925921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s="5" t="s">
        <v>8310</v>
      </c>
      <c r="R176" t="s">
        <v>8314</v>
      </c>
      <c r="S176" s="9">
        <f t="shared" si="10"/>
        <v>42072.42564814815</v>
      </c>
      <c r="T176" s="9">
        <f t="shared" si="11"/>
        <v>42132.42564814815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s="5" t="s">
        <v>8310</v>
      </c>
      <c r="R177" t="s">
        <v>8314</v>
      </c>
      <c r="S177" s="9">
        <f t="shared" si="10"/>
        <v>41855.444571759253</v>
      </c>
      <c r="T177" s="9">
        <f t="shared" si="11"/>
        <v>41880.444571759253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s="5" t="s">
        <v>8310</v>
      </c>
      <c r="R178" t="s">
        <v>8314</v>
      </c>
      <c r="S178" s="9">
        <f t="shared" si="10"/>
        <v>42191.490729166668</v>
      </c>
      <c r="T178" s="9">
        <f t="shared" si="11"/>
        <v>42221.490729166668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s="5" t="s">
        <v>8310</v>
      </c>
      <c r="R179" t="s">
        <v>8314</v>
      </c>
      <c r="S179" s="9">
        <f t="shared" si="10"/>
        <v>42069.714421296296</v>
      </c>
      <c r="T179" s="9">
        <f t="shared" si="11"/>
        <v>42086.672754629624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s="5" t="s">
        <v>8310</v>
      </c>
      <c r="R180" t="s">
        <v>8314</v>
      </c>
      <c r="S180" s="9">
        <f t="shared" si="10"/>
        <v>42304.622048611105</v>
      </c>
      <c r="T180" s="9">
        <f t="shared" si="11"/>
        <v>42334.663715277777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s="5" t="s">
        <v>8310</v>
      </c>
      <c r="R181" t="s">
        <v>8314</v>
      </c>
      <c r="S181" s="9">
        <f t="shared" si="10"/>
        <v>42402.747164351851</v>
      </c>
      <c r="T181" s="9">
        <f t="shared" si="11"/>
        <v>42432.747164351851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s="5" t="s">
        <v>8310</v>
      </c>
      <c r="R182" t="s">
        <v>8314</v>
      </c>
      <c r="S182" s="9">
        <f t="shared" si="10"/>
        <v>42067.657905092587</v>
      </c>
      <c r="T182" s="9">
        <f t="shared" si="11"/>
        <v>42107.458333333336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s="5" t="s">
        <v>8310</v>
      </c>
      <c r="R183" t="s">
        <v>8314</v>
      </c>
      <c r="S183" s="9">
        <f t="shared" si="10"/>
        <v>42147.408506944441</v>
      </c>
      <c r="T183" s="9">
        <f t="shared" si="11"/>
        <v>42177.408506944441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s="5" t="s">
        <v>8310</v>
      </c>
      <c r="R184" t="s">
        <v>8314</v>
      </c>
      <c r="S184" s="9">
        <f t="shared" si="10"/>
        <v>42711.678611111107</v>
      </c>
      <c r="T184" s="9">
        <f t="shared" si="11"/>
        <v>42741.678611111107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s="5" t="s">
        <v>8310</v>
      </c>
      <c r="R185" t="s">
        <v>8314</v>
      </c>
      <c r="S185" s="9">
        <f t="shared" si="10"/>
        <v>41939.476967592593</v>
      </c>
      <c r="T185" s="9">
        <f t="shared" si="11"/>
        <v>41969.518634259257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s="5" t="s">
        <v>8310</v>
      </c>
      <c r="R186" t="s">
        <v>8314</v>
      </c>
      <c r="S186" s="9">
        <f t="shared" si="10"/>
        <v>41825.45789351852</v>
      </c>
      <c r="T186" s="9">
        <f t="shared" si="11"/>
        <v>41882.832638888889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s="5" t="s">
        <v>8310</v>
      </c>
      <c r="R187" t="s">
        <v>8314</v>
      </c>
      <c r="S187" s="9">
        <f t="shared" si="10"/>
        <v>42570.577997685185</v>
      </c>
      <c r="T187" s="9">
        <f t="shared" si="11"/>
        <v>42600.577997685185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s="5" t="s">
        <v>8310</v>
      </c>
      <c r="R188" t="s">
        <v>8314</v>
      </c>
      <c r="S188" s="9">
        <f t="shared" si="10"/>
        <v>42767.479560185187</v>
      </c>
      <c r="T188" s="9">
        <f t="shared" si="11"/>
        <v>42797.499999999993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s="5" t="s">
        <v>8310</v>
      </c>
      <c r="R189" t="s">
        <v>8314</v>
      </c>
      <c r="S189" s="9">
        <f t="shared" si="10"/>
        <v>42181.90112268518</v>
      </c>
      <c r="T189" s="9">
        <f t="shared" si="11"/>
        <v>42205.957638888889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s="5" t="s">
        <v>8310</v>
      </c>
      <c r="R190" t="s">
        <v>8314</v>
      </c>
      <c r="S190" s="9">
        <f t="shared" si="10"/>
        <v>41856.849710648145</v>
      </c>
      <c r="T190" s="9">
        <f t="shared" si="11"/>
        <v>41886.849710648145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s="5" t="s">
        <v>8310</v>
      </c>
      <c r="R191" t="s">
        <v>8314</v>
      </c>
      <c r="S191" s="9">
        <f t="shared" si="10"/>
        <v>42556.357372685183</v>
      </c>
      <c r="T191" s="9">
        <f t="shared" si="11"/>
        <v>42616.357372685183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s="5" t="s">
        <v>8310</v>
      </c>
      <c r="R192" t="s">
        <v>8314</v>
      </c>
      <c r="S192" s="9">
        <f t="shared" si="10"/>
        <v>42527.317662037036</v>
      </c>
      <c r="T192" s="9">
        <f t="shared" si="11"/>
        <v>42537.317662037036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s="5" t="s">
        <v>8310</v>
      </c>
      <c r="R193" t="s">
        <v>8314</v>
      </c>
      <c r="S193" s="9">
        <f t="shared" si="10"/>
        <v>42239.108078703699</v>
      </c>
      <c r="T193" s="9">
        <f t="shared" si="11"/>
        <v>42279.108078703699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ROUND((E194/D194*100),2)</f>
        <v>0</v>
      </c>
      <c r="P194">
        <f t="shared" ref="P194:P257" si="13">ROUND((E194/L194),2)</f>
        <v>5.67</v>
      </c>
      <c r="Q194" s="5" t="s">
        <v>8310</v>
      </c>
      <c r="R194" t="s">
        <v>8314</v>
      </c>
      <c r="S194" s="9">
        <f t="shared" si="10"/>
        <v>41899.458703703705</v>
      </c>
      <c r="T194" s="9">
        <f t="shared" si="11"/>
        <v>41929.458703703705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s="5" t="s">
        <v>8310</v>
      </c>
      <c r="R195" t="s">
        <v>8314</v>
      </c>
      <c r="S195" s="9">
        <f t="shared" ref="S195:S258" si="14">(J195/86400)+25569+(-8/24)</f>
        <v>41911.601458333331</v>
      </c>
      <c r="T195" s="9">
        <f t="shared" ref="T195:T258" si="15">(I195/86400)+25569+(-8/24)</f>
        <v>41971.643124999995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s="5" t="s">
        <v>8310</v>
      </c>
      <c r="R196" t="s">
        <v>8314</v>
      </c>
      <c r="S196" s="9">
        <f t="shared" si="14"/>
        <v>42375.663553240738</v>
      </c>
      <c r="T196" s="9">
        <f t="shared" si="15"/>
        <v>42435.663553240738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s="5" t="s">
        <v>8310</v>
      </c>
      <c r="R197" t="s">
        <v>8314</v>
      </c>
      <c r="S197" s="9">
        <f t="shared" si="14"/>
        <v>42135.337175925924</v>
      </c>
      <c r="T197" s="9">
        <f t="shared" si="15"/>
        <v>42195.337175925924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s="5" t="s">
        <v>8310</v>
      </c>
      <c r="R198" t="s">
        <v>8314</v>
      </c>
      <c r="S198" s="9">
        <f t="shared" si="14"/>
        <v>42259.209467592591</v>
      </c>
      <c r="T198" s="9">
        <f t="shared" si="15"/>
        <v>42287.541666666664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s="5" t="s">
        <v>8310</v>
      </c>
      <c r="R199" t="s">
        <v>8314</v>
      </c>
      <c r="S199" s="9">
        <f t="shared" si="14"/>
        <v>42741.515046296299</v>
      </c>
      <c r="T199" s="9">
        <f t="shared" si="15"/>
        <v>42783.541666666664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s="5" t="s">
        <v>8310</v>
      </c>
      <c r="R200" t="s">
        <v>8314</v>
      </c>
      <c r="S200" s="9">
        <f t="shared" si="14"/>
        <v>41887.050023148149</v>
      </c>
      <c r="T200" s="9">
        <f t="shared" si="15"/>
        <v>41917.050023148149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s="5" t="s">
        <v>8310</v>
      </c>
      <c r="R201" t="s">
        <v>8314</v>
      </c>
      <c r="S201" s="9">
        <f t="shared" si="14"/>
        <v>42583.790532407402</v>
      </c>
      <c r="T201" s="9">
        <f t="shared" si="15"/>
        <v>42613.790532407402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s="5" t="s">
        <v>8310</v>
      </c>
      <c r="R202" t="s">
        <v>8314</v>
      </c>
      <c r="S202" s="9">
        <f t="shared" si="14"/>
        <v>41866.750034722216</v>
      </c>
      <c r="T202" s="9">
        <f t="shared" si="15"/>
        <v>41896.750034722216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s="5" t="s">
        <v>8310</v>
      </c>
      <c r="R203" t="s">
        <v>8314</v>
      </c>
      <c r="S203" s="9">
        <f t="shared" si="14"/>
        <v>42023.485289351847</v>
      </c>
      <c r="T203" s="9">
        <f t="shared" si="15"/>
        <v>42043.485289351847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s="5" t="s">
        <v>8310</v>
      </c>
      <c r="R204" t="s">
        <v>8314</v>
      </c>
      <c r="S204" s="9">
        <f t="shared" si="14"/>
        <v>42255.594490740739</v>
      </c>
      <c r="T204" s="9">
        <f t="shared" si="15"/>
        <v>42285.540972222218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s="5" t="s">
        <v>8310</v>
      </c>
      <c r="R205" t="s">
        <v>8314</v>
      </c>
      <c r="S205" s="9">
        <f t="shared" si="14"/>
        <v>41973.514629629623</v>
      </c>
      <c r="T205" s="9">
        <f t="shared" si="15"/>
        <v>42033.514629629623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s="5" t="s">
        <v>8310</v>
      </c>
      <c r="R206" t="s">
        <v>8314</v>
      </c>
      <c r="S206" s="9">
        <f t="shared" si="14"/>
        <v>42556.250034722216</v>
      </c>
      <c r="T206" s="9">
        <f t="shared" si="15"/>
        <v>42586.250034722216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s="5" t="s">
        <v>8310</v>
      </c>
      <c r="R207" t="s">
        <v>8314</v>
      </c>
      <c r="S207" s="9">
        <f t="shared" si="14"/>
        <v>42248.298865740733</v>
      </c>
      <c r="T207" s="9">
        <f t="shared" si="15"/>
        <v>42283.298865740733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s="5" t="s">
        <v>8310</v>
      </c>
      <c r="R208" t="s">
        <v>8314</v>
      </c>
      <c r="S208" s="9">
        <f t="shared" si="14"/>
        <v>42566.67109953703</v>
      </c>
      <c r="T208" s="9">
        <f t="shared" si="15"/>
        <v>42587.67109953703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s="5" t="s">
        <v>8310</v>
      </c>
      <c r="R209" t="s">
        <v>8314</v>
      </c>
      <c r="S209" s="9">
        <f t="shared" si="14"/>
        <v>41977.863865740735</v>
      </c>
      <c r="T209" s="9">
        <f t="shared" si="15"/>
        <v>42007.863865740735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s="5" t="s">
        <v>8310</v>
      </c>
      <c r="R210" t="s">
        <v>8314</v>
      </c>
      <c r="S210" s="9">
        <f t="shared" si="14"/>
        <v>41959.03665509259</v>
      </c>
      <c r="T210" s="9">
        <f t="shared" si="15"/>
        <v>41989.03665509259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s="5" t="s">
        <v>8310</v>
      </c>
      <c r="R211" t="s">
        <v>8314</v>
      </c>
      <c r="S211" s="9">
        <f t="shared" si="14"/>
        <v>42165.589525462965</v>
      </c>
      <c r="T211" s="9">
        <f t="shared" si="15"/>
        <v>42195.589525462965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s="5" t="s">
        <v>8310</v>
      </c>
      <c r="R212" t="s">
        <v>8314</v>
      </c>
      <c r="S212" s="9">
        <f t="shared" si="14"/>
        <v>42248.731388888882</v>
      </c>
      <c r="T212" s="9">
        <f t="shared" si="15"/>
        <v>42277.874999999993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s="5" t="s">
        <v>8310</v>
      </c>
      <c r="R213" t="s">
        <v>8314</v>
      </c>
      <c r="S213" s="9">
        <f t="shared" si="14"/>
        <v>42235.826585648145</v>
      </c>
      <c r="T213" s="9">
        <f t="shared" si="15"/>
        <v>42265.826585648145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s="5" t="s">
        <v>8310</v>
      </c>
      <c r="R214" t="s">
        <v>8314</v>
      </c>
      <c r="S214" s="9">
        <f t="shared" si="14"/>
        <v>42416.547685185178</v>
      </c>
      <c r="T214" s="9">
        <f t="shared" si="15"/>
        <v>42476.506018518521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s="5" t="s">
        <v>8310</v>
      </c>
      <c r="R215" t="s">
        <v>8314</v>
      </c>
      <c r="S215" s="9">
        <f t="shared" si="14"/>
        <v>42202.260960648149</v>
      </c>
      <c r="T215" s="9">
        <f t="shared" si="15"/>
        <v>42232.254641203697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s="5" t="s">
        <v>8310</v>
      </c>
      <c r="R216" t="s">
        <v>8314</v>
      </c>
      <c r="S216" s="9">
        <f t="shared" si="14"/>
        <v>42009.307280092595</v>
      </c>
      <c r="T216" s="9">
        <f t="shared" si="15"/>
        <v>42069.307280092595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s="5" t="s">
        <v>8310</v>
      </c>
      <c r="R217" t="s">
        <v>8314</v>
      </c>
      <c r="S217" s="9">
        <f t="shared" si="14"/>
        <v>42374.896782407406</v>
      </c>
      <c r="T217" s="9">
        <f t="shared" si="15"/>
        <v>42417.665972222218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s="5" t="s">
        <v>8310</v>
      </c>
      <c r="R218" t="s">
        <v>8314</v>
      </c>
      <c r="S218" s="9">
        <f t="shared" si="14"/>
        <v>42066.625428240739</v>
      </c>
      <c r="T218" s="9">
        <f t="shared" si="15"/>
        <v>42116.583761574067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s="5" t="s">
        <v>8310</v>
      </c>
      <c r="R219" t="s">
        <v>8314</v>
      </c>
      <c r="S219" s="9">
        <f t="shared" si="14"/>
        <v>41970.307280092595</v>
      </c>
      <c r="T219" s="9">
        <f t="shared" si="15"/>
        <v>42001.307280092595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s="5" t="s">
        <v>8310</v>
      </c>
      <c r="R220" t="s">
        <v>8314</v>
      </c>
      <c r="S220" s="9">
        <f t="shared" si="14"/>
        <v>42079.295011574075</v>
      </c>
      <c r="T220" s="9">
        <f t="shared" si="15"/>
        <v>42139.295011574075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s="5" t="s">
        <v>8310</v>
      </c>
      <c r="R221" t="s">
        <v>8314</v>
      </c>
      <c r="S221" s="9">
        <f t="shared" si="14"/>
        <v>42428.993344907409</v>
      </c>
      <c r="T221" s="9">
        <f t="shared" si="15"/>
        <v>42460.957638888889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s="5" t="s">
        <v>8310</v>
      </c>
      <c r="R222" t="s">
        <v>8314</v>
      </c>
      <c r="S222" s="9">
        <f t="shared" si="14"/>
        <v>42195.310532407406</v>
      </c>
      <c r="T222" s="9">
        <f t="shared" si="15"/>
        <v>42236.504166666666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s="5" t="s">
        <v>8310</v>
      </c>
      <c r="R223" t="s">
        <v>8314</v>
      </c>
      <c r="S223" s="9">
        <f t="shared" si="14"/>
        <v>42031.504212962966</v>
      </c>
      <c r="T223" s="9">
        <f t="shared" si="15"/>
        <v>42091.462546296294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s="5" t="s">
        <v>8310</v>
      </c>
      <c r="R224" t="s">
        <v>8314</v>
      </c>
      <c r="S224" s="9">
        <f t="shared" si="14"/>
        <v>42031.436550925922</v>
      </c>
      <c r="T224" s="9">
        <f t="shared" si="15"/>
        <v>42089.777083333327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s="5" t="s">
        <v>8310</v>
      </c>
      <c r="R225" t="s">
        <v>8314</v>
      </c>
      <c r="S225" s="9">
        <f t="shared" si="14"/>
        <v>42481.714699074073</v>
      </c>
      <c r="T225" s="9">
        <f t="shared" si="15"/>
        <v>42511.711805555555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s="5" t="s">
        <v>8310</v>
      </c>
      <c r="R226" t="s">
        <v>8314</v>
      </c>
      <c r="S226" s="9">
        <f t="shared" si="14"/>
        <v>42134.901921296296</v>
      </c>
      <c r="T226" s="9">
        <f t="shared" si="15"/>
        <v>42194.901921296296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s="5" t="s">
        <v>8310</v>
      </c>
      <c r="R227" t="s">
        <v>8314</v>
      </c>
      <c r="S227" s="9">
        <f t="shared" si="14"/>
        <v>42438.627939814811</v>
      </c>
      <c r="T227" s="9">
        <f t="shared" si="15"/>
        <v>42468.586273148147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s="5" t="s">
        <v>8310</v>
      </c>
      <c r="R228" t="s">
        <v>8314</v>
      </c>
      <c r="S228" s="9">
        <f t="shared" si="14"/>
        <v>42106.332685185182</v>
      </c>
      <c r="T228" s="9">
        <f t="shared" si="15"/>
        <v>42155.061805555553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s="5" t="s">
        <v>8310</v>
      </c>
      <c r="R229" t="s">
        <v>8314</v>
      </c>
      <c r="S229" s="9">
        <f t="shared" si="14"/>
        <v>42164.560659722221</v>
      </c>
      <c r="T229" s="9">
        <f t="shared" si="15"/>
        <v>42194.560659722221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s="5" t="s">
        <v>8310</v>
      </c>
      <c r="R230" t="s">
        <v>8314</v>
      </c>
      <c r="S230" s="9">
        <f t="shared" si="14"/>
        <v>42096.353067129625</v>
      </c>
      <c r="T230" s="9">
        <f t="shared" si="15"/>
        <v>42156.353067129625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s="5" t="s">
        <v>8310</v>
      </c>
      <c r="R231" t="s">
        <v>8314</v>
      </c>
      <c r="S231" s="9">
        <f t="shared" si="14"/>
        <v>42383.600659722222</v>
      </c>
      <c r="T231" s="9">
        <f t="shared" si="15"/>
        <v>42413.600659722222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s="5" t="s">
        <v>8310</v>
      </c>
      <c r="R232" t="s">
        <v>8314</v>
      </c>
      <c r="S232" s="9">
        <f t="shared" si="14"/>
        <v>42129.443877314814</v>
      </c>
      <c r="T232" s="9">
        <f t="shared" si="15"/>
        <v>42159.443877314814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s="5" t="s">
        <v>8310</v>
      </c>
      <c r="R233" t="s">
        <v>8314</v>
      </c>
      <c r="S233" s="9">
        <f t="shared" si="14"/>
        <v>42341.62559027777</v>
      </c>
      <c r="T233" s="9">
        <f t="shared" si="15"/>
        <v>42371.62559027777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s="5" t="s">
        <v>8310</v>
      </c>
      <c r="R234" t="s">
        <v>8314</v>
      </c>
      <c r="S234" s="9">
        <f t="shared" si="14"/>
        <v>42032.492430555554</v>
      </c>
      <c r="T234" s="9">
        <f t="shared" si="15"/>
        <v>42062.492430555554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s="5" t="s">
        <v>8310</v>
      </c>
      <c r="R235" t="s">
        <v>8314</v>
      </c>
      <c r="S235" s="9">
        <f t="shared" si="14"/>
        <v>42612.578379629624</v>
      </c>
      <c r="T235" s="9">
        <f t="shared" si="15"/>
        <v>42642.578379629624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s="5" t="s">
        <v>8310</v>
      </c>
      <c r="R236" t="s">
        <v>8314</v>
      </c>
      <c r="S236" s="9">
        <f t="shared" si="14"/>
        <v>42135.70207175926</v>
      </c>
      <c r="T236" s="9">
        <f t="shared" si="15"/>
        <v>42175.70207175926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s="5" t="s">
        <v>8310</v>
      </c>
      <c r="R237" t="s">
        <v>8314</v>
      </c>
      <c r="S237" s="9">
        <f t="shared" si="14"/>
        <v>42164.575196759259</v>
      </c>
      <c r="T237" s="9">
        <f t="shared" si="15"/>
        <v>42194.575196759259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s="5" t="s">
        <v>8310</v>
      </c>
      <c r="R238" t="s">
        <v>8314</v>
      </c>
      <c r="S238" s="9">
        <f t="shared" si="14"/>
        <v>42320.751145833332</v>
      </c>
      <c r="T238" s="9">
        <f t="shared" si="15"/>
        <v>42373.666666666664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s="5" t="s">
        <v>8310</v>
      </c>
      <c r="R239" t="s">
        <v>8314</v>
      </c>
      <c r="S239" s="9">
        <f t="shared" si="14"/>
        <v>42377.243854166663</v>
      </c>
      <c r="T239" s="9">
        <f t="shared" si="15"/>
        <v>42437.243854166663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s="5" t="s">
        <v>8310</v>
      </c>
      <c r="R240" t="s">
        <v>8314</v>
      </c>
      <c r="S240" s="9">
        <f t="shared" si="14"/>
        <v>42713.629166666666</v>
      </c>
      <c r="T240" s="9">
        <f t="shared" si="15"/>
        <v>42734.041666666664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s="5" t="s">
        <v>8310</v>
      </c>
      <c r="R241" t="s">
        <v>8314</v>
      </c>
      <c r="S241" s="9">
        <f t="shared" si="14"/>
        <v>42296.776967592588</v>
      </c>
      <c r="T241" s="9">
        <f t="shared" si="15"/>
        <v>42316.166666666664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s="5" t="s">
        <v>8310</v>
      </c>
      <c r="R242" t="s">
        <v>8315</v>
      </c>
      <c r="S242" s="9">
        <f t="shared" si="14"/>
        <v>41354.375127314815</v>
      </c>
      <c r="T242" s="9">
        <f t="shared" si="15"/>
        <v>41399.375127314815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s="5" t="s">
        <v>8310</v>
      </c>
      <c r="R243" t="s">
        <v>8315</v>
      </c>
      <c r="S243" s="9">
        <f t="shared" si="14"/>
        <v>41949.364629629628</v>
      </c>
      <c r="T243" s="9">
        <f t="shared" si="15"/>
        <v>41994.364629629628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s="5" t="s">
        <v>8310</v>
      </c>
      <c r="R244" t="s">
        <v>8315</v>
      </c>
      <c r="S244" s="9">
        <f t="shared" si="14"/>
        <v>40862.15960648148</v>
      </c>
      <c r="T244" s="9">
        <f t="shared" si="15"/>
        <v>40897.15960648148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s="5" t="s">
        <v>8310</v>
      </c>
      <c r="R245" t="s">
        <v>8315</v>
      </c>
      <c r="S245" s="9">
        <f t="shared" si="14"/>
        <v>41661.714166666665</v>
      </c>
      <c r="T245" s="9">
        <f t="shared" si="15"/>
        <v>41691.714166666665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s="5" t="s">
        <v>8310</v>
      </c>
      <c r="R246" t="s">
        <v>8315</v>
      </c>
      <c r="S246" s="9">
        <f t="shared" si="14"/>
        <v>40212.990266203698</v>
      </c>
      <c r="T246" s="9">
        <f t="shared" si="15"/>
        <v>40252.962500000001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s="5" t="s">
        <v>8310</v>
      </c>
      <c r="R247" t="s">
        <v>8315</v>
      </c>
      <c r="S247" s="9">
        <f t="shared" si="14"/>
        <v>41106.719733796293</v>
      </c>
      <c r="T247" s="9">
        <f t="shared" si="15"/>
        <v>41136.719733796293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s="5" t="s">
        <v>8310</v>
      </c>
      <c r="R248" t="s">
        <v>8315</v>
      </c>
      <c r="S248" s="9">
        <f t="shared" si="14"/>
        <v>40480.030150462961</v>
      </c>
      <c r="T248" s="9">
        <f t="shared" si="15"/>
        <v>40530.071817129625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s="5" t="s">
        <v>8310</v>
      </c>
      <c r="R249" t="s">
        <v>8315</v>
      </c>
      <c r="S249" s="9">
        <f t="shared" si="14"/>
        <v>40430.270995370367</v>
      </c>
      <c r="T249" s="9">
        <f t="shared" si="15"/>
        <v>40466.818749999999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s="5" t="s">
        <v>8310</v>
      </c>
      <c r="R250" t="s">
        <v>8315</v>
      </c>
      <c r="S250" s="9">
        <f t="shared" si="14"/>
        <v>40870.441076388888</v>
      </c>
      <c r="T250" s="9">
        <f t="shared" si="15"/>
        <v>40915.441076388888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s="5" t="s">
        <v>8310</v>
      </c>
      <c r="R251" t="s">
        <v>8315</v>
      </c>
      <c r="S251" s="9">
        <f t="shared" si="14"/>
        <v>40332.590509259258</v>
      </c>
      <c r="T251" s="9">
        <f t="shared" si="15"/>
        <v>40412.402777777774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s="5" t="s">
        <v>8310</v>
      </c>
      <c r="R252" t="s">
        <v>8315</v>
      </c>
      <c r="S252" s="9">
        <f t="shared" si="14"/>
        <v>41401.232534722221</v>
      </c>
      <c r="T252" s="9">
        <f t="shared" si="15"/>
        <v>41431.232534722221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s="5" t="s">
        <v>8310</v>
      </c>
      <c r="R253" t="s">
        <v>8315</v>
      </c>
      <c r="S253" s="9">
        <f t="shared" si="14"/>
        <v>41013.454236111109</v>
      </c>
      <c r="T253" s="9">
        <f t="shared" si="15"/>
        <v>41045.458333333328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s="5" t="s">
        <v>8310</v>
      </c>
      <c r="R254" t="s">
        <v>8315</v>
      </c>
      <c r="S254" s="9">
        <f t="shared" si="14"/>
        <v>40266.329374999994</v>
      </c>
      <c r="T254" s="9">
        <f t="shared" si="15"/>
        <v>40329.832638888889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s="5" t="s">
        <v>8310</v>
      </c>
      <c r="R255" t="s">
        <v>8315</v>
      </c>
      <c r="S255" s="9">
        <f t="shared" si="14"/>
        <v>40924.31753472222</v>
      </c>
      <c r="T255" s="9">
        <f t="shared" si="15"/>
        <v>40954.31753472222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s="5" t="s">
        <v>8310</v>
      </c>
      <c r="R256" t="s">
        <v>8315</v>
      </c>
      <c r="S256" s="9">
        <f t="shared" si="14"/>
        <v>42263.619328703702</v>
      </c>
      <c r="T256" s="9">
        <f t="shared" si="15"/>
        <v>42293.749999999993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s="5" t="s">
        <v>8310</v>
      </c>
      <c r="R257" t="s">
        <v>8315</v>
      </c>
      <c r="S257" s="9">
        <f t="shared" si="14"/>
        <v>40588.193078703705</v>
      </c>
      <c r="T257" s="9">
        <f t="shared" si="15"/>
        <v>40618.151412037034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ROUND((E258/D258*100),2)</f>
        <v>139.1</v>
      </c>
      <c r="P258">
        <f t="shared" ref="P258:P321" si="17">ROUND((E258/L258),2)</f>
        <v>65.760000000000005</v>
      </c>
      <c r="Q258" s="5" t="s">
        <v>8310</v>
      </c>
      <c r="R258" t="s">
        <v>8315</v>
      </c>
      <c r="S258" s="9">
        <f t="shared" si="14"/>
        <v>41319.435960648145</v>
      </c>
      <c r="T258" s="9">
        <f t="shared" si="15"/>
        <v>41349.435960648145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106.73</v>
      </c>
      <c r="P259">
        <f t="shared" si="17"/>
        <v>66.7</v>
      </c>
      <c r="Q259" s="5" t="s">
        <v>8310</v>
      </c>
      <c r="R259" t="s">
        <v>8315</v>
      </c>
      <c r="S259" s="9">
        <f t="shared" ref="S259:S322" si="18">(J259/86400)+25569+(-8/24)</f>
        <v>42479.293541666666</v>
      </c>
      <c r="T259" s="9">
        <f t="shared" ref="T259:T322" si="19">(I259/86400)+25569+(-8/24)</f>
        <v>42509.293541666666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s="5" t="s">
        <v>8310</v>
      </c>
      <c r="R260" t="s">
        <v>8315</v>
      </c>
      <c r="S260" s="9">
        <f t="shared" si="18"/>
        <v>40681.718356481477</v>
      </c>
      <c r="T260" s="9">
        <f t="shared" si="19"/>
        <v>40711.718356481477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s="5" t="s">
        <v>8310</v>
      </c>
      <c r="R261" t="s">
        <v>8315</v>
      </c>
      <c r="S261" s="9">
        <f t="shared" si="18"/>
        <v>42072.404733796291</v>
      </c>
      <c r="T261" s="9">
        <f t="shared" si="19"/>
        <v>42102.404733796291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s="5" t="s">
        <v>8310</v>
      </c>
      <c r="R262" t="s">
        <v>8315</v>
      </c>
      <c r="S262" s="9">
        <f t="shared" si="18"/>
        <v>40330.422210648147</v>
      </c>
      <c r="T262" s="9">
        <f t="shared" si="19"/>
        <v>40376.082638888889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s="5" t="s">
        <v>8310</v>
      </c>
      <c r="R263" t="s">
        <v>8315</v>
      </c>
      <c r="S263" s="9">
        <f t="shared" si="18"/>
        <v>41017.552129629628</v>
      </c>
      <c r="T263" s="9">
        <f t="shared" si="19"/>
        <v>41067.288194444445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s="5" t="s">
        <v>8310</v>
      </c>
      <c r="R264" t="s">
        <v>8315</v>
      </c>
      <c r="S264" s="9">
        <f t="shared" si="18"/>
        <v>40554.914675925924</v>
      </c>
      <c r="T264" s="9">
        <f t="shared" si="19"/>
        <v>40599.914675925924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s="5" t="s">
        <v>8310</v>
      </c>
      <c r="R265" t="s">
        <v>8315</v>
      </c>
      <c r="S265" s="9">
        <f t="shared" si="18"/>
        <v>41149.621458333328</v>
      </c>
      <c r="T265" s="9">
        <f t="shared" si="19"/>
        <v>41179.621458333328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s="5" t="s">
        <v>8310</v>
      </c>
      <c r="R266" t="s">
        <v>8315</v>
      </c>
      <c r="S266" s="9">
        <f t="shared" si="18"/>
        <v>41010.286979166667</v>
      </c>
      <c r="T266" s="9">
        <f t="shared" si="19"/>
        <v>41040.286979166667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s="5" t="s">
        <v>8310</v>
      </c>
      <c r="R267" t="s">
        <v>8315</v>
      </c>
      <c r="S267" s="9">
        <f t="shared" si="18"/>
        <v>40266.91238425926</v>
      </c>
      <c r="T267" s="9">
        <f t="shared" si="19"/>
        <v>40308.511111111111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s="5" t="s">
        <v>8310</v>
      </c>
      <c r="R268" t="s">
        <v>8315</v>
      </c>
      <c r="S268" s="9">
        <f t="shared" si="18"/>
        <v>40204.841516203705</v>
      </c>
      <c r="T268" s="9">
        <f t="shared" si="19"/>
        <v>40290.82708333333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s="5" t="s">
        <v>8310</v>
      </c>
      <c r="R269" t="s">
        <v>8315</v>
      </c>
      <c r="S269" s="9">
        <f t="shared" si="18"/>
        <v>41785.119201388887</v>
      </c>
      <c r="T269" s="9">
        <f t="shared" si="19"/>
        <v>41815.119201388887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s="5" t="s">
        <v>8310</v>
      </c>
      <c r="R270" t="s">
        <v>8315</v>
      </c>
      <c r="S270" s="9">
        <f t="shared" si="18"/>
        <v>40808.819189814814</v>
      </c>
      <c r="T270" s="9">
        <f t="shared" si="19"/>
        <v>40853.860856481479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s="5" t="s">
        <v>8310</v>
      </c>
      <c r="R271" t="s">
        <v>8315</v>
      </c>
      <c r="S271" s="9">
        <f t="shared" si="18"/>
        <v>42757.863680555551</v>
      </c>
      <c r="T271" s="9">
        <f t="shared" si="19"/>
        <v>42787.863680555551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s="5" t="s">
        <v>8310</v>
      </c>
      <c r="R272" t="s">
        <v>8315</v>
      </c>
      <c r="S272" s="9">
        <f t="shared" si="18"/>
        <v>40637.533217592594</v>
      </c>
      <c r="T272" s="9">
        <f t="shared" si="19"/>
        <v>40687.833333333328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s="5" t="s">
        <v>8310</v>
      </c>
      <c r="R273" t="s">
        <v>8315</v>
      </c>
      <c r="S273" s="9">
        <f t="shared" si="18"/>
        <v>41611.766909722217</v>
      </c>
      <c r="T273" s="9">
        <f t="shared" si="19"/>
        <v>41641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s="5" t="s">
        <v>8310</v>
      </c>
      <c r="R274" t="s">
        <v>8315</v>
      </c>
      <c r="S274" s="9">
        <f t="shared" si="18"/>
        <v>40235.567025462959</v>
      </c>
      <c r="T274" s="9">
        <f t="shared" si="19"/>
        <v>40296.450694444444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s="5" t="s">
        <v>8310</v>
      </c>
      <c r="R275" t="s">
        <v>8315</v>
      </c>
      <c r="S275" s="9">
        <f t="shared" si="18"/>
        <v>40697.16511574074</v>
      </c>
      <c r="T275" s="9">
        <f t="shared" si="19"/>
        <v>40727.16511574074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s="5" t="s">
        <v>8310</v>
      </c>
      <c r="R276" t="s">
        <v>8315</v>
      </c>
      <c r="S276" s="9">
        <f t="shared" si="18"/>
        <v>40969.579039351847</v>
      </c>
      <c r="T276" s="9">
        <f t="shared" si="19"/>
        <v>41003.957638888889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s="5" t="s">
        <v>8310</v>
      </c>
      <c r="R277" t="s">
        <v>8315</v>
      </c>
      <c r="S277" s="9">
        <f t="shared" si="18"/>
        <v>41192.698680555557</v>
      </c>
      <c r="T277" s="9">
        <f t="shared" si="19"/>
        <v>41222.740347222221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s="5" t="s">
        <v>8310</v>
      </c>
      <c r="R278" t="s">
        <v>8315</v>
      </c>
      <c r="S278" s="9">
        <f t="shared" si="18"/>
        <v>40966.748541666668</v>
      </c>
      <c r="T278" s="9">
        <f t="shared" si="19"/>
        <v>41026.706874999996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s="5" t="s">
        <v>8310</v>
      </c>
      <c r="R279" t="s">
        <v>8315</v>
      </c>
      <c r="S279" s="9">
        <f t="shared" si="18"/>
        <v>42117.55809027778</v>
      </c>
      <c r="T279" s="9">
        <f t="shared" si="19"/>
        <v>42147.55809027778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s="5" t="s">
        <v>8310</v>
      </c>
      <c r="R280" t="s">
        <v>8315</v>
      </c>
      <c r="S280" s="9">
        <f t="shared" si="18"/>
        <v>41163.707627314812</v>
      </c>
      <c r="T280" s="9">
        <f t="shared" si="19"/>
        <v>41193.707627314812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s="5" t="s">
        <v>8310</v>
      </c>
      <c r="R281" t="s">
        <v>8315</v>
      </c>
      <c r="S281" s="9">
        <f t="shared" si="18"/>
        <v>42758.910833333335</v>
      </c>
      <c r="T281" s="9">
        <f t="shared" si="19"/>
        <v>42792.750694444439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s="5" t="s">
        <v>8310</v>
      </c>
      <c r="R282" t="s">
        <v>8315</v>
      </c>
      <c r="S282" s="9">
        <f t="shared" si="18"/>
        <v>41744.257349537038</v>
      </c>
      <c r="T282" s="9">
        <f t="shared" si="19"/>
        <v>41789.257349537038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s="5" t="s">
        <v>8310</v>
      </c>
      <c r="R283" t="s">
        <v>8315</v>
      </c>
      <c r="S283" s="9">
        <f t="shared" si="18"/>
        <v>39949.830011574071</v>
      </c>
      <c r="T283" s="9">
        <f t="shared" si="19"/>
        <v>40035.476388888885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s="5" t="s">
        <v>8310</v>
      </c>
      <c r="R284" t="s">
        <v>8315</v>
      </c>
      <c r="S284" s="9">
        <f t="shared" si="18"/>
        <v>40194.586712962962</v>
      </c>
      <c r="T284" s="9">
        <f t="shared" si="19"/>
        <v>40231.583333333328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s="5" t="s">
        <v>8310</v>
      </c>
      <c r="R285" t="s">
        <v>8315</v>
      </c>
      <c r="S285" s="9">
        <f t="shared" si="18"/>
        <v>40675.376666666663</v>
      </c>
      <c r="T285" s="9">
        <f t="shared" si="19"/>
        <v>40694.874305555553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s="5" t="s">
        <v>8310</v>
      </c>
      <c r="R286" t="s">
        <v>8315</v>
      </c>
      <c r="S286" s="9">
        <f t="shared" si="18"/>
        <v>40904.404861111107</v>
      </c>
      <c r="T286" s="9">
        <f t="shared" si="19"/>
        <v>40929.404861111107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s="5" t="s">
        <v>8310</v>
      </c>
      <c r="R287" t="s">
        <v>8315</v>
      </c>
      <c r="S287" s="9">
        <f t="shared" si="18"/>
        <v>41506.422777777778</v>
      </c>
      <c r="T287" s="9">
        <f t="shared" si="19"/>
        <v>41536.422777777778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s="5" t="s">
        <v>8310</v>
      </c>
      <c r="R288" t="s">
        <v>8315</v>
      </c>
      <c r="S288" s="9">
        <f t="shared" si="18"/>
        <v>41313.482916666668</v>
      </c>
      <c r="T288" s="9">
        <f t="shared" si="19"/>
        <v>41358.441249999996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s="5" t="s">
        <v>8310</v>
      </c>
      <c r="R289" t="s">
        <v>8315</v>
      </c>
      <c r="S289" s="9">
        <f t="shared" si="18"/>
        <v>41183.944652777776</v>
      </c>
      <c r="T289" s="9">
        <f t="shared" si="19"/>
        <v>41214.833333333328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s="5" t="s">
        <v>8310</v>
      </c>
      <c r="R290" t="s">
        <v>8315</v>
      </c>
      <c r="S290" s="9">
        <f t="shared" si="18"/>
        <v>41050.835567129623</v>
      </c>
      <c r="T290" s="9">
        <f t="shared" si="19"/>
        <v>41085.835567129623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s="5" t="s">
        <v>8310</v>
      </c>
      <c r="R291" t="s">
        <v>8315</v>
      </c>
      <c r="S291" s="9">
        <f t="shared" si="18"/>
        <v>41550.123078703698</v>
      </c>
      <c r="T291" s="9">
        <f t="shared" si="19"/>
        <v>41580.123078703698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s="5" t="s">
        <v>8310</v>
      </c>
      <c r="R292" t="s">
        <v>8315</v>
      </c>
      <c r="S292" s="9">
        <f t="shared" si="18"/>
        <v>40526.035844907405</v>
      </c>
      <c r="T292" s="9">
        <f t="shared" si="19"/>
        <v>40575.999305555553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s="5" t="s">
        <v>8310</v>
      </c>
      <c r="R293" t="s">
        <v>8315</v>
      </c>
      <c r="S293" s="9">
        <f t="shared" si="18"/>
        <v>41376.435717592591</v>
      </c>
      <c r="T293" s="9">
        <f t="shared" si="19"/>
        <v>41394.667361111111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s="5" t="s">
        <v>8310</v>
      </c>
      <c r="R294" t="s">
        <v>8315</v>
      </c>
      <c r="S294" s="9">
        <f t="shared" si="18"/>
        <v>40812.469895833332</v>
      </c>
      <c r="T294" s="9">
        <f t="shared" si="19"/>
        <v>40844.832638888889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s="5" t="s">
        <v>8310</v>
      </c>
      <c r="R295" t="s">
        <v>8315</v>
      </c>
      <c r="S295" s="9">
        <f t="shared" si="18"/>
        <v>41719.334652777776</v>
      </c>
      <c r="T295" s="9">
        <f t="shared" si="19"/>
        <v>41749.334652777776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s="5" t="s">
        <v>8310</v>
      </c>
      <c r="R296" t="s">
        <v>8315</v>
      </c>
      <c r="S296" s="9">
        <f t="shared" si="18"/>
        <v>40342.751087962963</v>
      </c>
      <c r="T296" s="9">
        <f t="shared" si="19"/>
        <v>40378.333333333328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s="5" t="s">
        <v>8310</v>
      </c>
      <c r="R297" t="s">
        <v>8315</v>
      </c>
      <c r="S297" s="9">
        <f t="shared" si="18"/>
        <v>41518.671400462961</v>
      </c>
      <c r="T297" s="9">
        <f t="shared" si="19"/>
        <v>41578.666666666664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s="5" t="s">
        <v>8310</v>
      </c>
      <c r="R298" t="s">
        <v>8315</v>
      </c>
      <c r="S298" s="9">
        <f t="shared" si="18"/>
        <v>41134.142164351848</v>
      </c>
      <c r="T298" s="9">
        <f t="shared" si="19"/>
        <v>41159.142164351848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s="5" t="s">
        <v>8310</v>
      </c>
      <c r="R299" t="s">
        <v>8315</v>
      </c>
      <c r="S299" s="9">
        <f t="shared" si="18"/>
        <v>42089.394687499997</v>
      </c>
      <c r="T299" s="9">
        <f t="shared" si="19"/>
        <v>42124.832638888889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s="5" t="s">
        <v>8310</v>
      </c>
      <c r="R300" t="s">
        <v>8315</v>
      </c>
      <c r="S300" s="9">
        <f t="shared" si="18"/>
        <v>41709.130185185182</v>
      </c>
      <c r="T300" s="9">
        <f t="shared" si="19"/>
        <v>41768.541666666664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s="5" t="s">
        <v>8310</v>
      </c>
      <c r="R301" t="s">
        <v>8315</v>
      </c>
      <c r="S301" s="9">
        <f t="shared" si="18"/>
        <v>40468.891898148147</v>
      </c>
      <c r="T301" s="9">
        <f t="shared" si="19"/>
        <v>40498.933564814812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s="5" t="s">
        <v>8310</v>
      </c>
      <c r="R302" t="s">
        <v>8315</v>
      </c>
      <c r="S302" s="9">
        <f t="shared" si="18"/>
        <v>40626.626597222217</v>
      </c>
      <c r="T302" s="9">
        <f t="shared" si="19"/>
        <v>40657.626597222217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s="5" t="s">
        <v>8310</v>
      </c>
      <c r="R303" t="s">
        <v>8315</v>
      </c>
      <c r="S303" s="9">
        <f t="shared" si="18"/>
        <v>41312.404340277775</v>
      </c>
      <c r="T303" s="9">
        <f t="shared" si="19"/>
        <v>41352.362673611111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s="5" t="s">
        <v>8310</v>
      </c>
      <c r="R304" t="s">
        <v>8315</v>
      </c>
      <c r="S304" s="9">
        <f t="shared" si="18"/>
        <v>40933.523587962962</v>
      </c>
      <c r="T304" s="9">
        <f t="shared" si="19"/>
        <v>40963.523587962962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s="5" t="s">
        <v>8310</v>
      </c>
      <c r="R305" t="s">
        <v>8315</v>
      </c>
      <c r="S305" s="9">
        <f t="shared" si="18"/>
        <v>41031.737800925919</v>
      </c>
      <c r="T305" s="9">
        <f t="shared" si="19"/>
        <v>41061.737800925919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s="5" t="s">
        <v>8310</v>
      </c>
      <c r="R306" t="s">
        <v>8315</v>
      </c>
      <c r="S306" s="9">
        <f t="shared" si="18"/>
        <v>41113.76153935185</v>
      </c>
      <c r="T306" s="9">
        <f t="shared" si="19"/>
        <v>41152.75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s="5" t="s">
        <v>8310</v>
      </c>
      <c r="R307" t="s">
        <v>8315</v>
      </c>
      <c r="S307" s="9">
        <f t="shared" si="18"/>
        <v>40948.296863425923</v>
      </c>
      <c r="T307" s="9">
        <f t="shared" si="19"/>
        <v>40978.296863425923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s="5" t="s">
        <v>8310</v>
      </c>
      <c r="R308" t="s">
        <v>8315</v>
      </c>
      <c r="S308" s="9">
        <f t="shared" si="18"/>
        <v>41333.503854166665</v>
      </c>
      <c r="T308" s="9">
        <f t="shared" si="19"/>
        <v>41353.462187499994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s="5" t="s">
        <v>8310</v>
      </c>
      <c r="R309" t="s">
        <v>8315</v>
      </c>
      <c r="S309" s="9">
        <f t="shared" si="18"/>
        <v>41282.611122685186</v>
      </c>
      <c r="T309" s="9">
        <f t="shared" si="19"/>
        <v>41312.611122685186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s="5" t="s">
        <v>8310</v>
      </c>
      <c r="R310" t="s">
        <v>8315</v>
      </c>
      <c r="S310" s="9">
        <f t="shared" si="18"/>
        <v>40567.361226851848</v>
      </c>
      <c r="T310" s="9">
        <f t="shared" si="19"/>
        <v>40612.361226851848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s="5" t="s">
        <v>8310</v>
      </c>
      <c r="R311" t="s">
        <v>8315</v>
      </c>
      <c r="S311" s="9">
        <f t="shared" si="18"/>
        <v>41134.418217592589</v>
      </c>
      <c r="T311" s="9">
        <f t="shared" si="19"/>
        <v>41155.418217592589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s="5" t="s">
        <v>8310</v>
      </c>
      <c r="R312" t="s">
        <v>8315</v>
      </c>
      <c r="S312" s="9">
        <f t="shared" si="18"/>
        <v>40820.849803240737</v>
      </c>
      <c r="T312" s="9">
        <f t="shared" si="19"/>
        <v>40835.75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s="5" t="s">
        <v>8310</v>
      </c>
      <c r="R313" t="s">
        <v>8315</v>
      </c>
      <c r="S313" s="9">
        <f t="shared" si="18"/>
        <v>40867.886481481481</v>
      </c>
      <c r="T313" s="9">
        <f t="shared" si="19"/>
        <v>40908.999305555553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s="5" t="s">
        <v>8310</v>
      </c>
      <c r="R314" t="s">
        <v>8315</v>
      </c>
      <c r="S314" s="9">
        <f t="shared" si="18"/>
        <v>41348.544351851851</v>
      </c>
      <c r="T314" s="9">
        <f t="shared" si="19"/>
        <v>41378.544351851851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s="5" t="s">
        <v>8310</v>
      </c>
      <c r="R315" t="s">
        <v>8315</v>
      </c>
      <c r="S315" s="9">
        <f t="shared" si="18"/>
        <v>40356.894606481481</v>
      </c>
      <c r="T315" s="9">
        <f t="shared" si="19"/>
        <v>40401.332638888889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s="5" t="s">
        <v>8310</v>
      </c>
      <c r="R316" t="s">
        <v>8315</v>
      </c>
      <c r="S316" s="9">
        <f t="shared" si="18"/>
        <v>41304.499861111108</v>
      </c>
      <c r="T316" s="9">
        <f t="shared" si="19"/>
        <v>41334.499861111108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s="5" t="s">
        <v>8310</v>
      </c>
      <c r="R317" t="s">
        <v>8315</v>
      </c>
      <c r="S317" s="9">
        <f t="shared" si="18"/>
        <v>41113.439050925925</v>
      </c>
      <c r="T317" s="9">
        <f t="shared" si="19"/>
        <v>41143.439050925925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s="5" t="s">
        <v>8310</v>
      </c>
      <c r="R318" t="s">
        <v>8315</v>
      </c>
      <c r="S318" s="9">
        <f t="shared" si="18"/>
        <v>41950.590243055551</v>
      </c>
      <c r="T318" s="9">
        <f t="shared" si="19"/>
        <v>41983.874305555553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s="5" t="s">
        <v>8310</v>
      </c>
      <c r="R319" t="s">
        <v>8315</v>
      </c>
      <c r="S319" s="9">
        <f t="shared" si="18"/>
        <v>41589.343553240738</v>
      </c>
      <c r="T319" s="9">
        <f t="shared" si="19"/>
        <v>41619.343553240738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s="5" t="s">
        <v>8310</v>
      </c>
      <c r="R320" t="s">
        <v>8315</v>
      </c>
      <c r="S320" s="9">
        <f t="shared" si="18"/>
        <v>41329.705451388887</v>
      </c>
      <c r="T320" s="9">
        <f t="shared" si="19"/>
        <v>41359.663784722223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s="5" t="s">
        <v>8310</v>
      </c>
      <c r="R321" t="s">
        <v>8315</v>
      </c>
      <c r="S321" s="9">
        <f t="shared" si="18"/>
        <v>40123.504965277774</v>
      </c>
      <c r="T321" s="9">
        <f t="shared" si="19"/>
        <v>40210.999305555553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ROUND((E322/D322*100),2)</f>
        <v>106.58</v>
      </c>
      <c r="P322">
        <f t="shared" ref="P322:P385" si="21">ROUND((E322/L322),2)</f>
        <v>134.91</v>
      </c>
      <c r="Q322" s="5" t="s">
        <v>8310</v>
      </c>
      <c r="R322" t="s">
        <v>8315</v>
      </c>
      <c r="S322" s="9">
        <f t="shared" si="18"/>
        <v>42331.21797453703</v>
      </c>
      <c r="T322" s="9">
        <f t="shared" si="19"/>
        <v>42360.624999999993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102.66</v>
      </c>
      <c r="P323">
        <f t="shared" si="21"/>
        <v>106.62</v>
      </c>
      <c r="Q323" s="5" t="s">
        <v>8310</v>
      </c>
      <c r="R323" t="s">
        <v>8315</v>
      </c>
      <c r="S323" s="9">
        <f t="shared" ref="S323:S386" si="22">(J323/86400)+25569+(-8/24)</f>
        <v>42647.113263888888</v>
      </c>
      <c r="T323" s="9">
        <f t="shared" ref="T323:T386" si="23">(I323/86400)+25569+(-8/24)</f>
        <v>42682.154930555553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s="5" t="s">
        <v>8310</v>
      </c>
      <c r="R324" t="s">
        <v>8315</v>
      </c>
      <c r="S324" s="9">
        <f t="shared" si="22"/>
        <v>42473.236666666664</v>
      </c>
      <c r="T324" s="9">
        <f t="shared" si="23"/>
        <v>42503.236666666664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s="5" t="s">
        <v>8310</v>
      </c>
      <c r="R325" t="s">
        <v>8315</v>
      </c>
      <c r="S325" s="9">
        <f t="shared" si="22"/>
        <v>42696.988032407404</v>
      </c>
      <c r="T325" s="9">
        <f t="shared" si="23"/>
        <v>42724.999305555553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s="5" t="s">
        <v>8310</v>
      </c>
      <c r="R326" t="s">
        <v>8315</v>
      </c>
      <c r="S326" s="9">
        <f t="shared" si="22"/>
        <v>42184.292916666665</v>
      </c>
      <c r="T326" s="9">
        <f t="shared" si="23"/>
        <v>42217.292916666665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s="5" t="s">
        <v>8310</v>
      </c>
      <c r="R327" t="s">
        <v>8315</v>
      </c>
      <c r="S327" s="9">
        <f t="shared" si="22"/>
        <v>42688.854548611103</v>
      </c>
      <c r="T327" s="9">
        <f t="shared" si="23"/>
        <v>42723.854548611103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s="5" t="s">
        <v>8310</v>
      </c>
      <c r="R328" t="s">
        <v>8315</v>
      </c>
      <c r="S328" s="9">
        <f t="shared" si="22"/>
        <v>42774.981550925928</v>
      </c>
      <c r="T328" s="9">
        <f t="shared" si="23"/>
        <v>42808.622916666667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s="5" t="s">
        <v>8310</v>
      </c>
      <c r="R329" t="s">
        <v>8315</v>
      </c>
      <c r="S329" s="9">
        <f t="shared" si="22"/>
        <v>42057.901956018519</v>
      </c>
      <c r="T329" s="9">
        <f t="shared" si="23"/>
        <v>42084.999999999993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s="5" t="s">
        <v>8310</v>
      </c>
      <c r="R330" t="s">
        <v>8315</v>
      </c>
      <c r="S330" s="9">
        <f t="shared" si="22"/>
        <v>42278.613287037035</v>
      </c>
      <c r="T330" s="9">
        <f t="shared" si="23"/>
        <v>42308.833333333336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s="5" t="s">
        <v>8310</v>
      </c>
      <c r="R331" t="s">
        <v>8315</v>
      </c>
      <c r="S331" s="9">
        <f t="shared" si="22"/>
        <v>42291.133414351854</v>
      </c>
      <c r="T331" s="9">
        <f t="shared" si="23"/>
        <v>42314.833333333336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s="5" t="s">
        <v>8310</v>
      </c>
      <c r="R332" t="s">
        <v>8315</v>
      </c>
      <c r="S332" s="9">
        <f t="shared" si="22"/>
        <v>41379.182442129626</v>
      </c>
      <c r="T332" s="9">
        <f t="shared" si="23"/>
        <v>41410.832638888889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s="5" t="s">
        <v>8310</v>
      </c>
      <c r="R333" t="s">
        <v>8315</v>
      </c>
      <c r="S333" s="9">
        <f t="shared" si="22"/>
        <v>42507.248078703698</v>
      </c>
      <c r="T333" s="9">
        <f t="shared" si="23"/>
        <v>42538.248078703698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s="5" t="s">
        <v>8310</v>
      </c>
      <c r="R334" t="s">
        <v>8315</v>
      </c>
      <c r="S334" s="9">
        <f t="shared" si="22"/>
        <v>42263.346956018511</v>
      </c>
      <c r="T334" s="9">
        <f t="shared" si="23"/>
        <v>42304.999999999993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s="5" t="s">
        <v>8310</v>
      </c>
      <c r="R335" t="s">
        <v>8315</v>
      </c>
      <c r="S335" s="9">
        <f t="shared" si="22"/>
        <v>42437.303136574068</v>
      </c>
      <c r="T335" s="9">
        <f t="shared" si="23"/>
        <v>42467.261469907404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s="5" t="s">
        <v>8310</v>
      </c>
      <c r="R336" t="s">
        <v>8315</v>
      </c>
      <c r="S336" s="9">
        <f t="shared" si="22"/>
        <v>42101.349039351851</v>
      </c>
      <c r="T336" s="9">
        <f t="shared" si="23"/>
        <v>42139.458333333336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s="5" t="s">
        <v>8310</v>
      </c>
      <c r="R337" t="s">
        <v>8315</v>
      </c>
      <c r="S337" s="9">
        <f t="shared" si="22"/>
        <v>42101.404108796291</v>
      </c>
      <c r="T337" s="9">
        <f t="shared" si="23"/>
        <v>42132.583333333336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s="5" t="s">
        <v>8310</v>
      </c>
      <c r="R338" t="s">
        <v>8315</v>
      </c>
      <c r="S338" s="9">
        <f t="shared" si="22"/>
        <v>42291.262939814813</v>
      </c>
      <c r="T338" s="9">
        <f t="shared" si="23"/>
        <v>42321.304606481477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s="5" t="s">
        <v>8310</v>
      </c>
      <c r="R339" t="s">
        <v>8315</v>
      </c>
      <c r="S339" s="9">
        <f t="shared" si="22"/>
        <v>42046.795231481483</v>
      </c>
      <c r="T339" s="9">
        <f t="shared" si="23"/>
        <v>42076.753564814811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s="5" t="s">
        <v>8310</v>
      </c>
      <c r="R340" t="s">
        <v>8315</v>
      </c>
      <c r="S340" s="9">
        <f t="shared" si="22"/>
        <v>42559.422337962962</v>
      </c>
      <c r="T340" s="9">
        <f t="shared" si="23"/>
        <v>42615.708333333336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s="5" t="s">
        <v>8310</v>
      </c>
      <c r="R341" t="s">
        <v>8315</v>
      </c>
      <c r="S341" s="9">
        <f t="shared" si="22"/>
        <v>42093.426712962959</v>
      </c>
      <c r="T341" s="9">
        <f t="shared" si="23"/>
        <v>42123.426712962959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s="5" t="s">
        <v>8310</v>
      </c>
      <c r="R342" t="s">
        <v>8315</v>
      </c>
      <c r="S342" s="9">
        <f t="shared" si="22"/>
        <v>42772.335729166669</v>
      </c>
      <c r="T342" s="9">
        <f t="shared" si="23"/>
        <v>42802.541666666664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s="5" t="s">
        <v>8310</v>
      </c>
      <c r="R343" t="s">
        <v>8315</v>
      </c>
      <c r="S343" s="9">
        <f t="shared" si="22"/>
        <v>41894.546273148146</v>
      </c>
      <c r="T343" s="9">
        <f t="shared" si="23"/>
        <v>41912.832638888889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s="5" t="s">
        <v>8310</v>
      </c>
      <c r="R344" t="s">
        <v>8315</v>
      </c>
      <c r="S344" s="9">
        <f t="shared" si="22"/>
        <v>42459.447511574072</v>
      </c>
      <c r="T344" s="9">
        <f t="shared" si="23"/>
        <v>42489.447511574072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s="5" t="s">
        <v>8310</v>
      </c>
      <c r="R345" t="s">
        <v>8315</v>
      </c>
      <c r="S345" s="9">
        <f t="shared" si="22"/>
        <v>41926.404456018514</v>
      </c>
      <c r="T345" s="9">
        <f t="shared" si="23"/>
        <v>41956.791666666664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s="5" t="s">
        <v>8310</v>
      </c>
      <c r="R346" t="s">
        <v>8315</v>
      </c>
      <c r="S346" s="9">
        <f t="shared" si="22"/>
        <v>42111.637662037036</v>
      </c>
      <c r="T346" s="9">
        <f t="shared" si="23"/>
        <v>42155.763888888883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s="5" t="s">
        <v>8310</v>
      </c>
      <c r="R347" t="s">
        <v>8315</v>
      </c>
      <c r="S347" s="9">
        <f t="shared" si="22"/>
        <v>42114.610995370364</v>
      </c>
      <c r="T347" s="9">
        <f t="shared" si="23"/>
        <v>42144.610995370364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s="5" t="s">
        <v>8310</v>
      </c>
      <c r="R348" t="s">
        <v>8315</v>
      </c>
      <c r="S348" s="9">
        <f t="shared" si="22"/>
        <v>42261.166909722218</v>
      </c>
      <c r="T348" s="9">
        <f t="shared" si="23"/>
        <v>42291.166909722218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s="5" t="s">
        <v>8310</v>
      </c>
      <c r="R349" t="s">
        <v>8315</v>
      </c>
      <c r="S349" s="9">
        <f t="shared" si="22"/>
        <v>42292.162141203698</v>
      </c>
      <c r="T349" s="9">
        <f t="shared" si="23"/>
        <v>42322.20380787037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s="5" t="s">
        <v>8310</v>
      </c>
      <c r="R350" t="s">
        <v>8315</v>
      </c>
      <c r="S350" s="9">
        <f t="shared" si="22"/>
        <v>42207.253657407404</v>
      </c>
      <c r="T350" s="9">
        <f t="shared" si="23"/>
        <v>42237.253657407404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s="5" t="s">
        <v>8310</v>
      </c>
      <c r="R351" t="s">
        <v>8315</v>
      </c>
      <c r="S351" s="9">
        <f t="shared" si="22"/>
        <v>42760.165601851848</v>
      </c>
      <c r="T351" s="9">
        <f t="shared" si="23"/>
        <v>42790.165601851848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s="5" t="s">
        <v>8310</v>
      </c>
      <c r="R352" t="s">
        <v>8315</v>
      </c>
      <c r="S352" s="9">
        <f t="shared" si="22"/>
        <v>42585.732743055552</v>
      </c>
      <c r="T352" s="9">
        <f t="shared" si="23"/>
        <v>42623.832638888889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s="5" t="s">
        <v>8310</v>
      </c>
      <c r="R353" t="s">
        <v>8315</v>
      </c>
      <c r="S353" s="9">
        <f t="shared" si="22"/>
        <v>42427.63141203703</v>
      </c>
      <c r="T353" s="9">
        <f t="shared" si="23"/>
        <v>42467.589745370373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s="5" t="s">
        <v>8310</v>
      </c>
      <c r="R354" t="s">
        <v>8315</v>
      </c>
      <c r="S354" s="9">
        <f t="shared" si="22"/>
        <v>41889.834120370368</v>
      </c>
      <c r="T354" s="9">
        <f t="shared" si="23"/>
        <v>41919.834120370368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s="5" t="s">
        <v>8310</v>
      </c>
      <c r="R355" t="s">
        <v>8315</v>
      </c>
      <c r="S355" s="9">
        <f t="shared" si="22"/>
        <v>42297.458553240744</v>
      </c>
      <c r="T355" s="9">
        <f t="shared" si="23"/>
        <v>42327.500219907401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s="5" t="s">
        <v>8310</v>
      </c>
      <c r="R356" t="s">
        <v>8315</v>
      </c>
      <c r="S356" s="9">
        <f t="shared" si="22"/>
        <v>42438.494456018518</v>
      </c>
      <c r="T356" s="9">
        <f t="shared" si="23"/>
        <v>42468.452789351846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s="5" t="s">
        <v>8310</v>
      </c>
      <c r="R357" t="s">
        <v>8315</v>
      </c>
      <c r="S357" s="9">
        <f t="shared" si="22"/>
        <v>41942.9605787037</v>
      </c>
      <c r="T357" s="9">
        <f t="shared" si="23"/>
        <v>41974.002245370364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s="5" t="s">
        <v>8310</v>
      </c>
      <c r="R358" t="s">
        <v>8315</v>
      </c>
      <c r="S358" s="9">
        <f t="shared" si="22"/>
        <v>42415.469826388886</v>
      </c>
      <c r="T358" s="9">
        <f t="shared" si="23"/>
        <v>42445.428159722222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s="5" t="s">
        <v>8310</v>
      </c>
      <c r="R359" t="s">
        <v>8315</v>
      </c>
      <c r="S359" s="9">
        <f t="shared" si="22"/>
        <v>42077.88885416666</v>
      </c>
      <c r="T359" s="9">
        <f t="shared" si="23"/>
        <v>42117.88885416666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s="5" t="s">
        <v>8310</v>
      </c>
      <c r="R360" t="s">
        <v>8315</v>
      </c>
      <c r="S360" s="9">
        <f t="shared" si="22"/>
        <v>42507.526863425919</v>
      </c>
      <c r="T360" s="9">
        <f t="shared" si="23"/>
        <v>42536.291666666664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s="5" t="s">
        <v>8310</v>
      </c>
      <c r="R361" t="s">
        <v>8315</v>
      </c>
      <c r="S361" s="9">
        <f t="shared" si="22"/>
        <v>41934.73715277778</v>
      </c>
      <c r="T361" s="9">
        <f t="shared" si="23"/>
        <v>41956.883333333331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s="5" t="s">
        <v>8310</v>
      </c>
      <c r="R362" t="s">
        <v>8315</v>
      </c>
      <c r="S362" s="9">
        <f t="shared" si="22"/>
        <v>42163.564583333333</v>
      </c>
      <c r="T362" s="9">
        <f t="shared" si="23"/>
        <v>42207.799305555549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s="5" t="s">
        <v>8310</v>
      </c>
      <c r="R363" t="s">
        <v>8315</v>
      </c>
      <c r="S363" s="9">
        <f t="shared" si="22"/>
        <v>41935.667893518512</v>
      </c>
      <c r="T363" s="9">
        <f t="shared" si="23"/>
        <v>41965.709560185183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s="5" t="s">
        <v>8310</v>
      </c>
      <c r="R364" t="s">
        <v>8315</v>
      </c>
      <c r="S364" s="9">
        <f t="shared" si="22"/>
        <v>41836.877210648148</v>
      </c>
      <c r="T364" s="9">
        <f t="shared" si="23"/>
        <v>41858.666666666664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s="5" t="s">
        <v>8310</v>
      </c>
      <c r="R365" t="s">
        <v>8315</v>
      </c>
      <c r="S365" s="9">
        <f t="shared" si="22"/>
        <v>40255.41129629629</v>
      </c>
      <c r="T365" s="9">
        <f t="shared" si="23"/>
        <v>40300.473611111105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s="5" t="s">
        <v>8310</v>
      </c>
      <c r="R366" t="s">
        <v>8315</v>
      </c>
      <c r="S366" s="9">
        <f t="shared" si="22"/>
        <v>41780.526296296295</v>
      </c>
      <c r="T366" s="9">
        <f t="shared" si="23"/>
        <v>41810.832638888889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s="5" t="s">
        <v>8310</v>
      </c>
      <c r="R367" t="s">
        <v>8315</v>
      </c>
      <c r="S367" s="9">
        <f t="shared" si="22"/>
        <v>41668.273136574069</v>
      </c>
      <c r="T367" s="9">
        <f t="shared" si="23"/>
        <v>41698.273136574069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s="5" t="s">
        <v>8310</v>
      </c>
      <c r="R368" t="s">
        <v>8315</v>
      </c>
      <c r="S368" s="9">
        <f t="shared" si="22"/>
        <v>41019.459699074076</v>
      </c>
      <c r="T368" s="9">
        <f t="shared" si="23"/>
        <v>41049.459699074076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s="5" t="s">
        <v>8310</v>
      </c>
      <c r="R369" t="s">
        <v>8315</v>
      </c>
      <c r="S369" s="9">
        <f t="shared" si="22"/>
        <v>41355.243958333333</v>
      </c>
      <c r="T369" s="9">
        <f t="shared" si="23"/>
        <v>41394.874305555553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s="5" t="s">
        <v>8310</v>
      </c>
      <c r="R370" t="s">
        <v>8315</v>
      </c>
      <c r="S370" s="9">
        <f t="shared" si="22"/>
        <v>42043.272245370368</v>
      </c>
      <c r="T370" s="9">
        <f t="shared" si="23"/>
        <v>42078.230578703697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s="5" t="s">
        <v>8310</v>
      </c>
      <c r="R371" t="s">
        <v>8315</v>
      </c>
      <c r="S371" s="9">
        <f t="shared" si="22"/>
        <v>40893.2183912037</v>
      </c>
      <c r="T371" s="9">
        <f t="shared" si="23"/>
        <v>40923.2183912037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s="5" t="s">
        <v>8310</v>
      </c>
      <c r="R372" t="s">
        <v>8315</v>
      </c>
      <c r="S372" s="9">
        <f t="shared" si="22"/>
        <v>42711.461805555555</v>
      </c>
      <c r="T372" s="9">
        <f t="shared" si="23"/>
        <v>42741.461805555555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s="5" t="s">
        <v>8310</v>
      </c>
      <c r="R373" t="s">
        <v>8315</v>
      </c>
      <c r="S373" s="9">
        <f t="shared" si="22"/>
        <v>41261.434479166666</v>
      </c>
      <c r="T373" s="9">
        <f t="shared" si="23"/>
        <v>41306.434479166666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s="5" t="s">
        <v>8310</v>
      </c>
      <c r="R374" t="s">
        <v>8315</v>
      </c>
      <c r="S374" s="9">
        <f t="shared" si="22"/>
        <v>42425.243564814817</v>
      </c>
      <c r="T374" s="9">
        <f t="shared" si="23"/>
        <v>42465.333333333336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s="5" t="s">
        <v>8310</v>
      </c>
      <c r="R375" t="s">
        <v>8315</v>
      </c>
      <c r="S375" s="9">
        <f t="shared" si="22"/>
        <v>41078.578680555554</v>
      </c>
      <c r="T375" s="9">
        <f t="shared" si="23"/>
        <v>41108.578680555554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s="5" t="s">
        <v>8310</v>
      </c>
      <c r="R376" t="s">
        <v>8315</v>
      </c>
      <c r="S376" s="9">
        <f t="shared" si="22"/>
        <v>40757.555914351848</v>
      </c>
      <c r="T376" s="9">
        <f t="shared" si="23"/>
        <v>40802.555914351848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s="5" t="s">
        <v>8310</v>
      </c>
      <c r="R377" t="s">
        <v>8315</v>
      </c>
      <c r="S377" s="9">
        <f t="shared" si="22"/>
        <v>41657.65174768518</v>
      </c>
      <c r="T377" s="9">
        <f t="shared" si="23"/>
        <v>41699.387499999997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s="5" t="s">
        <v>8310</v>
      </c>
      <c r="R378" t="s">
        <v>8315</v>
      </c>
      <c r="S378" s="9">
        <f t="shared" si="22"/>
        <v>42576.119398148141</v>
      </c>
      <c r="T378" s="9">
        <f t="shared" si="23"/>
        <v>42607.119398148141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s="5" t="s">
        <v>8310</v>
      </c>
      <c r="R379" t="s">
        <v>8315</v>
      </c>
      <c r="S379" s="9">
        <f t="shared" si="22"/>
        <v>42291.917453703696</v>
      </c>
      <c r="T379" s="9">
        <f t="shared" si="23"/>
        <v>42321.959027777775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s="5" t="s">
        <v>8310</v>
      </c>
      <c r="R380" t="s">
        <v>8315</v>
      </c>
      <c r="S380" s="9">
        <f t="shared" si="22"/>
        <v>42370.238518518519</v>
      </c>
      <c r="T380" s="9">
        <f t="shared" si="23"/>
        <v>42394.661111111105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s="5" t="s">
        <v>8310</v>
      </c>
      <c r="R381" t="s">
        <v>8315</v>
      </c>
      <c r="S381" s="9">
        <f t="shared" si="22"/>
        <v>40987.354999999996</v>
      </c>
      <c r="T381" s="9">
        <f t="shared" si="23"/>
        <v>41032.354999999996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s="5" t="s">
        <v>8310</v>
      </c>
      <c r="R382" t="s">
        <v>8315</v>
      </c>
      <c r="S382" s="9">
        <f t="shared" si="22"/>
        <v>42367.386481481481</v>
      </c>
      <c r="T382" s="9">
        <f t="shared" si="23"/>
        <v>42392.386481481481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s="5" t="s">
        <v>8310</v>
      </c>
      <c r="R383" t="s">
        <v>8315</v>
      </c>
      <c r="S383" s="9">
        <f t="shared" si="22"/>
        <v>41085.36478009259</v>
      </c>
      <c r="T383" s="9">
        <f t="shared" si="23"/>
        <v>41119.875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s="5" t="s">
        <v>8310</v>
      </c>
      <c r="R384" t="s">
        <v>8315</v>
      </c>
      <c r="S384" s="9">
        <f t="shared" si="22"/>
        <v>41144.376157407409</v>
      </c>
      <c r="T384" s="9">
        <f t="shared" si="23"/>
        <v>41158.376157407409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s="5" t="s">
        <v>8310</v>
      </c>
      <c r="R385" t="s">
        <v>8315</v>
      </c>
      <c r="S385" s="9">
        <f t="shared" si="22"/>
        <v>41754.78424768518</v>
      </c>
      <c r="T385" s="9">
        <f t="shared" si="23"/>
        <v>41777.78424768518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ROUND((E386/D386*100),2)</f>
        <v>112.11</v>
      </c>
      <c r="P386">
        <f t="shared" ref="P386:P449" si="25">ROUND((E386/L386),2)</f>
        <v>58.54</v>
      </c>
      <c r="Q386" s="5" t="s">
        <v>8310</v>
      </c>
      <c r="R386" t="s">
        <v>8315</v>
      </c>
      <c r="S386" s="9">
        <f t="shared" si="22"/>
        <v>41980.448460648149</v>
      </c>
      <c r="T386" s="9">
        <f t="shared" si="23"/>
        <v>42010.448460648149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105.98</v>
      </c>
      <c r="P387">
        <f t="shared" si="25"/>
        <v>111.8</v>
      </c>
      <c r="Q387" s="5" t="s">
        <v>8310</v>
      </c>
      <c r="R387" t="s">
        <v>8315</v>
      </c>
      <c r="S387" s="9">
        <f t="shared" ref="S387:S450" si="26">(J387/86400)+25569+(-8/24)</f>
        <v>41934.251168981478</v>
      </c>
      <c r="T387" s="9">
        <f t="shared" ref="T387:T450" si="27">(I387/86400)+25569+(-8/24)</f>
        <v>41964.29283564815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s="5" t="s">
        <v>8310</v>
      </c>
      <c r="R388" t="s">
        <v>8315</v>
      </c>
      <c r="S388" s="9">
        <f t="shared" si="26"/>
        <v>42211.617951388886</v>
      </c>
      <c r="T388" s="9">
        <f t="shared" si="27"/>
        <v>42226.617951388886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s="5" t="s">
        <v>8310</v>
      </c>
      <c r="R389" t="s">
        <v>8315</v>
      </c>
      <c r="S389" s="9">
        <f t="shared" si="26"/>
        <v>42200.343263888884</v>
      </c>
      <c r="T389" s="9">
        <f t="shared" si="27"/>
        <v>42230.916666666664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s="5" t="s">
        <v>8310</v>
      </c>
      <c r="R390" t="s">
        <v>8315</v>
      </c>
      <c r="S390" s="9">
        <f t="shared" si="26"/>
        <v>42548.74282407407</v>
      </c>
      <c r="T390" s="9">
        <f t="shared" si="27"/>
        <v>42578.74282407407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s="5" t="s">
        <v>8310</v>
      </c>
      <c r="R391" t="s">
        <v>8315</v>
      </c>
      <c r="S391" s="9">
        <f t="shared" si="26"/>
        <v>41673.729745370372</v>
      </c>
      <c r="T391" s="9">
        <f t="shared" si="27"/>
        <v>41705.624305555553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s="5" t="s">
        <v>8310</v>
      </c>
      <c r="R392" t="s">
        <v>8315</v>
      </c>
      <c r="S392" s="9">
        <f t="shared" si="26"/>
        <v>42111.703379629624</v>
      </c>
      <c r="T392" s="9">
        <f t="shared" si="27"/>
        <v>42131.703379629624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s="5" t="s">
        <v>8310</v>
      </c>
      <c r="R393" t="s">
        <v>8315</v>
      </c>
      <c r="S393" s="9">
        <f t="shared" si="26"/>
        <v>40864.708923611106</v>
      </c>
      <c r="T393" s="9">
        <f t="shared" si="27"/>
        <v>40894.707638888889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s="5" t="s">
        <v>8310</v>
      </c>
      <c r="R394" t="s">
        <v>8315</v>
      </c>
      <c r="S394" s="9">
        <f t="shared" si="26"/>
        <v>40763.383923611109</v>
      </c>
      <c r="T394" s="9">
        <f t="shared" si="27"/>
        <v>40793.791666666664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s="5" t="s">
        <v>8310</v>
      </c>
      <c r="R395" t="s">
        <v>8315</v>
      </c>
      <c r="S395" s="9">
        <f t="shared" si="26"/>
        <v>41526.375601851847</v>
      </c>
      <c r="T395" s="9">
        <f t="shared" si="27"/>
        <v>41557.375601851847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s="5" t="s">
        <v>8310</v>
      </c>
      <c r="R396" t="s">
        <v>8315</v>
      </c>
      <c r="S396" s="9">
        <f t="shared" si="26"/>
        <v>42417.48474537037</v>
      </c>
      <c r="T396" s="9">
        <f t="shared" si="27"/>
        <v>42477.443078703705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s="5" t="s">
        <v>8310</v>
      </c>
      <c r="R397" t="s">
        <v>8315</v>
      </c>
      <c r="S397" s="9">
        <f t="shared" si="26"/>
        <v>40990.575925925921</v>
      </c>
      <c r="T397" s="9">
        <f t="shared" si="27"/>
        <v>41026.563888888886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s="5" t="s">
        <v>8310</v>
      </c>
      <c r="R398" t="s">
        <v>8315</v>
      </c>
      <c r="S398" s="9">
        <f t="shared" si="26"/>
        <v>41082.231550925928</v>
      </c>
      <c r="T398" s="9">
        <f t="shared" si="27"/>
        <v>41097.231550925928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s="5" t="s">
        <v>8310</v>
      </c>
      <c r="R399" t="s">
        <v>8315</v>
      </c>
      <c r="S399" s="9">
        <f t="shared" si="26"/>
        <v>40379.443101851852</v>
      </c>
      <c r="T399" s="9">
        <f t="shared" si="27"/>
        <v>40421.822222222218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s="5" t="s">
        <v>8310</v>
      </c>
      <c r="R400" t="s">
        <v>8315</v>
      </c>
      <c r="S400" s="9">
        <f t="shared" si="26"/>
        <v>42078.459791666661</v>
      </c>
      <c r="T400" s="9">
        <f t="shared" si="27"/>
        <v>42123.459791666661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s="5" t="s">
        <v>8310</v>
      </c>
      <c r="R401" t="s">
        <v>8315</v>
      </c>
      <c r="S401" s="9">
        <f t="shared" si="26"/>
        <v>42687.542442129627</v>
      </c>
      <c r="T401" s="9">
        <f t="shared" si="27"/>
        <v>42718.166666666664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s="5" t="s">
        <v>8310</v>
      </c>
      <c r="R402" t="s">
        <v>8315</v>
      </c>
      <c r="S402" s="9">
        <f t="shared" si="26"/>
        <v>41745.302627314813</v>
      </c>
      <c r="T402" s="9">
        <f t="shared" si="27"/>
        <v>41775.8125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s="5" t="s">
        <v>8310</v>
      </c>
      <c r="R403" t="s">
        <v>8315</v>
      </c>
      <c r="S403" s="9">
        <f t="shared" si="26"/>
        <v>40732.508912037032</v>
      </c>
      <c r="T403" s="9">
        <f t="shared" si="27"/>
        <v>40762.508912037032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s="5" t="s">
        <v>8310</v>
      </c>
      <c r="R404" t="s">
        <v>8315</v>
      </c>
      <c r="S404" s="9">
        <f t="shared" si="26"/>
        <v>42292.206215277773</v>
      </c>
      <c r="T404" s="9">
        <f t="shared" si="27"/>
        <v>42313.247881944444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s="5" t="s">
        <v>8310</v>
      </c>
      <c r="R405" t="s">
        <v>8315</v>
      </c>
      <c r="S405" s="9">
        <f t="shared" si="26"/>
        <v>40717.977326388886</v>
      </c>
      <c r="T405" s="9">
        <f t="shared" si="27"/>
        <v>40764.963888888888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s="5" t="s">
        <v>8310</v>
      </c>
      <c r="R406" t="s">
        <v>8315</v>
      </c>
      <c r="S406" s="9">
        <f t="shared" si="26"/>
        <v>41646.294699074067</v>
      </c>
      <c r="T406" s="9">
        <f t="shared" si="27"/>
        <v>41675.62777777778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s="5" t="s">
        <v>8310</v>
      </c>
      <c r="R407" t="s">
        <v>8315</v>
      </c>
      <c r="S407" s="9">
        <f t="shared" si="26"/>
        <v>41673.751608796294</v>
      </c>
      <c r="T407" s="9">
        <f t="shared" si="27"/>
        <v>41703.751608796294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s="5" t="s">
        <v>8310</v>
      </c>
      <c r="R408" t="s">
        <v>8315</v>
      </c>
      <c r="S408" s="9">
        <f t="shared" si="26"/>
        <v>40637.82913194444</v>
      </c>
      <c r="T408" s="9">
        <f t="shared" si="27"/>
        <v>40671.915972222218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s="5" t="s">
        <v>8310</v>
      </c>
      <c r="R409" t="s">
        <v>8315</v>
      </c>
      <c r="S409" s="9">
        <f t="shared" si="26"/>
        <v>40806.537615740737</v>
      </c>
      <c r="T409" s="9">
        <f t="shared" si="27"/>
        <v>40866.579282407409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s="5" t="s">
        <v>8310</v>
      </c>
      <c r="R410" t="s">
        <v>8315</v>
      </c>
      <c r="S410" s="9">
        <f t="shared" si="26"/>
        <v>41543.402662037035</v>
      </c>
      <c r="T410" s="9">
        <f t="shared" si="27"/>
        <v>41583.444328703699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s="5" t="s">
        <v>8310</v>
      </c>
      <c r="R411" t="s">
        <v>8315</v>
      </c>
      <c r="S411" s="9">
        <f t="shared" si="26"/>
        <v>42543.529444444437</v>
      </c>
      <c r="T411" s="9">
        <f t="shared" si="27"/>
        <v>42573.529444444437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s="5" t="s">
        <v>8310</v>
      </c>
      <c r="R412" t="s">
        <v>8315</v>
      </c>
      <c r="S412" s="9">
        <f t="shared" si="26"/>
        <v>42113.648113425923</v>
      </c>
      <c r="T412" s="9">
        <f t="shared" si="27"/>
        <v>42173.648113425923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s="5" t="s">
        <v>8310</v>
      </c>
      <c r="R413" t="s">
        <v>8315</v>
      </c>
      <c r="S413" s="9">
        <f t="shared" si="26"/>
        <v>41597.842638888884</v>
      </c>
      <c r="T413" s="9">
        <f t="shared" si="27"/>
        <v>41629.875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s="5" t="s">
        <v>8310</v>
      </c>
      <c r="R414" t="s">
        <v>8315</v>
      </c>
      <c r="S414" s="9">
        <f t="shared" si="26"/>
        <v>41099.409467592588</v>
      </c>
      <c r="T414" s="9">
        <f t="shared" si="27"/>
        <v>41115.409467592588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s="5" t="s">
        <v>8310</v>
      </c>
      <c r="R415" t="s">
        <v>8315</v>
      </c>
      <c r="S415" s="9">
        <f t="shared" si="26"/>
        <v>41079.54410879629</v>
      </c>
      <c r="T415" s="9">
        <f t="shared" si="27"/>
        <v>41109.54410879629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s="5" t="s">
        <v>8310</v>
      </c>
      <c r="R416" t="s">
        <v>8315</v>
      </c>
      <c r="S416" s="9">
        <f t="shared" si="26"/>
        <v>41528.72991898148</v>
      </c>
      <c r="T416" s="9">
        <f t="shared" si="27"/>
        <v>41558.72991898148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s="5" t="s">
        <v>8310</v>
      </c>
      <c r="R417" t="s">
        <v>8315</v>
      </c>
      <c r="S417" s="9">
        <f t="shared" si="26"/>
        <v>41904.518541666665</v>
      </c>
      <c r="T417" s="9">
        <f t="shared" si="27"/>
        <v>41929.166666666664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s="5" t="s">
        <v>8310</v>
      </c>
      <c r="R418" t="s">
        <v>8315</v>
      </c>
      <c r="S418" s="9">
        <f t="shared" si="26"/>
        <v>41648.062858796293</v>
      </c>
      <c r="T418" s="9">
        <f t="shared" si="27"/>
        <v>41678.062858796293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s="5" t="s">
        <v>8310</v>
      </c>
      <c r="R419" t="s">
        <v>8315</v>
      </c>
      <c r="S419" s="9">
        <f t="shared" si="26"/>
        <v>41360.637268518512</v>
      </c>
      <c r="T419" s="9">
        <f t="shared" si="27"/>
        <v>41371.856249999997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s="5" t="s">
        <v>8310</v>
      </c>
      <c r="R420" t="s">
        <v>8315</v>
      </c>
      <c r="S420" s="9">
        <f t="shared" si="26"/>
        <v>42177.94903935185</v>
      </c>
      <c r="T420" s="9">
        <f t="shared" si="27"/>
        <v>42207.94903935185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s="5" t="s">
        <v>8310</v>
      </c>
      <c r="R421" t="s">
        <v>8315</v>
      </c>
      <c r="S421" s="9">
        <f t="shared" si="26"/>
        <v>41394.509108796294</v>
      </c>
      <c r="T421" s="9">
        <f t="shared" si="27"/>
        <v>41454.509108796294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s="5" t="s">
        <v>8310</v>
      </c>
      <c r="R422" t="s">
        <v>8316</v>
      </c>
      <c r="S422" s="9">
        <f t="shared" si="26"/>
        <v>41681.903136574074</v>
      </c>
      <c r="T422" s="9">
        <f t="shared" si="27"/>
        <v>41711.861469907402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s="5" t="s">
        <v>8310</v>
      </c>
      <c r="R423" t="s">
        <v>8316</v>
      </c>
      <c r="S423" s="9">
        <f t="shared" si="26"/>
        <v>42177.158055555548</v>
      </c>
      <c r="T423" s="9">
        <f t="shared" si="27"/>
        <v>42237.158055555548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s="5" t="s">
        <v>8310</v>
      </c>
      <c r="R424" t="s">
        <v>8316</v>
      </c>
      <c r="S424" s="9">
        <f t="shared" si="26"/>
        <v>41862.927048611113</v>
      </c>
      <c r="T424" s="9">
        <f t="shared" si="27"/>
        <v>41892.927048611113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s="5" t="s">
        <v>8310</v>
      </c>
      <c r="R425" t="s">
        <v>8316</v>
      </c>
      <c r="S425" s="9">
        <f t="shared" si="26"/>
        <v>41400.592939814815</v>
      </c>
      <c r="T425" s="9">
        <f t="shared" si="27"/>
        <v>41430.592939814815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s="5" t="s">
        <v>8310</v>
      </c>
      <c r="R426" t="s">
        <v>8316</v>
      </c>
      <c r="S426" s="9">
        <f t="shared" si="26"/>
        <v>40934.042812499996</v>
      </c>
      <c r="T426" s="9">
        <f t="shared" si="27"/>
        <v>40994.001145833332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s="5" t="s">
        <v>8310</v>
      </c>
      <c r="R427" t="s">
        <v>8316</v>
      </c>
      <c r="S427" s="9">
        <f t="shared" si="26"/>
        <v>42275.527824074066</v>
      </c>
      <c r="T427" s="9">
        <f t="shared" si="27"/>
        <v>42335.569490740738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s="5" t="s">
        <v>8310</v>
      </c>
      <c r="R428" t="s">
        <v>8316</v>
      </c>
      <c r="S428" s="9">
        <f t="shared" si="26"/>
        <v>42400.378634259258</v>
      </c>
      <c r="T428" s="9">
        <f t="shared" si="27"/>
        <v>42430.378634259258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s="5" t="s">
        <v>8310</v>
      </c>
      <c r="R429" t="s">
        <v>8316</v>
      </c>
      <c r="S429" s="9">
        <f t="shared" si="26"/>
        <v>42285.575694444444</v>
      </c>
      <c r="T429" s="9">
        <f t="shared" si="27"/>
        <v>42299.457638888889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s="5" t="s">
        <v>8310</v>
      </c>
      <c r="R430" t="s">
        <v>8316</v>
      </c>
      <c r="S430" s="9">
        <f t="shared" si="26"/>
        <v>41778.433391203704</v>
      </c>
      <c r="T430" s="9">
        <f t="shared" si="27"/>
        <v>41806.583333333328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s="5" t="s">
        <v>8310</v>
      </c>
      <c r="R431" t="s">
        <v>8316</v>
      </c>
      <c r="S431" s="9">
        <f t="shared" si="26"/>
        <v>40070.568078703705</v>
      </c>
      <c r="T431" s="9">
        <f t="shared" si="27"/>
        <v>40143.874305555553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s="5" t="s">
        <v>8310</v>
      </c>
      <c r="R432" t="s">
        <v>8316</v>
      </c>
      <c r="S432" s="9">
        <f t="shared" si="26"/>
        <v>41512.773923611108</v>
      </c>
      <c r="T432" s="9">
        <f t="shared" si="27"/>
        <v>41527.773923611108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s="5" t="s">
        <v>8310</v>
      </c>
      <c r="R433" t="s">
        <v>8316</v>
      </c>
      <c r="S433" s="9">
        <f t="shared" si="26"/>
        <v>42526.537997685184</v>
      </c>
      <c r="T433" s="9">
        <f t="shared" si="27"/>
        <v>42556.537997685184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s="5" t="s">
        <v>8310</v>
      </c>
      <c r="R434" t="s">
        <v>8316</v>
      </c>
      <c r="S434" s="9">
        <f t="shared" si="26"/>
        <v>42238.39329861111</v>
      </c>
      <c r="T434" s="9">
        <f t="shared" si="27"/>
        <v>42298.39329861111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s="5" t="s">
        <v>8310</v>
      </c>
      <c r="R435" t="s">
        <v>8316</v>
      </c>
      <c r="S435" s="9">
        <f t="shared" si="26"/>
        <v>42228.296550925923</v>
      </c>
      <c r="T435" s="9">
        <f t="shared" si="27"/>
        <v>42288.296550925923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s="5" t="s">
        <v>8310</v>
      </c>
      <c r="R436" t="s">
        <v>8316</v>
      </c>
      <c r="S436" s="9">
        <f t="shared" si="26"/>
        <v>41576.501180555555</v>
      </c>
      <c r="T436" s="9">
        <f t="shared" si="27"/>
        <v>41609.542847222219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s="5" t="s">
        <v>8310</v>
      </c>
      <c r="R437" t="s">
        <v>8316</v>
      </c>
      <c r="S437" s="9">
        <f t="shared" si="26"/>
        <v>41500.414120370369</v>
      </c>
      <c r="T437" s="9">
        <f t="shared" si="27"/>
        <v>41530.414120370369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s="5" t="s">
        <v>8310</v>
      </c>
      <c r="R438" t="s">
        <v>8316</v>
      </c>
      <c r="S438" s="9">
        <f t="shared" si="26"/>
        <v>41456.029085648144</v>
      </c>
      <c r="T438" s="9">
        <f t="shared" si="27"/>
        <v>41486.029085648144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s="5" t="s">
        <v>8310</v>
      </c>
      <c r="R439" t="s">
        <v>8316</v>
      </c>
      <c r="S439" s="9">
        <f t="shared" si="26"/>
        <v>42590.985254629624</v>
      </c>
      <c r="T439" s="9">
        <f t="shared" si="27"/>
        <v>42650.985254629624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s="5" t="s">
        <v>8310</v>
      </c>
      <c r="R440" t="s">
        <v>8316</v>
      </c>
      <c r="S440" s="9">
        <f t="shared" si="26"/>
        <v>42295.927754629629</v>
      </c>
      <c r="T440" s="9">
        <f t="shared" si="27"/>
        <v>42325.969421296293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s="5" t="s">
        <v>8310</v>
      </c>
      <c r="R441" t="s">
        <v>8316</v>
      </c>
      <c r="S441" s="9">
        <f t="shared" si="26"/>
        <v>41919.428449074076</v>
      </c>
      <c r="T441" s="9">
        <f t="shared" si="27"/>
        <v>41929.428449074076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s="5" t="s">
        <v>8310</v>
      </c>
      <c r="R442" t="s">
        <v>8316</v>
      </c>
      <c r="S442" s="9">
        <f t="shared" si="26"/>
        <v>42423.652233796289</v>
      </c>
      <c r="T442" s="9">
        <f t="shared" si="27"/>
        <v>42453.610567129632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s="5" t="s">
        <v>8310</v>
      </c>
      <c r="R443" t="s">
        <v>8316</v>
      </c>
      <c r="S443" s="9">
        <f t="shared" si="26"/>
        <v>41550.460601851846</v>
      </c>
      <c r="T443" s="9">
        <f t="shared" si="27"/>
        <v>41580.460601851846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s="5" t="s">
        <v>8310</v>
      </c>
      <c r="R444" t="s">
        <v>8316</v>
      </c>
      <c r="S444" s="9">
        <f t="shared" si="26"/>
        <v>42024.555358796293</v>
      </c>
      <c r="T444" s="9">
        <f t="shared" si="27"/>
        <v>42054.555358796293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s="5" t="s">
        <v>8310</v>
      </c>
      <c r="R445" t="s">
        <v>8316</v>
      </c>
      <c r="S445" s="9">
        <f t="shared" si="26"/>
        <v>41649.681724537033</v>
      </c>
      <c r="T445" s="9">
        <f t="shared" si="27"/>
        <v>41679.681724537033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s="5" t="s">
        <v>8310</v>
      </c>
      <c r="R446" t="s">
        <v>8316</v>
      </c>
      <c r="S446" s="9">
        <f t="shared" si="26"/>
        <v>40894.57362268518</v>
      </c>
      <c r="T446" s="9">
        <f t="shared" si="27"/>
        <v>40954.57362268518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s="5" t="s">
        <v>8310</v>
      </c>
      <c r="R447" t="s">
        <v>8316</v>
      </c>
      <c r="S447" s="9">
        <f t="shared" si="26"/>
        <v>42130.002025462956</v>
      </c>
      <c r="T447" s="9">
        <f t="shared" si="27"/>
        <v>42145.002025462956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s="5" t="s">
        <v>8310</v>
      </c>
      <c r="R448" t="s">
        <v>8316</v>
      </c>
      <c r="S448" s="9">
        <f t="shared" si="26"/>
        <v>42036.750231481477</v>
      </c>
      <c r="T448" s="9">
        <f t="shared" si="27"/>
        <v>42066.750231481477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s="5" t="s">
        <v>8310</v>
      </c>
      <c r="R449" t="s">
        <v>8316</v>
      </c>
      <c r="S449" s="9">
        <f t="shared" si="26"/>
        <v>41331.22179398148</v>
      </c>
      <c r="T449" s="9">
        <f t="shared" si="27"/>
        <v>41356.180127314808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ROUND((E450/D450*100),2)</f>
        <v>3.28</v>
      </c>
      <c r="P450">
        <f t="shared" ref="P450:P513" si="29">ROUND((E450/L450),2)</f>
        <v>20.5</v>
      </c>
      <c r="Q450" s="5" t="s">
        <v>8310</v>
      </c>
      <c r="R450" t="s">
        <v>8316</v>
      </c>
      <c r="S450" s="9">
        <f t="shared" si="26"/>
        <v>41753.424710648142</v>
      </c>
      <c r="T450" s="9">
        <f t="shared" si="27"/>
        <v>41773.424710648142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2.25</v>
      </c>
      <c r="P451">
        <f t="shared" si="29"/>
        <v>9</v>
      </c>
      <c r="Q451" s="5" t="s">
        <v>8310</v>
      </c>
      <c r="R451" t="s">
        <v>8316</v>
      </c>
      <c r="S451" s="9">
        <f t="shared" ref="S451:S514" si="30">(J451/86400)+25569+(-8/24)</f>
        <v>41534.234780092593</v>
      </c>
      <c r="T451" s="9">
        <f t="shared" ref="T451:T514" si="31">(I451/86400)+25569+(-8/24)</f>
        <v>41564.234780092593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s="5" t="s">
        <v>8310</v>
      </c>
      <c r="R452" t="s">
        <v>8316</v>
      </c>
      <c r="S452" s="9">
        <f t="shared" si="30"/>
        <v>41654.61342592592</v>
      </c>
      <c r="T452" s="9">
        <f t="shared" si="31"/>
        <v>41684.61342592592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s="5" t="s">
        <v>8310</v>
      </c>
      <c r="R453" t="s">
        <v>8316</v>
      </c>
      <c r="S453" s="9">
        <f t="shared" si="30"/>
        <v>41634.381840277776</v>
      </c>
      <c r="T453" s="9">
        <f t="shared" si="31"/>
        <v>41664.381840277776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s="5" t="s">
        <v>8310</v>
      </c>
      <c r="R454" t="s">
        <v>8316</v>
      </c>
      <c r="S454" s="9">
        <f t="shared" si="30"/>
        <v>42107.37054398148</v>
      </c>
      <c r="T454" s="9">
        <f t="shared" si="31"/>
        <v>42137.37054398148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s="5" t="s">
        <v>8310</v>
      </c>
      <c r="R455" t="s">
        <v>8316</v>
      </c>
      <c r="S455" s="9">
        <f t="shared" si="30"/>
        <v>42038.491655092592</v>
      </c>
      <c r="T455" s="9">
        <f t="shared" si="31"/>
        <v>42054.491655092592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s="5" t="s">
        <v>8310</v>
      </c>
      <c r="R456" t="s">
        <v>8316</v>
      </c>
      <c r="S456" s="9">
        <f t="shared" si="30"/>
        <v>41938.383923611109</v>
      </c>
      <c r="T456" s="9">
        <f t="shared" si="31"/>
        <v>41969.218055555553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s="5" t="s">
        <v>8310</v>
      </c>
      <c r="R457" t="s">
        <v>8316</v>
      </c>
      <c r="S457" s="9">
        <f t="shared" si="30"/>
        <v>40970.669236111113</v>
      </c>
      <c r="T457" s="9">
        <f t="shared" si="31"/>
        <v>41015.688194444439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s="5" t="s">
        <v>8310</v>
      </c>
      <c r="R458" t="s">
        <v>8316</v>
      </c>
      <c r="S458" s="9">
        <f t="shared" si="30"/>
        <v>41547.361122685186</v>
      </c>
      <c r="T458" s="9">
        <f t="shared" si="31"/>
        <v>41568.832638888889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s="5" t="s">
        <v>8310</v>
      </c>
      <c r="R459" t="s">
        <v>8316</v>
      </c>
      <c r="S459" s="9">
        <f t="shared" si="30"/>
        <v>41837.434166666666</v>
      </c>
      <c r="T459" s="9">
        <f t="shared" si="31"/>
        <v>41867.434166666666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s="5" t="s">
        <v>8310</v>
      </c>
      <c r="R460" t="s">
        <v>8316</v>
      </c>
      <c r="S460" s="9">
        <f t="shared" si="30"/>
        <v>41378.366435185184</v>
      </c>
      <c r="T460" s="9">
        <f t="shared" si="31"/>
        <v>41408.366435185184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s="5" t="s">
        <v>8310</v>
      </c>
      <c r="R461" t="s">
        <v>8316</v>
      </c>
      <c r="S461" s="9">
        <f t="shared" si="30"/>
        <v>40800.307025462964</v>
      </c>
      <c r="T461" s="9">
        <f t="shared" si="31"/>
        <v>40860.348692129628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s="5" t="s">
        <v>8310</v>
      </c>
      <c r="R462" t="s">
        <v>8316</v>
      </c>
      <c r="S462" s="9">
        <f t="shared" si="30"/>
        <v>41759.209201388883</v>
      </c>
      <c r="T462" s="9">
        <f t="shared" si="31"/>
        <v>41790.833333333328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s="5" t="s">
        <v>8310</v>
      </c>
      <c r="R463" t="s">
        <v>8316</v>
      </c>
      <c r="S463" s="9">
        <f t="shared" si="30"/>
        <v>41407.513506944444</v>
      </c>
      <c r="T463" s="9">
        <f t="shared" si="31"/>
        <v>41427.513506944444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s="5" t="s">
        <v>8310</v>
      </c>
      <c r="R464" t="s">
        <v>8316</v>
      </c>
      <c r="S464" s="9">
        <f t="shared" si="30"/>
        <v>40704.793298611105</v>
      </c>
      <c r="T464" s="9">
        <f t="shared" si="31"/>
        <v>40764.793298611105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s="5" t="s">
        <v>8310</v>
      </c>
      <c r="R465" t="s">
        <v>8316</v>
      </c>
      <c r="S465" s="9">
        <f t="shared" si="30"/>
        <v>40750.376770833333</v>
      </c>
      <c r="T465" s="9">
        <f t="shared" si="31"/>
        <v>40810.376770833333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s="5" t="s">
        <v>8310</v>
      </c>
      <c r="R466" t="s">
        <v>8316</v>
      </c>
      <c r="S466" s="9">
        <f t="shared" si="30"/>
        <v>42488.515451388885</v>
      </c>
      <c r="T466" s="9">
        <f t="shared" si="31"/>
        <v>42508.515451388885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s="5" t="s">
        <v>8310</v>
      </c>
      <c r="R467" t="s">
        <v>8316</v>
      </c>
      <c r="S467" s="9">
        <f t="shared" si="30"/>
        <v>41800.786736111106</v>
      </c>
      <c r="T467" s="9">
        <f t="shared" si="31"/>
        <v>41816.786736111106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s="5" t="s">
        <v>8310</v>
      </c>
      <c r="R468" t="s">
        <v>8316</v>
      </c>
      <c r="S468" s="9">
        <f t="shared" si="30"/>
        <v>41129.609537037039</v>
      </c>
      <c r="T468" s="9">
        <f t="shared" si="31"/>
        <v>41159.609537037039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s="5" t="s">
        <v>8310</v>
      </c>
      <c r="R469" t="s">
        <v>8316</v>
      </c>
      <c r="S469" s="9">
        <f t="shared" si="30"/>
        <v>41135.346458333333</v>
      </c>
      <c r="T469" s="9">
        <f t="shared" si="31"/>
        <v>41180.346458333333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s="5" t="s">
        <v>8310</v>
      </c>
      <c r="R470" t="s">
        <v>8316</v>
      </c>
      <c r="S470" s="9">
        <f t="shared" si="30"/>
        <v>41040.834293981483</v>
      </c>
      <c r="T470" s="9">
        <f t="shared" si="31"/>
        <v>41100.827141203699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s="5" t="s">
        <v>8310</v>
      </c>
      <c r="R471" t="s">
        <v>8316</v>
      </c>
      <c r="S471" s="9">
        <f t="shared" si="30"/>
        <v>41827.656527777777</v>
      </c>
      <c r="T471" s="9">
        <f t="shared" si="31"/>
        <v>41887.656527777777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s="5" t="s">
        <v>8310</v>
      </c>
      <c r="R472" t="s">
        <v>8316</v>
      </c>
      <c r="S472" s="9">
        <f t="shared" si="30"/>
        <v>41604.834363425922</v>
      </c>
      <c r="T472" s="9">
        <f t="shared" si="31"/>
        <v>41654.833333333328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s="5" t="s">
        <v>8310</v>
      </c>
      <c r="R473" t="s">
        <v>8316</v>
      </c>
      <c r="S473" s="9">
        <f t="shared" si="30"/>
        <v>41703.388645833329</v>
      </c>
      <c r="T473" s="9">
        <f t="shared" si="31"/>
        <v>41748.346979166665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s="5" t="s">
        <v>8310</v>
      </c>
      <c r="R474" t="s">
        <v>8316</v>
      </c>
      <c r="S474" s="9">
        <f t="shared" si="30"/>
        <v>41844.589328703703</v>
      </c>
      <c r="T474" s="9">
        <f t="shared" si="31"/>
        <v>41874.589328703703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s="5" t="s">
        <v>8310</v>
      </c>
      <c r="R475" t="s">
        <v>8316</v>
      </c>
      <c r="S475" s="9">
        <f t="shared" si="30"/>
        <v>41869.364803240736</v>
      </c>
      <c r="T475" s="9">
        <f t="shared" si="31"/>
        <v>41899.364803240736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s="5" t="s">
        <v>8310</v>
      </c>
      <c r="R476" t="s">
        <v>8316</v>
      </c>
      <c r="S476" s="9">
        <f t="shared" si="30"/>
        <v>42752.995706018519</v>
      </c>
      <c r="T476" s="9">
        <f t="shared" si="31"/>
        <v>42782.995706018519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s="5" t="s">
        <v>8310</v>
      </c>
      <c r="R477" t="s">
        <v>8316</v>
      </c>
      <c r="S477" s="9">
        <f t="shared" si="30"/>
        <v>42099.752812500003</v>
      </c>
      <c r="T477" s="9">
        <f t="shared" si="31"/>
        <v>42129.752812500003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s="5" t="s">
        <v>8310</v>
      </c>
      <c r="R478" t="s">
        <v>8316</v>
      </c>
      <c r="S478" s="9">
        <f t="shared" si="30"/>
        <v>41757.64167824074</v>
      </c>
      <c r="T478" s="9">
        <f t="shared" si="31"/>
        <v>41792.832638888889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s="5" t="s">
        <v>8310</v>
      </c>
      <c r="R479" t="s">
        <v>8316</v>
      </c>
      <c r="S479" s="9">
        <f t="shared" si="30"/>
        <v>40987.501550925925</v>
      </c>
      <c r="T479" s="9">
        <f t="shared" si="31"/>
        <v>41047.501550925925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s="5" t="s">
        <v>8310</v>
      </c>
      <c r="R480" t="s">
        <v>8316</v>
      </c>
      <c r="S480" s="9">
        <f t="shared" si="30"/>
        <v>42065.577650462961</v>
      </c>
      <c r="T480" s="9">
        <f t="shared" si="31"/>
        <v>42095.535983796297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s="5" t="s">
        <v>8310</v>
      </c>
      <c r="R481" t="s">
        <v>8316</v>
      </c>
      <c r="S481" s="9">
        <f t="shared" si="30"/>
        <v>41904.074479166666</v>
      </c>
      <c r="T481" s="9">
        <f t="shared" si="31"/>
        <v>41964.11614583333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s="5" t="s">
        <v>8310</v>
      </c>
      <c r="R482" t="s">
        <v>8316</v>
      </c>
      <c r="S482" s="9">
        <f t="shared" si="30"/>
        <v>41465.16684027778</v>
      </c>
      <c r="T482" s="9">
        <f t="shared" si="31"/>
        <v>41495.16684027778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s="5" t="s">
        <v>8310</v>
      </c>
      <c r="R483" t="s">
        <v>8316</v>
      </c>
      <c r="S483" s="9">
        <f t="shared" si="30"/>
        <v>41162.33899305555</v>
      </c>
      <c r="T483" s="9">
        <f t="shared" si="31"/>
        <v>41192.33899305555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s="5" t="s">
        <v>8310</v>
      </c>
      <c r="R484" t="s">
        <v>8316</v>
      </c>
      <c r="S484" s="9">
        <f t="shared" si="30"/>
        <v>42447.563541666663</v>
      </c>
      <c r="T484" s="9">
        <f t="shared" si="31"/>
        <v>42474.273611111108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s="5" t="s">
        <v>8310</v>
      </c>
      <c r="R485" t="s">
        <v>8316</v>
      </c>
      <c r="S485" s="9">
        <f t="shared" si="30"/>
        <v>41242.864259259259</v>
      </c>
      <c r="T485" s="9">
        <f t="shared" si="31"/>
        <v>41302.864259259259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s="5" t="s">
        <v>8310</v>
      </c>
      <c r="R486" t="s">
        <v>8316</v>
      </c>
      <c r="S486" s="9">
        <f t="shared" si="30"/>
        <v>42272.606157407405</v>
      </c>
      <c r="T486" s="9">
        <f t="shared" si="31"/>
        <v>42313.647824074076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s="5" t="s">
        <v>8310</v>
      </c>
      <c r="R487" t="s">
        <v>8316</v>
      </c>
      <c r="S487" s="9">
        <f t="shared" si="30"/>
        <v>41381.172442129631</v>
      </c>
      <c r="T487" s="9">
        <f t="shared" si="31"/>
        <v>41411.172442129631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s="5" t="s">
        <v>8310</v>
      </c>
      <c r="R488" t="s">
        <v>8316</v>
      </c>
      <c r="S488" s="9">
        <f t="shared" si="30"/>
        <v>41761.609247685185</v>
      </c>
      <c r="T488" s="9">
        <f t="shared" si="31"/>
        <v>41791.609247685185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s="5" t="s">
        <v>8310</v>
      </c>
      <c r="R489" t="s">
        <v>8316</v>
      </c>
      <c r="S489" s="9">
        <f t="shared" si="30"/>
        <v>42669.261504629627</v>
      </c>
      <c r="T489" s="9">
        <f t="shared" si="31"/>
        <v>42729.303171296291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s="5" t="s">
        <v>8310</v>
      </c>
      <c r="R490" t="s">
        <v>8316</v>
      </c>
      <c r="S490" s="9">
        <f t="shared" si="30"/>
        <v>42713.72106481481</v>
      </c>
      <c r="T490" s="9">
        <f t="shared" si="31"/>
        <v>42743.72106481481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s="5" t="s">
        <v>8310</v>
      </c>
      <c r="R491" t="s">
        <v>8316</v>
      </c>
      <c r="S491" s="9">
        <f t="shared" si="30"/>
        <v>40882.148333333331</v>
      </c>
      <c r="T491" s="9">
        <f t="shared" si="31"/>
        <v>40913.147916666661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s="5" t="s">
        <v>8310</v>
      </c>
      <c r="R492" t="s">
        <v>8316</v>
      </c>
      <c r="S492" s="9">
        <f t="shared" si="30"/>
        <v>41113.635243055549</v>
      </c>
      <c r="T492" s="9">
        <f t="shared" si="31"/>
        <v>41143.635243055549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s="5" t="s">
        <v>8310</v>
      </c>
      <c r="R493" t="s">
        <v>8316</v>
      </c>
      <c r="S493" s="9">
        <f t="shared" si="30"/>
        <v>42366.649293981478</v>
      </c>
      <c r="T493" s="9">
        <f t="shared" si="31"/>
        <v>42396.649293981478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s="5" t="s">
        <v>8310</v>
      </c>
      <c r="R494" t="s">
        <v>8316</v>
      </c>
      <c r="S494" s="9">
        <f t="shared" si="30"/>
        <v>42595.701736111114</v>
      </c>
      <c r="T494" s="9">
        <f t="shared" si="31"/>
        <v>42655.701736111114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s="5" t="s">
        <v>8310</v>
      </c>
      <c r="R495" t="s">
        <v>8316</v>
      </c>
      <c r="S495" s="9">
        <f t="shared" si="30"/>
        <v>42114.392800925925</v>
      </c>
      <c r="T495" s="9">
        <f t="shared" si="31"/>
        <v>42144.392800925925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s="5" t="s">
        <v>8310</v>
      </c>
      <c r="R496" t="s">
        <v>8316</v>
      </c>
      <c r="S496" s="9">
        <f t="shared" si="30"/>
        <v>41799.49728009259</v>
      </c>
      <c r="T496" s="9">
        <f t="shared" si="31"/>
        <v>41822.791666666664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s="5" t="s">
        <v>8310</v>
      </c>
      <c r="R497" t="s">
        <v>8316</v>
      </c>
      <c r="S497" s="9">
        <f t="shared" si="30"/>
        <v>42171.494270833333</v>
      </c>
      <c r="T497" s="9">
        <f t="shared" si="31"/>
        <v>42201.494270833333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s="5" t="s">
        <v>8310</v>
      </c>
      <c r="R498" t="s">
        <v>8316</v>
      </c>
      <c r="S498" s="9">
        <f t="shared" si="30"/>
        <v>41620.598078703704</v>
      </c>
      <c r="T498" s="9">
        <f t="shared" si="31"/>
        <v>41680.598078703704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s="5" t="s">
        <v>8310</v>
      </c>
      <c r="R499" t="s">
        <v>8316</v>
      </c>
      <c r="S499" s="9">
        <f t="shared" si="30"/>
        <v>41944.704456018517</v>
      </c>
      <c r="T499" s="9">
        <f t="shared" si="31"/>
        <v>41997.874999999993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s="5" t="s">
        <v>8310</v>
      </c>
      <c r="R500" t="s">
        <v>8316</v>
      </c>
      <c r="S500" s="9">
        <f t="shared" si="30"/>
        <v>40858.428807870368</v>
      </c>
      <c r="T500" s="9">
        <f t="shared" si="31"/>
        <v>40900.428807870368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s="5" t="s">
        <v>8310</v>
      </c>
      <c r="R501" t="s">
        <v>8316</v>
      </c>
      <c r="S501" s="9">
        <f t="shared" si="30"/>
        <v>40043.562129629623</v>
      </c>
      <c r="T501" s="9">
        <f t="shared" si="31"/>
        <v>40098.540972222218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s="5" t="s">
        <v>8310</v>
      </c>
      <c r="R502" t="s">
        <v>8316</v>
      </c>
      <c r="S502" s="9">
        <f t="shared" si="30"/>
        <v>40247.552673611106</v>
      </c>
      <c r="T502" s="9">
        <f t="shared" si="31"/>
        <v>40306.594444444439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s="5" t="s">
        <v>8310</v>
      </c>
      <c r="R503" t="s">
        <v>8316</v>
      </c>
      <c r="S503" s="9">
        <f t="shared" si="30"/>
        <v>40702.901053240741</v>
      </c>
      <c r="T503" s="9">
        <f t="shared" si="31"/>
        <v>40732.901053240741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s="5" t="s">
        <v>8310</v>
      </c>
      <c r="R504" t="s">
        <v>8316</v>
      </c>
      <c r="S504" s="9">
        <f t="shared" si="30"/>
        <v>40956.220196759255</v>
      </c>
      <c r="T504" s="9">
        <f t="shared" si="31"/>
        <v>40986.178530092591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s="5" t="s">
        <v>8310</v>
      </c>
      <c r="R505" t="s">
        <v>8316</v>
      </c>
      <c r="S505" s="9">
        <f t="shared" si="30"/>
        <v>41991.193321759252</v>
      </c>
      <c r="T505" s="9">
        <f t="shared" si="31"/>
        <v>42021.193321759252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s="5" t="s">
        <v>8310</v>
      </c>
      <c r="R506" t="s">
        <v>8316</v>
      </c>
      <c r="S506" s="9">
        <f t="shared" si="30"/>
        <v>40949.650312499994</v>
      </c>
      <c r="T506" s="9">
        <f t="shared" si="31"/>
        <v>41009.60864583333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s="5" t="s">
        <v>8310</v>
      </c>
      <c r="R507" t="s">
        <v>8316</v>
      </c>
      <c r="S507" s="9">
        <f t="shared" si="30"/>
        <v>42317.764884259253</v>
      </c>
      <c r="T507" s="9">
        <f t="shared" si="31"/>
        <v>42362.764884259253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s="5" t="s">
        <v>8310</v>
      </c>
      <c r="R508" t="s">
        <v>8316</v>
      </c>
      <c r="S508" s="9">
        <f t="shared" si="30"/>
        <v>41466.218981481477</v>
      </c>
      <c r="T508" s="9">
        <f t="shared" si="31"/>
        <v>41496.218981481477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s="5" t="s">
        <v>8310</v>
      </c>
      <c r="R509" t="s">
        <v>8316</v>
      </c>
      <c r="S509" s="9">
        <f t="shared" si="30"/>
        <v>41156.625659722216</v>
      </c>
      <c r="T509" s="9">
        <f t="shared" si="31"/>
        <v>41201.625659722216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s="5" t="s">
        <v>8310</v>
      </c>
      <c r="R510" t="s">
        <v>8316</v>
      </c>
      <c r="S510" s="9">
        <f t="shared" si="30"/>
        <v>40994.690983796296</v>
      </c>
      <c r="T510" s="9">
        <f t="shared" si="31"/>
        <v>41054.259722222218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s="5" t="s">
        <v>8310</v>
      </c>
      <c r="R511" t="s">
        <v>8316</v>
      </c>
      <c r="S511" s="9">
        <f t="shared" si="30"/>
        <v>42153.298263888886</v>
      </c>
      <c r="T511" s="9">
        <f t="shared" si="31"/>
        <v>42183.298263888886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s="5" t="s">
        <v>8310</v>
      </c>
      <c r="R512" t="s">
        <v>8316</v>
      </c>
      <c r="S512" s="9">
        <f t="shared" si="30"/>
        <v>42399.843043981477</v>
      </c>
      <c r="T512" s="9">
        <f t="shared" si="31"/>
        <v>42429.843043981477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s="5" t="s">
        <v>8310</v>
      </c>
      <c r="R513" t="s">
        <v>8316</v>
      </c>
      <c r="S513" s="9">
        <f t="shared" si="30"/>
        <v>41339.96969907407</v>
      </c>
      <c r="T513" s="9">
        <f t="shared" si="31"/>
        <v>41369.928032407406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ROUND((E514/D514*100),2)</f>
        <v>0.14000000000000001</v>
      </c>
      <c r="P514">
        <f t="shared" ref="P514:P577" si="33">ROUND((E514/L514),2)</f>
        <v>5.5</v>
      </c>
      <c r="Q514" s="5" t="s">
        <v>8310</v>
      </c>
      <c r="R514" t="s">
        <v>8316</v>
      </c>
      <c r="S514" s="9">
        <f t="shared" si="30"/>
        <v>42649.408877314818</v>
      </c>
      <c r="T514" s="9">
        <f t="shared" si="31"/>
        <v>42694.450543981475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13.92</v>
      </c>
      <c r="P515">
        <f t="shared" si="33"/>
        <v>102.38</v>
      </c>
      <c r="Q515" s="5" t="s">
        <v>8310</v>
      </c>
      <c r="R515" t="s">
        <v>8316</v>
      </c>
      <c r="S515" s="9">
        <f t="shared" ref="S515:S578" si="34">(J515/86400)+25569+(-8/24)</f>
        <v>42552.320659722223</v>
      </c>
      <c r="T515" s="9">
        <f t="shared" ref="T515:T578" si="35">(I515/86400)+25569+(-8/24)</f>
        <v>42596.958333333336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s="5" t="s">
        <v>8310</v>
      </c>
      <c r="R516" t="s">
        <v>8316</v>
      </c>
      <c r="S516" s="9">
        <f t="shared" si="34"/>
        <v>41830.280636574069</v>
      </c>
      <c r="T516" s="9">
        <f t="shared" si="35"/>
        <v>41860.280636574069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s="5" t="s">
        <v>8310</v>
      </c>
      <c r="R517" t="s">
        <v>8316</v>
      </c>
      <c r="S517" s="9">
        <f t="shared" si="34"/>
        <v>42327.157418981478</v>
      </c>
      <c r="T517" s="9">
        <f t="shared" si="35"/>
        <v>42367.157418981478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s="5" t="s">
        <v>8310</v>
      </c>
      <c r="R518" t="s">
        <v>8316</v>
      </c>
      <c r="S518" s="9">
        <f t="shared" si="34"/>
        <v>42091.445370370369</v>
      </c>
      <c r="T518" s="9">
        <f t="shared" si="35"/>
        <v>42151.445370370369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s="5" t="s">
        <v>8310</v>
      </c>
      <c r="R519" t="s">
        <v>8316</v>
      </c>
      <c r="S519" s="9">
        <f t="shared" si="34"/>
        <v>42738.281956018516</v>
      </c>
      <c r="T519" s="9">
        <f t="shared" si="35"/>
        <v>42768.281956018516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s="5" t="s">
        <v>8310</v>
      </c>
      <c r="R520" t="s">
        <v>8316</v>
      </c>
      <c r="S520" s="9">
        <f t="shared" si="34"/>
        <v>42223.282685185179</v>
      </c>
      <c r="T520" s="9">
        <f t="shared" si="35"/>
        <v>42253.281944444439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s="5" t="s">
        <v>8310</v>
      </c>
      <c r="R521" t="s">
        <v>8316</v>
      </c>
      <c r="S521" s="9">
        <f t="shared" si="34"/>
        <v>41218.058113425919</v>
      </c>
      <c r="T521" s="9">
        <f t="shared" si="35"/>
        <v>41248.058113425919</v>
      </c>
    </row>
    <row r="522" spans="1:20" ht="48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>
        <f t="shared" si="32"/>
        <v>0</v>
      </c>
      <c r="P522" t="e">
        <f t="shared" si="33"/>
        <v>#DIV/0!</v>
      </c>
      <c r="Q522" s="5" t="s">
        <v>8336</v>
      </c>
      <c r="R522" t="s">
        <v>8337</v>
      </c>
      <c r="S522" s="9">
        <f t="shared" si="34"/>
        <v>42092.848611111105</v>
      </c>
      <c r="T522" s="9">
        <f t="shared" si="35"/>
        <v>42122.848611111105</v>
      </c>
    </row>
    <row r="523" spans="1:20" ht="48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>
        <f t="shared" si="32"/>
        <v>0.13</v>
      </c>
      <c r="P523">
        <f t="shared" si="33"/>
        <v>100</v>
      </c>
      <c r="Q523" s="5" t="s">
        <v>8336</v>
      </c>
      <c r="R523" t="s">
        <v>8337</v>
      </c>
      <c r="S523" s="9">
        <f t="shared" si="34"/>
        <v>41854.414259259254</v>
      </c>
      <c r="T523" s="9">
        <f t="shared" si="35"/>
        <v>41914.414259259254</v>
      </c>
    </row>
    <row r="524" spans="1:20" ht="32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>
        <f t="shared" si="32"/>
        <v>8.83</v>
      </c>
      <c r="P524">
        <f t="shared" si="33"/>
        <v>44.17</v>
      </c>
      <c r="Q524" s="5" t="s">
        <v>8336</v>
      </c>
      <c r="R524" t="s">
        <v>8337</v>
      </c>
      <c r="S524" s="9">
        <f t="shared" si="34"/>
        <v>41723.620057870365</v>
      </c>
      <c r="T524" s="9">
        <f t="shared" si="35"/>
        <v>41761.620057870365</v>
      </c>
    </row>
    <row r="525" spans="1:20" ht="48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>
        <f t="shared" si="32"/>
        <v>0</v>
      </c>
      <c r="P525" t="e">
        <f t="shared" si="33"/>
        <v>#DIV/0!</v>
      </c>
      <c r="Q525" s="5" t="s">
        <v>8336</v>
      </c>
      <c r="R525" t="s">
        <v>8337</v>
      </c>
      <c r="S525" s="9">
        <f t="shared" si="34"/>
        <v>41871.638692129629</v>
      </c>
      <c r="T525" s="9">
        <f t="shared" si="35"/>
        <v>41931.638692129629</v>
      </c>
    </row>
    <row r="526" spans="1:20" ht="32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>
        <f t="shared" si="32"/>
        <v>0.49</v>
      </c>
      <c r="P526">
        <f t="shared" si="33"/>
        <v>24.33</v>
      </c>
      <c r="Q526" s="5" t="s">
        <v>8336</v>
      </c>
      <c r="R526" t="s">
        <v>8337</v>
      </c>
      <c r="S526" s="9">
        <f t="shared" si="34"/>
        <v>42674.837743055548</v>
      </c>
      <c r="T526" s="9">
        <f t="shared" si="35"/>
        <v>42704.87940972222</v>
      </c>
    </row>
    <row r="527" spans="1:20" ht="32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>
        <f t="shared" si="32"/>
        <v>0.15</v>
      </c>
      <c r="P527">
        <f t="shared" si="33"/>
        <v>37.5</v>
      </c>
      <c r="Q527" s="5" t="s">
        <v>8336</v>
      </c>
      <c r="R527" t="s">
        <v>8337</v>
      </c>
      <c r="S527" s="9">
        <f t="shared" si="34"/>
        <v>42507.376921296294</v>
      </c>
      <c r="T527" s="9">
        <f t="shared" si="35"/>
        <v>42537.376921296294</v>
      </c>
    </row>
    <row r="528" spans="1:20" ht="32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>
        <f t="shared" si="32"/>
        <v>10.08</v>
      </c>
      <c r="P528">
        <f t="shared" si="33"/>
        <v>42</v>
      </c>
      <c r="Q528" s="5" t="s">
        <v>8336</v>
      </c>
      <c r="R528" t="s">
        <v>8337</v>
      </c>
      <c r="S528" s="9">
        <f t="shared" si="34"/>
        <v>42317.62123842592</v>
      </c>
      <c r="T528" s="9">
        <f t="shared" si="35"/>
        <v>42377.62123842592</v>
      </c>
    </row>
    <row r="529" spans="1:20" ht="48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>
        <f t="shared" si="32"/>
        <v>0</v>
      </c>
      <c r="P529" t="e">
        <f t="shared" si="33"/>
        <v>#DIV/0!</v>
      </c>
      <c r="Q529" s="5" t="s">
        <v>8336</v>
      </c>
      <c r="R529" t="s">
        <v>8337</v>
      </c>
      <c r="S529" s="9">
        <f t="shared" si="34"/>
        <v>42223.769247685188</v>
      </c>
      <c r="T529" s="9">
        <f t="shared" si="35"/>
        <v>42253.769247685188</v>
      </c>
    </row>
    <row r="530" spans="1:20" ht="16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>
        <f t="shared" si="32"/>
        <v>5.69</v>
      </c>
      <c r="P530">
        <f t="shared" si="33"/>
        <v>60.73</v>
      </c>
      <c r="Q530" s="5" t="s">
        <v>8336</v>
      </c>
      <c r="R530" t="s">
        <v>8337</v>
      </c>
      <c r="S530" s="9">
        <f t="shared" si="34"/>
        <v>42109.376296296294</v>
      </c>
      <c r="T530" s="9">
        <f t="shared" si="35"/>
        <v>42139.376296296294</v>
      </c>
    </row>
    <row r="531" spans="1:20" ht="32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>
        <f t="shared" si="32"/>
        <v>0.63</v>
      </c>
      <c r="P531">
        <f t="shared" si="33"/>
        <v>50</v>
      </c>
      <c r="Q531" s="5" t="s">
        <v>8336</v>
      </c>
      <c r="R531" t="s">
        <v>8337</v>
      </c>
      <c r="S531" s="9">
        <f t="shared" si="34"/>
        <v>42143.380844907406</v>
      </c>
      <c r="T531" s="9">
        <f t="shared" si="35"/>
        <v>42173.380844907406</v>
      </c>
    </row>
    <row r="532" spans="1:20" ht="48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>
        <f t="shared" si="32"/>
        <v>6.5</v>
      </c>
      <c r="P532">
        <f t="shared" si="33"/>
        <v>108.33</v>
      </c>
      <c r="Q532" s="5" t="s">
        <v>8336</v>
      </c>
      <c r="R532" t="s">
        <v>8337</v>
      </c>
      <c r="S532" s="9">
        <f t="shared" si="34"/>
        <v>42222.775532407402</v>
      </c>
      <c r="T532" s="9">
        <f t="shared" si="35"/>
        <v>42252.775532407402</v>
      </c>
    </row>
    <row r="533" spans="1:20" ht="48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>
        <f t="shared" si="32"/>
        <v>0.75</v>
      </c>
      <c r="P533">
        <f t="shared" si="33"/>
        <v>23.5</v>
      </c>
      <c r="Q533" s="5" t="s">
        <v>8336</v>
      </c>
      <c r="R533" t="s">
        <v>8337</v>
      </c>
      <c r="S533" s="9">
        <f t="shared" si="34"/>
        <v>41835.430648148147</v>
      </c>
      <c r="T533" s="9">
        <f t="shared" si="35"/>
        <v>41865.430648148147</v>
      </c>
    </row>
    <row r="534" spans="1:20" ht="48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>
        <f t="shared" si="32"/>
        <v>0</v>
      </c>
      <c r="P534" t="e">
        <f t="shared" si="33"/>
        <v>#DIV/0!</v>
      </c>
      <c r="Q534" s="5" t="s">
        <v>8336</v>
      </c>
      <c r="R534" t="s">
        <v>8337</v>
      </c>
      <c r="S534" s="9">
        <f t="shared" si="34"/>
        <v>42028.737986111104</v>
      </c>
      <c r="T534" s="9">
        <f t="shared" si="35"/>
        <v>42058.737986111104</v>
      </c>
    </row>
    <row r="535" spans="1:20" ht="48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>
        <f t="shared" si="32"/>
        <v>1.51</v>
      </c>
      <c r="P535">
        <f t="shared" si="33"/>
        <v>50.33</v>
      </c>
      <c r="Q535" s="5" t="s">
        <v>8336</v>
      </c>
      <c r="R535" t="s">
        <v>8337</v>
      </c>
      <c r="S535" s="9">
        <f t="shared" si="34"/>
        <v>41918.294907407406</v>
      </c>
      <c r="T535" s="9">
        <f t="shared" si="35"/>
        <v>41978.33657407407</v>
      </c>
    </row>
    <row r="536" spans="1:20" ht="48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>
        <f t="shared" si="32"/>
        <v>0.47</v>
      </c>
      <c r="P536">
        <f t="shared" si="33"/>
        <v>11.67</v>
      </c>
      <c r="Q536" s="5" t="s">
        <v>8336</v>
      </c>
      <c r="R536" t="s">
        <v>8337</v>
      </c>
      <c r="S536" s="9">
        <f t="shared" si="34"/>
        <v>41951.758425925924</v>
      </c>
      <c r="T536" s="9">
        <f t="shared" si="35"/>
        <v>41981.758425925924</v>
      </c>
    </row>
    <row r="537" spans="1:20" ht="48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>
        <f t="shared" si="32"/>
        <v>0</v>
      </c>
      <c r="P537" t="e">
        <f t="shared" si="33"/>
        <v>#DIV/0!</v>
      </c>
      <c r="Q537" s="5" t="s">
        <v>8336</v>
      </c>
      <c r="R537" t="s">
        <v>8337</v>
      </c>
      <c r="S537" s="9">
        <f t="shared" si="34"/>
        <v>42154.393113425926</v>
      </c>
      <c r="T537" s="9">
        <f t="shared" si="35"/>
        <v>42185.322916666664</v>
      </c>
    </row>
    <row r="538" spans="1:20" ht="48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>
        <f t="shared" si="32"/>
        <v>3.85</v>
      </c>
      <c r="P538">
        <f t="shared" si="33"/>
        <v>60.79</v>
      </c>
      <c r="Q538" s="5" t="s">
        <v>8336</v>
      </c>
      <c r="R538" t="s">
        <v>8337</v>
      </c>
      <c r="S538" s="9">
        <f t="shared" si="34"/>
        <v>42060.821597222217</v>
      </c>
      <c r="T538" s="9">
        <f t="shared" si="35"/>
        <v>42090.779930555553</v>
      </c>
    </row>
    <row r="539" spans="1:20" ht="48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>
        <f t="shared" si="32"/>
        <v>0</v>
      </c>
      <c r="P539" t="e">
        <f t="shared" si="33"/>
        <v>#DIV/0!</v>
      </c>
      <c r="Q539" s="5" t="s">
        <v>8336</v>
      </c>
      <c r="R539" t="s">
        <v>8337</v>
      </c>
      <c r="S539" s="9">
        <f t="shared" si="34"/>
        <v>42122.296168981477</v>
      </c>
      <c r="T539" s="9">
        <f t="shared" si="35"/>
        <v>42143.296168981477</v>
      </c>
    </row>
    <row r="540" spans="1:20" ht="48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>
        <f t="shared" si="32"/>
        <v>0.06</v>
      </c>
      <c r="P540">
        <f t="shared" si="33"/>
        <v>17.5</v>
      </c>
      <c r="Q540" s="5" t="s">
        <v>8336</v>
      </c>
      <c r="R540" t="s">
        <v>8337</v>
      </c>
      <c r="S540" s="9">
        <f t="shared" si="34"/>
        <v>41876.350277777776</v>
      </c>
      <c r="T540" s="9">
        <f t="shared" si="35"/>
        <v>41907.350277777776</v>
      </c>
    </row>
    <row r="541" spans="1:20" ht="48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>
        <f t="shared" si="32"/>
        <v>0</v>
      </c>
      <c r="P541" t="e">
        <f t="shared" si="33"/>
        <v>#DIV/0!</v>
      </c>
      <c r="Q541" s="5" t="s">
        <v>8336</v>
      </c>
      <c r="R541" t="s">
        <v>8337</v>
      </c>
      <c r="S541" s="9">
        <f t="shared" si="34"/>
        <v>41830.390277777777</v>
      </c>
      <c r="T541" s="9">
        <f t="shared" si="35"/>
        <v>41860.390277777777</v>
      </c>
    </row>
    <row r="542" spans="1:20" ht="64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>
        <f t="shared" si="32"/>
        <v>0</v>
      </c>
      <c r="P542" t="e">
        <f t="shared" si="33"/>
        <v>#DIV/0!</v>
      </c>
      <c r="Q542" s="5" t="s">
        <v>8336</v>
      </c>
      <c r="R542" t="s">
        <v>8337</v>
      </c>
      <c r="S542" s="9">
        <f t="shared" si="34"/>
        <v>42509.39099537037</v>
      </c>
      <c r="T542" s="9">
        <f t="shared" si="35"/>
        <v>42539.39099537037</v>
      </c>
    </row>
    <row r="543" spans="1:20" ht="48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>
        <f t="shared" si="32"/>
        <v>20.71</v>
      </c>
      <c r="P543">
        <f t="shared" si="33"/>
        <v>82.82</v>
      </c>
      <c r="Q543" s="5" t="s">
        <v>8336</v>
      </c>
      <c r="R543" t="s">
        <v>8337</v>
      </c>
      <c r="S543" s="9">
        <f t="shared" si="34"/>
        <v>41791.88113425926</v>
      </c>
      <c r="T543" s="9">
        <f t="shared" si="35"/>
        <v>41825.88113425926</v>
      </c>
    </row>
    <row r="544" spans="1:20" ht="48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>
        <f t="shared" si="32"/>
        <v>19.14</v>
      </c>
      <c r="P544">
        <f t="shared" si="33"/>
        <v>358.88</v>
      </c>
      <c r="Q544" s="5" t="s">
        <v>8336</v>
      </c>
      <c r="R544" t="s">
        <v>8337</v>
      </c>
      <c r="S544" s="9">
        <f t="shared" si="34"/>
        <v>42150.152106481481</v>
      </c>
      <c r="T544" s="9">
        <f t="shared" si="35"/>
        <v>42180.833333333336</v>
      </c>
    </row>
    <row r="545" spans="1:20" ht="48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>
        <f t="shared" si="32"/>
        <v>1.63</v>
      </c>
      <c r="P545">
        <f t="shared" si="33"/>
        <v>61.19</v>
      </c>
      <c r="Q545" s="5" t="s">
        <v>8336</v>
      </c>
      <c r="R545" t="s">
        <v>8337</v>
      </c>
      <c r="S545" s="9">
        <f t="shared" si="34"/>
        <v>41863.401562499996</v>
      </c>
      <c r="T545" s="9">
        <f t="shared" si="35"/>
        <v>41894.401562499996</v>
      </c>
    </row>
    <row r="546" spans="1:20" ht="48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>
        <f t="shared" si="32"/>
        <v>5.67</v>
      </c>
      <c r="P546">
        <f t="shared" si="33"/>
        <v>340</v>
      </c>
      <c r="Q546" s="5" t="s">
        <v>8336</v>
      </c>
      <c r="R546" t="s">
        <v>8337</v>
      </c>
      <c r="S546" s="9">
        <f t="shared" si="34"/>
        <v>42604.720659722218</v>
      </c>
      <c r="T546" s="9">
        <f t="shared" si="35"/>
        <v>42634.720659722218</v>
      </c>
    </row>
    <row r="547" spans="1:20" ht="48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>
        <f t="shared" si="32"/>
        <v>0.17</v>
      </c>
      <c r="P547">
        <f t="shared" si="33"/>
        <v>5.67</v>
      </c>
      <c r="Q547" s="5" t="s">
        <v>8336</v>
      </c>
      <c r="R547" t="s">
        <v>8337</v>
      </c>
      <c r="S547" s="9">
        <f t="shared" si="34"/>
        <v>42027.020405092589</v>
      </c>
      <c r="T547" s="9">
        <f t="shared" si="35"/>
        <v>42057.020405092589</v>
      </c>
    </row>
    <row r="548" spans="1:20" ht="48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>
        <f t="shared" si="32"/>
        <v>0.4</v>
      </c>
      <c r="P548">
        <f t="shared" si="33"/>
        <v>50</v>
      </c>
      <c r="Q548" s="5" t="s">
        <v>8336</v>
      </c>
      <c r="R548" t="s">
        <v>8337</v>
      </c>
      <c r="S548" s="9">
        <f t="shared" si="34"/>
        <v>42124.559849537036</v>
      </c>
      <c r="T548" s="9">
        <f t="shared" si="35"/>
        <v>42154.559849537036</v>
      </c>
    </row>
    <row r="549" spans="1:20" ht="32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>
        <f t="shared" si="32"/>
        <v>0.1</v>
      </c>
      <c r="P549">
        <f t="shared" si="33"/>
        <v>25</v>
      </c>
      <c r="Q549" s="5" t="s">
        <v>8336</v>
      </c>
      <c r="R549" t="s">
        <v>8337</v>
      </c>
      <c r="S549" s="9">
        <f t="shared" si="34"/>
        <v>41938.471377314811</v>
      </c>
      <c r="T549" s="9">
        <f t="shared" si="35"/>
        <v>41956.513043981475</v>
      </c>
    </row>
    <row r="550" spans="1:20" ht="16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>
        <f t="shared" si="32"/>
        <v>0</v>
      </c>
      <c r="P550" t="e">
        <f t="shared" si="33"/>
        <v>#DIV/0!</v>
      </c>
      <c r="Q550" s="5" t="s">
        <v>8336</v>
      </c>
      <c r="R550" t="s">
        <v>8337</v>
      </c>
      <c r="S550" s="9">
        <f t="shared" si="34"/>
        <v>41841.348981481475</v>
      </c>
      <c r="T550" s="9">
        <f t="shared" si="35"/>
        <v>41871.348981481475</v>
      </c>
    </row>
    <row r="551" spans="1:20" ht="48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>
        <f t="shared" si="32"/>
        <v>0.02</v>
      </c>
      <c r="P551">
        <f t="shared" si="33"/>
        <v>30</v>
      </c>
      <c r="Q551" s="5" t="s">
        <v>8336</v>
      </c>
      <c r="R551" t="s">
        <v>8337</v>
      </c>
      <c r="S551" s="9">
        <f t="shared" si="34"/>
        <v>42183.85251157407</v>
      </c>
      <c r="T551" s="9">
        <f t="shared" si="35"/>
        <v>42218.85251157407</v>
      </c>
    </row>
    <row r="552" spans="1:20" ht="48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>
        <f t="shared" si="32"/>
        <v>5.91</v>
      </c>
      <c r="P552">
        <f t="shared" si="33"/>
        <v>46.63</v>
      </c>
      <c r="Q552" s="5" t="s">
        <v>8336</v>
      </c>
      <c r="R552" t="s">
        <v>8337</v>
      </c>
      <c r="S552" s="9">
        <f t="shared" si="34"/>
        <v>42468.508414351854</v>
      </c>
      <c r="T552" s="9">
        <f t="shared" si="35"/>
        <v>42498.508414351854</v>
      </c>
    </row>
    <row r="553" spans="1:20" ht="48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>
        <f t="shared" si="32"/>
        <v>2.93</v>
      </c>
      <c r="P553">
        <f t="shared" si="33"/>
        <v>65</v>
      </c>
      <c r="Q553" s="5" t="s">
        <v>8336</v>
      </c>
      <c r="R553" t="s">
        <v>8337</v>
      </c>
      <c r="S553" s="9">
        <f t="shared" si="34"/>
        <v>42170.395127314812</v>
      </c>
      <c r="T553" s="9">
        <f t="shared" si="35"/>
        <v>42200.395127314812</v>
      </c>
    </row>
    <row r="554" spans="1:20" ht="64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>
        <f t="shared" si="32"/>
        <v>0.01</v>
      </c>
      <c r="P554">
        <f t="shared" si="33"/>
        <v>10</v>
      </c>
      <c r="Q554" s="5" t="s">
        <v>8336</v>
      </c>
      <c r="R554" t="s">
        <v>8337</v>
      </c>
      <c r="S554" s="9">
        <f t="shared" si="34"/>
        <v>42745.686319444438</v>
      </c>
      <c r="T554" s="9">
        <f t="shared" si="35"/>
        <v>42800.208333333336</v>
      </c>
    </row>
    <row r="555" spans="1:20" ht="48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>
        <f t="shared" si="32"/>
        <v>0</v>
      </c>
      <c r="P555" t="e">
        <f t="shared" si="33"/>
        <v>#DIV/0!</v>
      </c>
      <c r="Q555" s="5" t="s">
        <v>8336</v>
      </c>
      <c r="R555" t="s">
        <v>8337</v>
      </c>
      <c r="S555" s="9">
        <f t="shared" si="34"/>
        <v>41897.327499999999</v>
      </c>
      <c r="T555" s="9">
        <f t="shared" si="35"/>
        <v>41927.327499999999</v>
      </c>
    </row>
    <row r="556" spans="1:20" ht="48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>
        <f t="shared" si="32"/>
        <v>0.01</v>
      </c>
      <c r="P556">
        <f t="shared" si="33"/>
        <v>5</v>
      </c>
      <c r="Q556" s="5" t="s">
        <v>8336</v>
      </c>
      <c r="R556" t="s">
        <v>8337</v>
      </c>
      <c r="S556" s="9">
        <f t="shared" si="34"/>
        <v>41837.57236111111</v>
      </c>
      <c r="T556" s="9">
        <f t="shared" si="35"/>
        <v>41867.57236111111</v>
      </c>
    </row>
    <row r="557" spans="1:20" ht="48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>
        <f t="shared" si="32"/>
        <v>5.33</v>
      </c>
      <c r="P557">
        <f t="shared" si="33"/>
        <v>640</v>
      </c>
      <c r="Q557" s="5" t="s">
        <v>8336</v>
      </c>
      <c r="R557" t="s">
        <v>8337</v>
      </c>
      <c r="S557" s="9">
        <f t="shared" si="34"/>
        <v>42275.386886574073</v>
      </c>
      <c r="T557" s="9">
        <f t="shared" si="35"/>
        <v>42305.386886574073</v>
      </c>
    </row>
    <row r="558" spans="1:20" ht="32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>
        <f t="shared" si="32"/>
        <v>11.75</v>
      </c>
      <c r="P558">
        <f t="shared" si="33"/>
        <v>69.12</v>
      </c>
      <c r="Q558" s="5" t="s">
        <v>8336</v>
      </c>
      <c r="R558" t="s">
        <v>8337</v>
      </c>
      <c r="S558" s="9">
        <f t="shared" si="34"/>
        <v>41781.473541666666</v>
      </c>
      <c r="T558" s="9">
        <f t="shared" si="35"/>
        <v>41818.473541666666</v>
      </c>
    </row>
    <row r="559" spans="1:20" ht="16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>
        <f t="shared" si="32"/>
        <v>0.01</v>
      </c>
      <c r="P559">
        <f t="shared" si="33"/>
        <v>1.33</v>
      </c>
      <c r="Q559" s="5" t="s">
        <v>8336</v>
      </c>
      <c r="R559" t="s">
        <v>8337</v>
      </c>
      <c r="S559" s="9">
        <f t="shared" si="34"/>
        <v>42034.006030092591</v>
      </c>
      <c r="T559" s="9">
        <f t="shared" si="35"/>
        <v>42064.006030092591</v>
      </c>
    </row>
    <row r="560" spans="1:20" ht="48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>
        <f t="shared" si="32"/>
        <v>4.2</v>
      </c>
      <c r="P560">
        <f t="shared" si="33"/>
        <v>10.5</v>
      </c>
      <c r="Q560" s="5" t="s">
        <v>8336</v>
      </c>
      <c r="R560" t="s">
        <v>8337</v>
      </c>
      <c r="S560" s="9">
        <f t="shared" si="34"/>
        <v>42728.494074074071</v>
      </c>
      <c r="T560" s="9">
        <f t="shared" si="35"/>
        <v>42747.362499999996</v>
      </c>
    </row>
    <row r="561" spans="1:20" ht="48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>
        <f t="shared" si="32"/>
        <v>4</v>
      </c>
      <c r="P561">
        <f t="shared" si="33"/>
        <v>33.33</v>
      </c>
      <c r="Q561" s="5" t="s">
        <v>8336</v>
      </c>
      <c r="R561" t="s">
        <v>8337</v>
      </c>
      <c r="S561" s="9">
        <f t="shared" si="34"/>
        <v>42656.528043981474</v>
      </c>
      <c r="T561" s="9">
        <f t="shared" si="35"/>
        <v>42675.832638888889</v>
      </c>
    </row>
    <row r="562" spans="1:20" ht="48">
      <c r="A562">
        <v>2321</v>
      </c>
      <c r="B562" s="3" t="s">
        <v>2322</v>
      </c>
      <c r="C562" s="3" t="s">
        <v>6431</v>
      </c>
      <c r="D562">
        <v>10557</v>
      </c>
      <c r="E562">
        <v>4130</v>
      </c>
      <c r="F562" t="s">
        <v>8222</v>
      </c>
      <c r="G562" t="s">
        <v>8239</v>
      </c>
      <c r="H562" t="s">
        <v>8249</v>
      </c>
      <c r="I562">
        <v>1491282901</v>
      </c>
      <c r="J562">
        <v>1488694501</v>
      </c>
      <c r="K562" t="b">
        <v>0</v>
      </c>
      <c r="L562">
        <v>64</v>
      </c>
      <c r="M562" t="b">
        <v>0</v>
      </c>
      <c r="N562" t="s">
        <v>8298</v>
      </c>
      <c r="O562">
        <f t="shared" si="32"/>
        <v>39.119999999999997</v>
      </c>
      <c r="P562">
        <f t="shared" si="33"/>
        <v>64.53</v>
      </c>
      <c r="Q562" s="5" t="s">
        <v>8336</v>
      </c>
      <c r="R562" t="s">
        <v>8352</v>
      </c>
      <c r="S562" s="9">
        <f t="shared" si="34"/>
        <v>42798.927094907405</v>
      </c>
      <c r="T562" s="9">
        <f t="shared" si="35"/>
        <v>42828.885428240734</v>
      </c>
    </row>
    <row r="563" spans="1:20" ht="48">
      <c r="A563">
        <v>2322</v>
      </c>
      <c r="B563" s="3" t="s">
        <v>2323</v>
      </c>
      <c r="C563" s="3" t="s">
        <v>6432</v>
      </c>
      <c r="D563">
        <v>2700</v>
      </c>
      <c r="E563">
        <v>85</v>
      </c>
      <c r="F563" t="s">
        <v>8222</v>
      </c>
      <c r="G563" t="s">
        <v>8224</v>
      </c>
      <c r="H563" t="s">
        <v>8246</v>
      </c>
      <c r="I563">
        <v>1491769769</v>
      </c>
      <c r="J563">
        <v>1489181369</v>
      </c>
      <c r="K563" t="b">
        <v>0</v>
      </c>
      <c r="L563">
        <v>4</v>
      </c>
      <c r="M563" t="b">
        <v>0</v>
      </c>
      <c r="N563" t="s">
        <v>8298</v>
      </c>
      <c r="O563">
        <f t="shared" si="32"/>
        <v>3.15</v>
      </c>
      <c r="P563">
        <f t="shared" si="33"/>
        <v>21.25</v>
      </c>
      <c r="Q563" s="5" t="s">
        <v>8336</v>
      </c>
      <c r="R563" t="s">
        <v>8352</v>
      </c>
      <c r="S563" s="9">
        <f t="shared" si="34"/>
        <v>42804.5621412037</v>
      </c>
      <c r="T563" s="9">
        <f t="shared" si="35"/>
        <v>42834.520474537036</v>
      </c>
    </row>
    <row r="564" spans="1:20" ht="48">
      <c r="A564">
        <v>2323</v>
      </c>
      <c r="B564" s="3" t="s">
        <v>2324</v>
      </c>
      <c r="C564" s="3" t="s">
        <v>6433</v>
      </c>
      <c r="D564">
        <v>250</v>
      </c>
      <c r="E564">
        <v>120</v>
      </c>
      <c r="F564" t="s">
        <v>8222</v>
      </c>
      <c r="G564" t="s">
        <v>8224</v>
      </c>
      <c r="H564" t="s">
        <v>8246</v>
      </c>
      <c r="I564">
        <v>1490033247</v>
      </c>
      <c r="J564">
        <v>1489428447</v>
      </c>
      <c r="K564" t="b">
        <v>0</v>
      </c>
      <c r="L564">
        <v>4</v>
      </c>
      <c r="M564" t="b">
        <v>0</v>
      </c>
      <c r="N564" t="s">
        <v>8298</v>
      </c>
      <c r="O564">
        <f t="shared" si="32"/>
        <v>48</v>
      </c>
      <c r="P564">
        <f t="shared" si="33"/>
        <v>30</v>
      </c>
      <c r="Q564" s="5" t="s">
        <v>8336</v>
      </c>
      <c r="R564" t="s">
        <v>8352</v>
      </c>
      <c r="S564" s="9">
        <f t="shared" si="34"/>
        <v>42807.421840277777</v>
      </c>
      <c r="T564" s="9">
        <f t="shared" si="35"/>
        <v>42814.421840277777</v>
      </c>
    </row>
    <row r="565" spans="1:20" ht="32">
      <c r="A565">
        <v>2324</v>
      </c>
      <c r="B565" s="3" t="s">
        <v>2325</v>
      </c>
      <c r="C565" s="3" t="s">
        <v>6434</v>
      </c>
      <c r="D565">
        <v>7500</v>
      </c>
      <c r="E565">
        <v>1555</v>
      </c>
      <c r="F565" t="s">
        <v>8222</v>
      </c>
      <c r="G565" t="s">
        <v>8225</v>
      </c>
      <c r="H565" t="s">
        <v>8247</v>
      </c>
      <c r="I565">
        <v>1490559285</v>
      </c>
      <c r="J565">
        <v>1487970885</v>
      </c>
      <c r="K565" t="b">
        <v>0</v>
      </c>
      <c r="L565">
        <v>61</v>
      </c>
      <c r="M565" t="b">
        <v>0</v>
      </c>
      <c r="N565" t="s">
        <v>8298</v>
      </c>
      <c r="O565">
        <f t="shared" si="32"/>
        <v>20.73</v>
      </c>
      <c r="P565">
        <f t="shared" si="33"/>
        <v>25.49</v>
      </c>
      <c r="Q565" s="5" t="s">
        <v>8336</v>
      </c>
      <c r="R565" t="s">
        <v>8352</v>
      </c>
      <c r="S565" s="9">
        <f t="shared" si="34"/>
        <v>42790.55190972222</v>
      </c>
      <c r="T565" s="9">
        <f t="shared" si="35"/>
        <v>42820.510243055549</v>
      </c>
    </row>
    <row r="566" spans="1:20" ht="48">
      <c r="A566">
        <v>2325</v>
      </c>
      <c r="B566" s="3" t="s">
        <v>2326</v>
      </c>
      <c r="C566" s="3" t="s">
        <v>6435</v>
      </c>
      <c r="D566">
        <v>1000</v>
      </c>
      <c r="E566">
        <v>80</v>
      </c>
      <c r="F566" t="s">
        <v>8222</v>
      </c>
      <c r="G566" t="s">
        <v>8224</v>
      </c>
      <c r="H566" t="s">
        <v>8246</v>
      </c>
      <c r="I566">
        <v>1490830331</v>
      </c>
      <c r="J566">
        <v>1488241931</v>
      </c>
      <c r="K566" t="b">
        <v>0</v>
      </c>
      <c r="L566">
        <v>7</v>
      </c>
      <c r="M566" t="b">
        <v>0</v>
      </c>
      <c r="N566" t="s">
        <v>8298</v>
      </c>
      <c r="O566">
        <f t="shared" si="32"/>
        <v>8</v>
      </c>
      <c r="P566">
        <f t="shared" si="33"/>
        <v>11.43</v>
      </c>
      <c r="Q566" s="5" t="s">
        <v>8336</v>
      </c>
      <c r="R566" t="s">
        <v>8352</v>
      </c>
      <c r="S566" s="9">
        <f t="shared" si="34"/>
        <v>42793.689016203702</v>
      </c>
      <c r="T566" s="9">
        <f t="shared" si="35"/>
        <v>42823.647349537037</v>
      </c>
    </row>
    <row r="567" spans="1:20" ht="48">
      <c r="A567">
        <v>2326</v>
      </c>
      <c r="B567" s="3" t="s">
        <v>2327</v>
      </c>
      <c r="C567" s="3" t="s">
        <v>6436</v>
      </c>
      <c r="D567">
        <v>15000</v>
      </c>
      <c r="E567">
        <v>108</v>
      </c>
      <c r="F567" t="s">
        <v>8222</v>
      </c>
      <c r="G567" t="s">
        <v>8224</v>
      </c>
      <c r="H567" t="s">
        <v>8246</v>
      </c>
      <c r="I567">
        <v>1493571600</v>
      </c>
      <c r="J567">
        <v>1489106948</v>
      </c>
      <c r="K567" t="b">
        <v>0</v>
      </c>
      <c r="L567">
        <v>1</v>
      </c>
      <c r="M567" t="b">
        <v>0</v>
      </c>
      <c r="N567" t="s">
        <v>8298</v>
      </c>
      <c r="O567">
        <f t="shared" si="32"/>
        <v>0.72</v>
      </c>
      <c r="P567">
        <f t="shared" si="33"/>
        <v>108</v>
      </c>
      <c r="Q567" s="5" t="s">
        <v>8336</v>
      </c>
      <c r="R567" t="s">
        <v>8352</v>
      </c>
      <c r="S567" s="9">
        <f t="shared" si="34"/>
        <v>42803.700787037036</v>
      </c>
      <c r="T567" s="9">
        <f t="shared" si="35"/>
        <v>42855.374999999993</v>
      </c>
    </row>
    <row r="568" spans="1:20" ht="32">
      <c r="A568">
        <v>2327</v>
      </c>
      <c r="B568" s="3" t="s">
        <v>2328</v>
      </c>
      <c r="C568" s="3" t="s">
        <v>6437</v>
      </c>
      <c r="D568">
        <v>35000</v>
      </c>
      <c r="E568">
        <v>184133.01</v>
      </c>
      <c r="F568" t="s">
        <v>8219</v>
      </c>
      <c r="G568" t="s">
        <v>8224</v>
      </c>
      <c r="H568" t="s">
        <v>8246</v>
      </c>
      <c r="I568">
        <v>1409090440</v>
      </c>
      <c r="J568">
        <v>1406066440</v>
      </c>
      <c r="K568" t="b">
        <v>1</v>
      </c>
      <c r="L568">
        <v>3355</v>
      </c>
      <c r="M568" t="b">
        <v>1</v>
      </c>
      <c r="N568" t="s">
        <v>8298</v>
      </c>
      <c r="O568">
        <f t="shared" si="32"/>
        <v>526.09</v>
      </c>
      <c r="P568">
        <f t="shared" si="33"/>
        <v>54.88</v>
      </c>
      <c r="Q568" s="5" t="s">
        <v>8336</v>
      </c>
      <c r="R568" t="s">
        <v>8352</v>
      </c>
      <c r="S568" s="9">
        <f t="shared" si="34"/>
        <v>41842.583796296291</v>
      </c>
      <c r="T568" s="9">
        <f t="shared" si="35"/>
        <v>41877.583796296291</v>
      </c>
    </row>
    <row r="569" spans="1:20" ht="64">
      <c r="A569">
        <v>2328</v>
      </c>
      <c r="B569" s="3" t="s">
        <v>2329</v>
      </c>
      <c r="C569" s="3" t="s">
        <v>6438</v>
      </c>
      <c r="D569">
        <v>10000</v>
      </c>
      <c r="E569">
        <v>25445</v>
      </c>
      <c r="F569" t="s">
        <v>8219</v>
      </c>
      <c r="G569" t="s">
        <v>8224</v>
      </c>
      <c r="H569" t="s">
        <v>8246</v>
      </c>
      <c r="I569">
        <v>1434307537</v>
      </c>
      <c r="J569">
        <v>1431715537</v>
      </c>
      <c r="K569" t="b">
        <v>1</v>
      </c>
      <c r="L569">
        <v>537</v>
      </c>
      <c r="M569" t="b">
        <v>1</v>
      </c>
      <c r="N569" t="s">
        <v>8298</v>
      </c>
      <c r="O569">
        <f t="shared" si="32"/>
        <v>254.45</v>
      </c>
      <c r="P569">
        <f t="shared" si="33"/>
        <v>47.38</v>
      </c>
      <c r="Q569" s="5" t="s">
        <v>8336</v>
      </c>
      <c r="R569" t="s">
        <v>8352</v>
      </c>
      <c r="S569" s="9">
        <f t="shared" si="34"/>
        <v>42139.448344907403</v>
      </c>
      <c r="T569" s="9">
        <f t="shared" si="35"/>
        <v>42169.448344907403</v>
      </c>
    </row>
    <row r="570" spans="1:20" ht="48">
      <c r="A570">
        <v>2329</v>
      </c>
      <c r="B570" s="3" t="s">
        <v>2330</v>
      </c>
      <c r="C570" s="3" t="s">
        <v>6439</v>
      </c>
      <c r="D570">
        <v>25000</v>
      </c>
      <c r="E570">
        <v>26480</v>
      </c>
      <c r="F570" t="s">
        <v>8219</v>
      </c>
      <c r="G570" t="s">
        <v>8224</v>
      </c>
      <c r="H570" t="s">
        <v>8246</v>
      </c>
      <c r="I570">
        <v>1405609146</v>
      </c>
      <c r="J570">
        <v>1403017146</v>
      </c>
      <c r="K570" t="b">
        <v>1</v>
      </c>
      <c r="L570">
        <v>125</v>
      </c>
      <c r="M570" t="b">
        <v>1</v>
      </c>
      <c r="N570" t="s">
        <v>8298</v>
      </c>
      <c r="O570">
        <f t="shared" si="32"/>
        <v>105.92</v>
      </c>
      <c r="P570">
        <f t="shared" si="33"/>
        <v>211.84</v>
      </c>
      <c r="Q570" s="5" t="s">
        <v>8336</v>
      </c>
      <c r="R570" t="s">
        <v>8352</v>
      </c>
      <c r="S570" s="9">
        <f t="shared" si="34"/>
        <v>41807.291041666664</v>
      </c>
      <c r="T570" s="9">
        <f t="shared" si="35"/>
        <v>41837.291041666664</v>
      </c>
    </row>
    <row r="571" spans="1:20" ht="48">
      <c r="A571">
        <v>2330</v>
      </c>
      <c r="B571" s="3" t="s">
        <v>2331</v>
      </c>
      <c r="C571" s="3" t="s">
        <v>6440</v>
      </c>
      <c r="D571">
        <v>35000</v>
      </c>
      <c r="E571">
        <v>35848</v>
      </c>
      <c r="F571" t="s">
        <v>8219</v>
      </c>
      <c r="G571" t="s">
        <v>8224</v>
      </c>
      <c r="H571" t="s">
        <v>8246</v>
      </c>
      <c r="I571">
        <v>1451001600</v>
      </c>
      <c r="J571">
        <v>1448400943</v>
      </c>
      <c r="K571" t="b">
        <v>1</v>
      </c>
      <c r="L571">
        <v>163</v>
      </c>
      <c r="M571" t="b">
        <v>1</v>
      </c>
      <c r="N571" t="s">
        <v>8298</v>
      </c>
      <c r="O571">
        <f t="shared" si="32"/>
        <v>102.42</v>
      </c>
      <c r="P571">
        <f t="shared" si="33"/>
        <v>219.93</v>
      </c>
      <c r="Q571" s="5" t="s">
        <v>8336</v>
      </c>
      <c r="R571" t="s">
        <v>8352</v>
      </c>
      <c r="S571" s="9">
        <f t="shared" si="34"/>
        <v>42332.566469907404</v>
      </c>
      <c r="T571" s="9">
        <f t="shared" si="35"/>
        <v>42362.666666666664</v>
      </c>
    </row>
    <row r="572" spans="1:20" ht="48">
      <c r="A572">
        <v>2331</v>
      </c>
      <c r="B572" s="3" t="s">
        <v>2332</v>
      </c>
      <c r="C572" s="3" t="s">
        <v>6441</v>
      </c>
      <c r="D572">
        <v>8000</v>
      </c>
      <c r="E572">
        <v>11545.1</v>
      </c>
      <c r="F572" t="s">
        <v>8219</v>
      </c>
      <c r="G572" t="s">
        <v>8224</v>
      </c>
      <c r="H572" t="s">
        <v>8246</v>
      </c>
      <c r="I572">
        <v>1408320490</v>
      </c>
      <c r="J572">
        <v>1405728490</v>
      </c>
      <c r="K572" t="b">
        <v>1</v>
      </c>
      <c r="L572">
        <v>283</v>
      </c>
      <c r="M572" t="b">
        <v>1</v>
      </c>
      <c r="N572" t="s">
        <v>8298</v>
      </c>
      <c r="O572">
        <f t="shared" si="32"/>
        <v>144.31</v>
      </c>
      <c r="P572">
        <f t="shared" si="33"/>
        <v>40.799999999999997</v>
      </c>
      <c r="Q572" s="5" t="s">
        <v>8336</v>
      </c>
      <c r="R572" t="s">
        <v>8352</v>
      </c>
      <c r="S572" s="9">
        <f t="shared" si="34"/>
        <v>41838.672337962962</v>
      </c>
      <c r="T572" s="9">
        <f t="shared" si="35"/>
        <v>41868.672337962962</v>
      </c>
    </row>
    <row r="573" spans="1:20" ht="48">
      <c r="A573">
        <v>2332</v>
      </c>
      <c r="B573" s="3" t="s">
        <v>2333</v>
      </c>
      <c r="C573" s="3" t="s">
        <v>6442</v>
      </c>
      <c r="D573">
        <v>25000</v>
      </c>
      <c r="E573">
        <v>26577</v>
      </c>
      <c r="F573" t="s">
        <v>8219</v>
      </c>
      <c r="G573" t="s">
        <v>8224</v>
      </c>
      <c r="H573" t="s">
        <v>8246</v>
      </c>
      <c r="I573">
        <v>1423235071</v>
      </c>
      <c r="J573">
        <v>1420643071</v>
      </c>
      <c r="K573" t="b">
        <v>1</v>
      </c>
      <c r="L573">
        <v>352</v>
      </c>
      <c r="M573" t="b">
        <v>1</v>
      </c>
      <c r="N573" t="s">
        <v>8298</v>
      </c>
      <c r="O573">
        <f t="shared" si="32"/>
        <v>106.31</v>
      </c>
      <c r="P573">
        <f t="shared" si="33"/>
        <v>75.5</v>
      </c>
      <c r="Q573" s="5" t="s">
        <v>8336</v>
      </c>
      <c r="R573" t="s">
        <v>8352</v>
      </c>
      <c r="S573" s="9">
        <f t="shared" si="34"/>
        <v>42011.294803240737</v>
      </c>
      <c r="T573" s="9">
        <f t="shared" si="35"/>
        <v>42041.294803240737</v>
      </c>
    </row>
    <row r="574" spans="1:20" ht="48">
      <c r="A574">
        <v>2333</v>
      </c>
      <c r="B574" s="3" t="s">
        <v>2334</v>
      </c>
      <c r="C574" s="3" t="s">
        <v>6443</v>
      </c>
      <c r="D574">
        <v>600</v>
      </c>
      <c r="E574">
        <v>1273</v>
      </c>
      <c r="F574" t="s">
        <v>8219</v>
      </c>
      <c r="G574" t="s">
        <v>8224</v>
      </c>
      <c r="H574" t="s">
        <v>8246</v>
      </c>
      <c r="I574">
        <v>1401385800</v>
      </c>
      <c r="J574">
        <v>1399563390</v>
      </c>
      <c r="K574" t="b">
        <v>1</v>
      </c>
      <c r="L574">
        <v>94</v>
      </c>
      <c r="M574" t="b">
        <v>1</v>
      </c>
      <c r="N574" t="s">
        <v>8298</v>
      </c>
      <c r="O574">
        <f t="shared" si="32"/>
        <v>212.17</v>
      </c>
      <c r="P574">
        <f t="shared" si="33"/>
        <v>13.54</v>
      </c>
      <c r="Q574" s="5" t="s">
        <v>8336</v>
      </c>
      <c r="R574" t="s">
        <v>8352</v>
      </c>
      <c r="S574" s="9">
        <f t="shared" si="34"/>
        <v>41767.317013888889</v>
      </c>
      <c r="T574" s="9">
        <f t="shared" si="35"/>
        <v>41788.409722222219</v>
      </c>
    </row>
    <row r="575" spans="1:20" ht="48">
      <c r="A575">
        <v>2334</v>
      </c>
      <c r="B575" s="3" t="s">
        <v>2335</v>
      </c>
      <c r="C575" s="3" t="s">
        <v>6444</v>
      </c>
      <c r="D575">
        <v>4000</v>
      </c>
      <c r="E575">
        <v>4078</v>
      </c>
      <c r="F575" t="s">
        <v>8219</v>
      </c>
      <c r="G575" t="s">
        <v>8224</v>
      </c>
      <c r="H575" t="s">
        <v>8246</v>
      </c>
      <c r="I575">
        <v>1415208840</v>
      </c>
      <c r="J575">
        <v>1412611498</v>
      </c>
      <c r="K575" t="b">
        <v>1</v>
      </c>
      <c r="L575">
        <v>67</v>
      </c>
      <c r="M575" t="b">
        <v>1</v>
      </c>
      <c r="N575" t="s">
        <v>8298</v>
      </c>
      <c r="O575">
        <f t="shared" si="32"/>
        <v>101.95</v>
      </c>
      <c r="P575">
        <f t="shared" si="33"/>
        <v>60.87</v>
      </c>
      <c r="Q575" s="5" t="s">
        <v>8336</v>
      </c>
      <c r="R575" t="s">
        <v>8352</v>
      </c>
      <c r="S575" s="9">
        <f t="shared" si="34"/>
        <v>41918.336782407401</v>
      </c>
      <c r="T575" s="9">
        <f t="shared" si="35"/>
        <v>41948.398611111108</v>
      </c>
    </row>
    <row r="576" spans="1:20" ht="48">
      <c r="A576">
        <v>2335</v>
      </c>
      <c r="B576" s="3" t="s">
        <v>2336</v>
      </c>
      <c r="C576" s="3" t="s">
        <v>6445</v>
      </c>
      <c r="D576">
        <v>25000</v>
      </c>
      <c r="E576">
        <v>25568</v>
      </c>
      <c r="F576" t="s">
        <v>8219</v>
      </c>
      <c r="G576" t="s">
        <v>8224</v>
      </c>
      <c r="H576" t="s">
        <v>8246</v>
      </c>
      <c r="I576">
        <v>1402494243</v>
      </c>
      <c r="J576">
        <v>1399902243</v>
      </c>
      <c r="K576" t="b">
        <v>1</v>
      </c>
      <c r="L576">
        <v>221</v>
      </c>
      <c r="M576" t="b">
        <v>1</v>
      </c>
      <c r="N576" t="s">
        <v>8298</v>
      </c>
      <c r="O576">
        <f t="shared" si="32"/>
        <v>102.27</v>
      </c>
      <c r="P576">
        <f t="shared" si="33"/>
        <v>115.69</v>
      </c>
      <c r="Q576" s="5" t="s">
        <v>8336</v>
      </c>
      <c r="R576" t="s">
        <v>8352</v>
      </c>
      <c r="S576" s="9">
        <f t="shared" si="34"/>
        <v>41771.238923611112</v>
      </c>
      <c r="T576" s="9">
        <f t="shared" si="35"/>
        <v>41801.238923611112</v>
      </c>
    </row>
    <row r="577" spans="1:20" ht="48">
      <c r="A577">
        <v>2336</v>
      </c>
      <c r="B577" s="3" t="s">
        <v>2337</v>
      </c>
      <c r="C577" s="3" t="s">
        <v>6446</v>
      </c>
      <c r="D577">
        <v>20000</v>
      </c>
      <c r="E577">
        <v>104146.51</v>
      </c>
      <c r="F577" t="s">
        <v>8219</v>
      </c>
      <c r="G577" t="s">
        <v>8224</v>
      </c>
      <c r="H577" t="s">
        <v>8246</v>
      </c>
      <c r="I577">
        <v>1394316695</v>
      </c>
      <c r="J577">
        <v>1390860695</v>
      </c>
      <c r="K577" t="b">
        <v>1</v>
      </c>
      <c r="L577">
        <v>2165</v>
      </c>
      <c r="M577" t="b">
        <v>1</v>
      </c>
      <c r="N577" t="s">
        <v>8298</v>
      </c>
      <c r="O577">
        <f t="shared" si="32"/>
        <v>520.73</v>
      </c>
      <c r="P577">
        <f t="shared" si="33"/>
        <v>48.1</v>
      </c>
      <c r="Q577" s="5" t="s">
        <v>8336</v>
      </c>
      <c r="R577" t="s">
        <v>8352</v>
      </c>
      <c r="S577" s="9">
        <f t="shared" si="34"/>
        <v>41666.591377314813</v>
      </c>
      <c r="T577" s="9">
        <f t="shared" si="35"/>
        <v>41706.591377314813</v>
      </c>
    </row>
    <row r="578" spans="1:20" ht="32">
      <c r="A578">
        <v>2337</v>
      </c>
      <c r="B578" s="3" t="s">
        <v>2338</v>
      </c>
      <c r="C578" s="3" t="s">
        <v>6447</v>
      </c>
      <c r="D578">
        <v>12000</v>
      </c>
      <c r="E578">
        <v>13279</v>
      </c>
      <c r="F578" t="s">
        <v>8219</v>
      </c>
      <c r="G578" t="s">
        <v>8224</v>
      </c>
      <c r="H578" t="s">
        <v>8246</v>
      </c>
      <c r="I578">
        <v>1403796143</v>
      </c>
      <c r="J578">
        <v>1401204143</v>
      </c>
      <c r="K578" t="b">
        <v>1</v>
      </c>
      <c r="L578">
        <v>179</v>
      </c>
      <c r="M578" t="b">
        <v>1</v>
      </c>
      <c r="N578" t="s">
        <v>8298</v>
      </c>
      <c r="O578">
        <f t="shared" ref="O578:O641" si="36">ROUND((E578/D578*100),2)</f>
        <v>110.66</v>
      </c>
      <c r="P578">
        <f t="shared" ref="P578:P641" si="37">ROUND((E578/L578),2)</f>
        <v>74.180000000000007</v>
      </c>
      <c r="Q578" s="5" t="s">
        <v>8336</v>
      </c>
      <c r="R578" t="s">
        <v>8352</v>
      </c>
      <c r="S578" s="9">
        <f t="shared" si="34"/>
        <v>41786.307210648149</v>
      </c>
      <c r="T578" s="9">
        <f t="shared" si="35"/>
        <v>41816.307210648149</v>
      </c>
    </row>
    <row r="579" spans="1:20" ht="48">
      <c r="A579">
        <v>2338</v>
      </c>
      <c r="B579" s="3" t="s">
        <v>2339</v>
      </c>
      <c r="C579" s="3" t="s">
        <v>6448</v>
      </c>
      <c r="D579">
        <v>15000</v>
      </c>
      <c r="E579">
        <v>15171.5</v>
      </c>
      <c r="F579" t="s">
        <v>8219</v>
      </c>
      <c r="G579" t="s">
        <v>8224</v>
      </c>
      <c r="H579" t="s">
        <v>8246</v>
      </c>
      <c r="I579">
        <v>1404077484</v>
      </c>
      <c r="J579">
        <v>1401485484</v>
      </c>
      <c r="K579" t="b">
        <v>1</v>
      </c>
      <c r="L579">
        <v>123</v>
      </c>
      <c r="M579" t="b">
        <v>1</v>
      </c>
      <c r="N579" t="s">
        <v>8298</v>
      </c>
      <c r="O579">
        <f t="shared" si="36"/>
        <v>101.14</v>
      </c>
      <c r="P579">
        <f t="shared" si="37"/>
        <v>123.35</v>
      </c>
      <c r="Q579" s="5" t="s">
        <v>8336</v>
      </c>
      <c r="R579" t="s">
        <v>8352</v>
      </c>
      <c r="S579" s="9">
        <f t="shared" ref="S579:S642" si="38">(J579/86400)+25569+(-8/24)</f>
        <v>41789.563472222224</v>
      </c>
      <c r="T579" s="9">
        <f t="shared" ref="T579:T642" si="39">(I579/86400)+25569+(-8/24)</f>
        <v>41819.563472222224</v>
      </c>
    </row>
    <row r="580" spans="1:20" ht="48">
      <c r="A580">
        <v>2339</v>
      </c>
      <c r="B580" s="3" t="s">
        <v>2340</v>
      </c>
      <c r="C580" s="3" t="s">
        <v>6449</v>
      </c>
      <c r="D580">
        <v>25000</v>
      </c>
      <c r="E580">
        <v>73552</v>
      </c>
      <c r="F580" t="s">
        <v>8219</v>
      </c>
      <c r="G580" t="s">
        <v>8224</v>
      </c>
      <c r="H580" t="s">
        <v>8246</v>
      </c>
      <c r="I580">
        <v>1482134340</v>
      </c>
      <c r="J580">
        <v>1479496309</v>
      </c>
      <c r="K580" t="b">
        <v>1</v>
      </c>
      <c r="L580">
        <v>1104</v>
      </c>
      <c r="M580" t="b">
        <v>1</v>
      </c>
      <c r="N580" t="s">
        <v>8298</v>
      </c>
      <c r="O580">
        <f t="shared" si="36"/>
        <v>294.20999999999998</v>
      </c>
      <c r="P580">
        <f t="shared" si="37"/>
        <v>66.62</v>
      </c>
      <c r="Q580" s="5" t="s">
        <v>8336</v>
      </c>
      <c r="R580" t="s">
        <v>8352</v>
      </c>
      <c r="S580" s="9">
        <f t="shared" si="38"/>
        <v>42692.466539351844</v>
      </c>
      <c r="T580" s="9">
        <f t="shared" si="39"/>
        <v>42722.999305555553</v>
      </c>
    </row>
    <row r="581" spans="1:20" ht="48">
      <c r="A581">
        <v>2340</v>
      </c>
      <c r="B581" s="3" t="s">
        <v>2341</v>
      </c>
      <c r="C581" s="3" t="s">
        <v>6450</v>
      </c>
      <c r="D581">
        <v>40000</v>
      </c>
      <c r="E581">
        <v>42311</v>
      </c>
      <c r="F581" t="s">
        <v>8219</v>
      </c>
      <c r="G581" t="s">
        <v>8224</v>
      </c>
      <c r="H581" t="s">
        <v>8246</v>
      </c>
      <c r="I581">
        <v>1477841138</v>
      </c>
      <c r="J581">
        <v>1475249138</v>
      </c>
      <c r="K581" t="b">
        <v>1</v>
      </c>
      <c r="L581">
        <v>403</v>
      </c>
      <c r="M581" t="b">
        <v>1</v>
      </c>
      <c r="N581" t="s">
        <v>8298</v>
      </c>
      <c r="O581">
        <f t="shared" si="36"/>
        <v>105.78</v>
      </c>
      <c r="P581">
        <f t="shared" si="37"/>
        <v>104.99</v>
      </c>
      <c r="Q581" s="5" t="s">
        <v>8336</v>
      </c>
      <c r="R581" t="s">
        <v>8352</v>
      </c>
      <c r="S581" s="9">
        <f t="shared" si="38"/>
        <v>42643.309467592589</v>
      </c>
      <c r="T581" s="9">
        <f t="shared" si="39"/>
        <v>42673.309467592589</v>
      </c>
    </row>
    <row r="582" spans="1:20" ht="48">
      <c r="A582">
        <v>2401</v>
      </c>
      <c r="B582" s="3" t="s">
        <v>2402</v>
      </c>
      <c r="C582" s="3" t="s">
        <v>6511</v>
      </c>
      <c r="D582">
        <v>28000</v>
      </c>
      <c r="E582">
        <v>201</v>
      </c>
      <c r="F582" t="s">
        <v>8221</v>
      </c>
      <c r="G582" t="s">
        <v>8224</v>
      </c>
      <c r="H582" t="s">
        <v>8246</v>
      </c>
      <c r="I582">
        <v>1457207096</v>
      </c>
      <c r="J582">
        <v>1452023096</v>
      </c>
      <c r="K582" t="b">
        <v>0</v>
      </c>
      <c r="L582">
        <v>9</v>
      </c>
      <c r="M582" t="b">
        <v>0</v>
      </c>
      <c r="N582" t="s">
        <v>8284</v>
      </c>
      <c r="O582">
        <f t="shared" si="36"/>
        <v>0.72</v>
      </c>
      <c r="P582">
        <f t="shared" si="37"/>
        <v>22.33</v>
      </c>
      <c r="Q582" s="5" t="s">
        <v>8336</v>
      </c>
      <c r="R582" t="s">
        <v>8337</v>
      </c>
      <c r="S582" s="9">
        <f t="shared" si="38"/>
        <v>42374.489537037036</v>
      </c>
      <c r="T582" s="9">
        <f t="shared" si="39"/>
        <v>42434.489537037036</v>
      </c>
    </row>
    <row r="583" spans="1:20" ht="16">
      <c r="A583">
        <v>2402</v>
      </c>
      <c r="B583" s="3" t="s">
        <v>2403</v>
      </c>
      <c r="C583" s="3" t="s">
        <v>6512</v>
      </c>
      <c r="D583">
        <v>12000</v>
      </c>
      <c r="E583">
        <v>52</v>
      </c>
      <c r="F583" t="s">
        <v>8221</v>
      </c>
      <c r="G583" t="s">
        <v>8224</v>
      </c>
      <c r="H583" t="s">
        <v>8246</v>
      </c>
      <c r="I583">
        <v>1431533931</v>
      </c>
      <c r="J583">
        <v>1428941931</v>
      </c>
      <c r="K583" t="b">
        <v>0</v>
      </c>
      <c r="L583">
        <v>1</v>
      </c>
      <c r="M583" t="b">
        <v>0</v>
      </c>
      <c r="N583" t="s">
        <v>8284</v>
      </c>
      <c r="O583">
        <f t="shared" si="36"/>
        <v>0.43</v>
      </c>
      <c r="P583">
        <f t="shared" si="37"/>
        <v>52</v>
      </c>
      <c r="Q583" s="5" t="s">
        <v>8336</v>
      </c>
      <c r="R583" t="s">
        <v>8337</v>
      </c>
      <c r="S583" s="9">
        <f t="shared" si="38"/>
        <v>42107.34642361111</v>
      </c>
      <c r="T583" s="9">
        <f t="shared" si="39"/>
        <v>42137.34642361111</v>
      </c>
    </row>
    <row r="584" spans="1:20" ht="48">
      <c r="A584">
        <v>2403</v>
      </c>
      <c r="B584" s="3" t="s">
        <v>2404</v>
      </c>
      <c r="C584" s="3" t="s">
        <v>6513</v>
      </c>
      <c r="D584">
        <v>1200</v>
      </c>
      <c r="E584">
        <v>202</v>
      </c>
      <c r="F584" t="s">
        <v>8221</v>
      </c>
      <c r="G584" t="s">
        <v>8225</v>
      </c>
      <c r="H584" t="s">
        <v>8247</v>
      </c>
      <c r="I584">
        <v>1459368658</v>
      </c>
      <c r="J584">
        <v>1454188258</v>
      </c>
      <c r="K584" t="b">
        <v>0</v>
      </c>
      <c r="L584">
        <v>12</v>
      </c>
      <c r="M584" t="b">
        <v>0</v>
      </c>
      <c r="N584" t="s">
        <v>8284</v>
      </c>
      <c r="O584">
        <f t="shared" si="36"/>
        <v>16.829999999999998</v>
      </c>
      <c r="P584">
        <f t="shared" si="37"/>
        <v>16.829999999999998</v>
      </c>
      <c r="Q584" s="5" t="s">
        <v>8336</v>
      </c>
      <c r="R584" t="s">
        <v>8337</v>
      </c>
      <c r="S584" s="9">
        <f t="shared" si="38"/>
        <v>42399.54928240741</v>
      </c>
      <c r="T584" s="9">
        <f t="shared" si="39"/>
        <v>42459.507615740738</v>
      </c>
    </row>
    <row r="585" spans="1:20" ht="48">
      <c r="A585">
        <v>2404</v>
      </c>
      <c r="B585" s="3" t="s">
        <v>2405</v>
      </c>
      <c r="C585" s="3" t="s">
        <v>6514</v>
      </c>
      <c r="D585">
        <v>15000</v>
      </c>
      <c r="E585">
        <v>0</v>
      </c>
      <c r="F585" t="s">
        <v>8221</v>
      </c>
      <c r="G585" t="s">
        <v>8224</v>
      </c>
      <c r="H585" t="s">
        <v>8246</v>
      </c>
      <c r="I585">
        <v>1451782607</v>
      </c>
      <c r="J585">
        <v>1449190607</v>
      </c>
      <c r="K585" t="b">
        <v>0</v>
      </c>
      <c r="L585">
        <v>0</v>
      </c>
      <c r="M585" t="b">
        <v>0</v>
      </c>
      <c r="N585" t="s">
        <v>8284</v>
      </c>
      <c r="O585">
        <f t="shared" si="36"/>
        <v>0</v>
      </c>
      <c r="P585" t="e">
        <f t="shared" si="37"/>
        <v>#DIV/0!</v>
      </c>
      <c r="Q585" s="5" t="s">
        <v>8336</v>
      </c>
      <c r="R585" t="s">
        <v>8337</v>
      </c>
      <c r="S585" s="9">
        <f t="shared" si="38"/>
        <v>42341.706099537034</v>
      </c>
      <c r="T585" s="9">
        <f t="shared" si="39"/>
        <v>42371.706099537034</v>
      </c>
    </row>
    <row r="586" spans="1:20" ht="32">
      <c r="A586">
        <v>2405</v>
      </c>
      <c r="B586" s="3" t="s">
        <v>2406</v>
      </c>
      <c r="C586" s="3" t="s">
        <v>6515</v>
      </c>
      <c r="D586">
        <v>5000</v>
      </c>
      <c r="E586">
        <v>1126</v>
      </c>
      <c r="F586" t="s">
        <v>8221</v>
      </c>
      <c r="G586" t="s">
        <v>8224</v>
      </c>
      <c r="H586" t="s">
        <v>8246</v>
      </c>
      <c r="I586">
        <v>1472911375</v>
      </c>
      <c r="J586">
        <v>1471096975</v>
      </c>
      <c r="K586" t="b">
        <v>0</v>
      </c>
      <c r="L586">
        <v>20</v>
      </c>
      <c r="M586" t="b">
        <v>0</v>
      </c>
      <c r="N586" t="s">
        <v>8284</v>
      </c>
      <c r="O586">
        <f t="shared" si="36"/>
        <v>22.52</v>
      </c>
      <c r="P586">
        <f t="shared" si="37"/>
        <v>56.3</v>
      </c>
      <c r="Q586" s="5" t="s">
        <v>8336</v>
      </c>
      <c r="R586" t="s">
        <v>8337</v>
      </c>
      <c r="S586" s="9">
        <f t="shared" si="38"/>
        <v>42595.252025462956</v>
      </c>
      <c r="T586" s="9">
        <f t="shared" si="39"/>
        <v>42616.252025462956</v>
      </c>
    </row>
    <row r="587" spans="1:20" ht="48">
      <c r="A587">
        <v>2406</v>
      </c>
      <c r="B587" s="3" t="s">
        <v>2407</v>
      </c>
      <c r="C587" s="3" t="s">
        <v>6516</v>
      </c>
      <c r="D587">
        <v>3250</v>
      </c>
      <c r="E587">
        <v>1345</v>
      </c>
      <c r="F587" t="s">
        <v>8221</v>
      </c>
      <c r="G587" t="s">
        <v>8224</v>
      </c>
      <c r="H587" t="s">
        <v>8246</v>
      </c>
      <c r="I587">
        <v>1421635190</v>
      </c>
      <c r="J587">
        <v>1418179190</v>
      </c>
      <c r="K587" t="b">
        <v>0</v>
      </c>
      <c r="L587">
        <v>16</v>
      </c>
      <c r="M587" t="b">
        <v>0</v>
      </c>
      <c r="N587" t="s">
        <v>8284</v>
      </c>
      <c r="O587">
        <f t="shared" si="36"/>
        <v>41.38</v>
      </c>
      <c r="P587">
        <f t="shared" si="37"/>
        <v>84.06</v>
      </c>
      <c r="Q587" s="5" t="s">
        <v>8336</v>
      </c>
      <c r="R587" t="s">
        <v>8337</v>
      </c>
      <c r="S587" s="9">
        <f t="shared" si="38"/>
        <v>41982.777662037035</v>
      </c>
      <c r="T587" s="9">
        <f t="shared" si="39"/>
        <v>42022.777662037035</v>
      </c>
    </row>
    <row r="588" spans="1:20" ht="64">
      <c r="A588">
        <v>2407</v>
      </c>
      <c r="B588" s="3" t="s">
        <v>2408</v>
      </c>
      <c r="C588" s="3" t="s">
        <v>6517</v>
      </c>
      <c r="D588">
        <v>22000</v>
      </c>
      <c r="E588">
        <v>5557</v>
      </c>
      <c r="F588" t="s">
        <v>8221</v>
      </c>
      <c r="G588" t="s">
        <v>8224</v>
      </c>
      <c r="H588" t="s">
        <v>8246</v>
      </c>
      <c r="I588">
        <v>1428732000</v>
      </c>
      <c r="J588">
        <v>1426772928</v>
      </c>
      <c r="K588" t="b">
        <v>0</v>
      </c>
      <c r="L588">
        <v>33</v>
      </c>
      <c r="M588" t="b">
        <v>0</v>
      </c>
      <c r="N588" t="s">
        <v>8284</v>
      </c>
      <c r="O588">
        <f t="shared" si="36"/>
        <v>25.26</v>
      </c>
      <c r="P588">
        <f t="shared" si="37"/>
        <v>168.39</v>
      </c>
      <c r="Q588" s="5" t="s">
        <v>8336</v>
      </c>
      <c r="R588" t="s">
        <v>8337</v>
      </c>
      <c r="S588" s="9">
        <f t="shared" si="38"/>
        <v>42082.242222222216</v>
      </c>
      <c r="T588" s="9">
        <f t="shared" si="39"/>
        <v>42104.916666666664</v>
      </c>
    </row>
    <row r="589" spans="1:20" ht="32">
      <c r="A589">
        <v>2408</v>
      </c>
      <c r="B589" s="3" t="s">
        <v>2409</v>
      </c>
      <c r="C589" s="3" t="s">
        <v>6518</v>
      </c>
      <c r="D589">
        <v>15000</v>
      </c>
      <c r="E589">
        <v>30</v>
      </c>
      <c r="F589" t="s">
        <v>8221</v>
      </c>
      <c r="G589" t="s">
        <v>8224</v>
      </c>
      <c r="H589" t="s">
        <v>8246</v>
      </c>
      <c r="I589">
        <v>1415247757</v>
      </c>
      <c r="J589">
        <v>1412652157</v>
      </c>
      <c r="K589" t="b">
        <v>0</v>
      </c>
      <c r="L589">
        <v>2</v>
      </c>
      <c r="M589" t="b">
        <v>0</v>
      </c>
      <c r="N589" t="s">
        <v>8284</v>
      </c>
      <c r="O589">
        <f t="shared" si="36"/>
        <v>0.2</v>
      </c>
      <c r="P589">
        <f t="shared" si="37"/>
        <v>15</v>
      </c>
      <c r="Q589" s="5" t="s">
        <v>8336</v>
      </c>
      <c r="R589" t="s">
        <v>8337</v>
      </c>
      <c r="S589" s="9">
        <f t="shared" si="38"/>
        <v>41918.80737268518</v>
      </c>
      <c r="T589" s="9">
        <f t="shared" si="39"/>
        <v>41948.849039351851</v>
      </c>
    </row>
    <row r="590" spans="1:20" ht="32">
      <c r="A590">
        <v>2409</v>
      </c>
      <c r="B590" s="3" t="s">
        <v>2410</v>
      </c>
      <c r="C590" s="3" t="s">
        <v>6519</v>
      </c>
      <c r="D590">
        <v>25000</v>
      </c>
      <c r="E590">
        <v>460</v>
      </c>
      <c r="F590" t="s">
        <v>8221</v>
      </c>
      <c r="G590" t="s">
        <v>8224</v>
      </c>
      <c r="H590" t="s">
        <v>8246</v>
      </c>
      <c r="I590">
        <v>1439931675</v>
      </c>
      <c r="J590">
        <v>1437339675</v>
      </c>
      <c r="K590" t="b">
        <v>0</v>
      </c>
      <c r="L590">
        <v>6</v>
      </c>
      <c r="M590" t="b">
        <v>0</v>
      </c>
      <c r="N590" t="s">
        <v>8284</v>
      </c>
      <c r="O590">
        <f t="shared" si="36"/>
        <v>1.84</v>
      </c>
      <c r="P590">
        <f t="shared" si="37"/>
        <v>76.67</v>
      </c>
      <c r="Q590" s="5" t="s">
        <v>8336</v>
      </c>
      <c r="R590" t="s">
        <v>8337</v>
      </c>
      <c r="S590" s="9">
        <f t="shared" si="38"/>
        <v>42204.542534722219</v>
      </c>
      <c r="T590" s="9">
        <f t="shared" si="39"/>
        <v>42234.542534722219</v>
      </c>
    </row>
    <row r="591" spans="1:20" ht="64">
      <c r="A591">
        <v>2410</v>
      </c>
      <c r="B591" s="3" t="s">
        <v>2411</v>
      </c>
      <c r="C591" s="3" t="s">
        <v>6520</v>
      </c>
      <c r="D591">
        <v>15000</v>
      </c>
      <c r="E591">
        <v>0</v>
      </c>
      <c r="F591" t="s">
        <v>8221</v>
      </c>
      <c r="G591" t="s">
        <v>8226</v>
      </c>
      <c r="H591" t="s">
        <v>8248</v>
      </c>
      <c r="I591">
        <v>1441619275</v>
      </c>
      <c r="J591">
        <v>1439027275</v>
      </c>
      <c r="K591" t="b">
        <v>0</v>
      </c>
      <c r="L591">
        <v>0</v>
      </c>
      <c r="M591" t="b">
        <v>0</v>
      </c>
      <c r="N591" t="s">
        <v>8284</v>
      </c>
      <c r="O591">
        <f t="shared" si="36"/>
        <v>0</v>
      </c>
      <c r="P591" t="e">
        <f t="shared" si="37"/>
        <v>#DIV/0!</v>
      </c>
      <c r="Q591" s="5" t="s">
        <v>8336</v>
      </c>
      <c r="R591" t="s">
        <v>8337</v>
      </c>
      <c r="S591" s="9">
        <f t="shared" si="38"/>
        <v>42224.074942129628</v>
      </c>
      <c r="T591" s="9">
        <f t="shared" si="39"/>
        <v>42254.074942129628</v>
      </c>
    </row>
    <row r="592" spans="1:20" ht="48">
      <c r="A592">
        <v>2411</v>
      </c>
      <c r="B592" s="3" t="s">
        <v>2412</v>
      </c>
      <c r="C592" s="3" t="s">
        <v>6521</v>
      </c>
      <c r="D592">
        <v>25000</v>
      </c>
      <c r="E592">
        <v>151</v>
      </c>
      <c r="F592" t="s">
        <v>8221</v>
      </c>
      <c r="G592" t="s">
        <v>8224</v>
      </c>
      <c r="H592" t="s">
        <v>8246</v>
      </c>
      <c r="I592">
        <v>1440524082</v>
      </c>
      <c r="J592">
        <v>1437932082</v>
      </c>
      <c r="K592" t="b">
        <v>0</v>
      </c>
      <c r="L592">
        <v>3</v>
      </c>
      <c r="M592" t="b">
        <v>0</v>
      </c>
      <c r="N592" t="s">
        <v>8284</v>
      </c>
      <c r="O592">
        <f t="shared" si="36"/>
        <v>0.6</v>
      </c>
      <c r="P592">
        <f t="shared" si="37"/>
        <v>50.33</v>
      </c>
      <c r="Q592" s="5" t="s">
        <v>8336</v>
      </c>
      <c r="R592" t="s">
        <v>8337</v>
      </c>
      <c r="S592" s="9">
        <f t="shared" si="38"/>
        <v>42211.399097222216</v>
      </c>
      <c r="T592" s="9">
        <f t="shared" si="39"/>
        <v>42241.399097222216</v>
      </c>
    </row>
    <row r="593" spans="1:20" ht="48">
      <c r="A593">
        <v>2412</v>
      </c>
      <c r="B593" s="3" t="s">
        <v>2413</v>
      </c>
      <c r="C593" s="3" t="s">
        <v>6522</v>
      </c>
      <c r="D593">
        <v>8000</v>
      </c>
      <c r="E593">
        <v>0</v>
      </c>
      <c r="F593" t="s">
        <v>8221</v>
      </c>
      <c r="G593" t="s">
        <v>8230</v>
      </c>
      <c r="H593" t="s">
        <v>8249</v>
      </c>
      <c r="I593">
        <v>1480185673</v>
      </c>
      <c r="J593">
        <v>1476294073</v>
      </c>
      <c r="K593" t="b">
        <v>0</v>
      </c>
      <c r="L593">
        <v>0</v>
      </c>
      <c r="M593" t="b">
        <v>0</v>
      </c>
      <c r="N593" t="s">
        <v>8284</v>
      </c>
      <c r="O593">
        <f t="shared" si="36"/>
        <v>0</v>
      </c>
      <c r="P593" t="e">
        <f t="shared" si="37"/>
        <v>#DIV/0!</v>
      </c>
      <c r="Q593" s="5" t="s">
        <v>8336</v>
      </c>
      <c r="R593" t="s">
        <v>8337</v>
      </c>
      <c r="S593" s="9">
        <f t="shared" si="38"/>
        <v>42655.403622685182</v>
      </c>
      <c r="T593" s="9">
        <f t="shared" si="39"/>
        <v>42700.445289351854</v>
      </c>
    </row>
    <row r="594" spans="1:20" ht="48">
      <c r="A594">
        <v>2413</v>
      </c>
      <c r="B594" s="3" t="s">
        <v>2414</v>
      </c>
      <c r="C594" s="3" t="s">
        <v>6523</v>
      </c>
      <c r="D594">
        <v>3000</v>
      </c>
      <c r="E594">
        <v>25</v>
      </c>
      <c r="F594" t="s">
        <v>8221</v>
      </c>
      <c r="G594" t="s">
        <v>8224</v>
      </c>
      <c r="H594" t="s">
        <v>8246</v>
      </c>
      <c r="I594">
        <v>1401579000</v>
      </c>
      <c r="J594">
        <v>1398911882</v>
      </c>
      <c r="K594" t="b">
        <v>0</v>
      </c>
      <c r="L594">
        <v>3</v>
      </c>
      <c r="M594" t="b">
        <v>0</v>
      </c>
      <c r="N594" t="s">
        <v>8284</v>
      </c>
      <c r="O594">
        <f t="shared" si="36"/>
        <v>0.83</v>
      </c>
      <c r="P594">
        <f t="shared" si="37"/>
        <v>8.33</v>
      </c>
      <c r="Q594" s="5" t="s">
        <v>8336</v>
      </c>
      <c r="R594" t="s">
        <v>8337</v>
      </c>
      <c r="S594" s="9">
        <f t="shared" si="38"/>
        <v>41759.776412037034</v>
      </c>
      <c r="T594" s="9">
        <f t="shared" si="39"/>
        <v>41790.645833333328</v>
      </c>
    </row>
    <row r="595" spans="1:20" ht="48">
      <c r="A595">
        <v>2414</v>
      </c>
      <c r="B595" s="3" t="s">
        <v>2415</v>
      </c>
      <c r="C595" s="3" t="s">
        <v>6524</v>
      </c>
      <c r="D595">
        <v>15000</v>
      </c>
      <c r="E595">
        <v>460</v>
      </c>
      <c r="F595" t="s">
        <v>8221</v>
      </c>
      <c r="G595" t="s">
        <v>8224</v>
      </c>
      <c r="H595" t="s">
        <v>8246</v>
      </c>
      <c r="I595">
        <v>1440215940</v>
      </c>
      <c r="J595">
        <v>1436805660</v>
      </c>
      <c r="K595" t="b">
        <v>0</v>
      </c>
      <c r="L595">
        <v>13</v>
      </c>
      <c r="M595" t="b">
        <v>0</v>
      </c>
      <c r="N595" t="s">
        <v>8284</v>
      </c>
      <c r="O595">
        <f t="shared" si="36"/>
        <v>3.07</v>
      </c>
      <c r="P595">
        <f t="shared" si="37"/>
        <v>35.380000000000003</v>
      </c>
      <c r="Q595" s="5" t="s">
        <v>8336</v>
      </c>
      <c r="R595" t="s">
        <v>8337</v>
      </c>
      <c r="S595" s="9">
        <f t="shared" si="38"/>
        <v>42198.361805555549</v>
      </c>
      <c r="T595" s="9">
        <f t="shared" si="39"/>
        <v>42237.832638888889</v>
      </c>
    </row>
    <row r="596" spans="1:20" ht="48">
      <c r="A596">
        <v>2415</v>
      </c>
      <c r="B596" s="3" t="s">
        <v>2416</v>
      </c>
      <c r="C596" s="3" t="s">
        <v>6525</v>
      </c>
      <c r="D596">
        <v>60000</v>
      </c>
      <c r="E596">
        <v>335</v>
      </c>
      <c r="F596" t="s">
        <v>8221</v>
      </c>
      <c r="G596" t="s">
        <v>8224</v>
      </c>
      <c r="H596" t="s">
        <v>8246</v>
      </c>
      <c r="I596">
        <v>1468615346</v>
      </c>
      <c r="J596">
        <v>1466023346</v>
      </c>
      <c r="K596" t="b">
        <v>0</v>
      </c>
      <c r="L596">
        <v>6</v>
      </c>
      <c r="M596" t="b">
        <v>0</v>
      </c>
      <c r="N596" t="s">
        <v>8284</v>
      </c>
      <c r="O596">
        <f t="shared" si="36"/>
        <v>0.56000000000000005</v>
      </c>
      <c r="P596">
        <f t="shared" si="37"/>
        <v>55.83</v>
      </c>
      <c r="Q596" s="5" t="s">
        <v>8336</v>
      </c>
      <c r="R596" t="s">
        <v>8337</v>
      </c>
      <c r="S596" s="9">
        <f t="shared" si="38"/>
        <v>42536.529467592591</v>
      </c>
      <c r="T596" s="9">
        <f t="shared" si="39"/>
        <v>42566.529467592591</v>
      </c>
    </row>
    <row r="597" spans="1:20" ht="48">
      <c r="A597">
        <v>2416</v>
      </c>
      <c r="B597" s="3" t="s">
        <v>2417</v>
      </c>
      <c r="C597" s="3" t="s">
        <v>6526</v>
      </c>
      <c r="D597">
        <v>20000</v>
      </c>
      <c r="E597">
        <v>5</v>
      </c>
      <c r="F597" t="s">
        <v>8221</v>
      </c>
      <c r="G597" t="s">
        <v>8224</v>
      </c>
      <c r="H597" t="s">
        <v>8246</v>
      </c>
      <c r="I597">
        <v>1426345200</v>
      </c>
      <c r="J597">
        <v>1421343743</v>
      </c>
      <c r="K597" t="b">
        <v>0</v>
      </c>
      <c r="L597">
        <v>1</v>
      </c>
      <c r="M597" t="b">
        <v>0</v>
      </c>
      <c r="N597" t="s">
        <v>8284</v>
      </c>
      <c r="O597">
        <f t="shared" si="36"/>
        <v>0.03</v>
      </c>
      <c r="P597">
        <f t="shared" si="37"/>
        <v>5</v>
      </c>
      <c r="Q597" s="5" t="s">
        <v>8336</v>
      </c>
      <c r="R597" t="s">
        <v>8337</v>
      </c>
      <c r="S597" s="9">
        <f t="shared" si="38"/>
        <v>42019.404432870368</v>
      </c>
      <c r="T597" s="9">
        <f t="shared" si="39"/>
        <v>42077.291666666664</v>
      </c>
    </row>
    <row r="598" spans="1:20" ht="48">
      <c r="A598">
        <v>2417</v>
      </c>
      <c r="B598" s="3" t="s">
        <v>2418</v>
      </c>
      <c r="C598" s="3" t="s">
        <v>6527</v>
      </c>
      <c r="D598">
        <v>1000</v>
      </c>
      <c r="E598">
        <v>0</v>
      </c>
      <c r="F598" t="s">
        <v>8221</v>
      </c>
      <c r="G598" t="s">
        <v>8224</v>
      </c>
      <c r="H598" t="s">
        <v>8246</v>
      </c>
      <c r="I598">
        <v>1407705187</v>
      </c>
      <c r="J598">
        <v>1405113187</v>
      </c>
      <c r="K598" t="b">
        <v>0</v>
      </c>
      <c r="L598">
        <v>0</v>
      </c>
      <c r="M598" t="b">
        <v>0</v>
      </c>
      <c r="N598" t="s">
        <v>8284</v>
      </c>
      <c r="O598">
        <f t="shared" si="36"/>
        <v>0</v>
      </c>
      <c r="P598" t="e">
        <f t="shared" si="37"/>
        <v>#DIV/0!</v>
      </c>
      <c r="Q598" s="5" t="s">
        <v>8336</v>
      </c>
      <c r="R598" t="s">
        <v>8337</v>
      </c>
      <c r="S598" s="9">
        <f t="shared" si="38"/>
        <v>41831.550775462958</v>
      </c>
      <c r="T598" s="9">
        <f t="shared" si="39"/>
        <v>41861.550775462958</v>
      </c>
    </row>
    <row r="599" spans="1:20" ht="16">
      <c r="A599">
        <v>2418</v>
      </c>
      <c r="B599" s="3" t="s">
        <v>2419</v>
      </c>
      <c r="C599" s="3" t="s">
        <v>6528</v>
      </c>
      <c r="D599">
        <v>25000</v>
      </c>
      <c r="E599">
        <v>5</v>
      </c>
      <c r="F599" t="s">
        <v>8221</v>
      </c>
      <c r="G599" t="s">
        <v>8224</v>
      </c>
      <c r="H599" t="s">
        <v>8246</v>
      </c>
      <c r="I599">
        <v>1427225644</v>
      </c>
      <c r="J599">
        <v>1422045244</v>
      </c>
      <c r="K599" t="b">
        <v>0</v>
      </c>
      <c r="L599">
        <v>5</v>
      </c>
      <c r="M599" t="b">
        <v>0</v>
      </c>
      <c r="N599" t="s">
        <v>8284</v>
      </c>
      <c r="O599">
        <f t="shared" si="36"/>
        <v>0.02</v>
      </c>
      <c r="P599">
        <f t="shared" si="37"/>
        <v>1</v>
      </c>
      <c r="Q599" s="5" t="s">
        <v>8336</v>
      </c>
      <c r="R599" t="s">
        <v>8337</v>
      </c>
      <c r="S599" s="9">
        <f t="shared" si="38"/>
        <v>42027.523657407401</v>
      </c>
      <c r="T599" s="9">
        <f t="shared" si="39"/>
        <v>42087.481990740744</v>
      </c>
    </row>
    <row r="600" spans="1:20" ht="48">
      <c r="A600">
        <v>2419</v>
      </c>
      <c r="B600" s="3" t="s">
        <v>2420</v>
      </c>
      <c r="C600" s="3" t="s">
        <v>6529</v>
      </c>
      <c r="D600">
        <v>3000</v>
      </c>
      <c r="E600">
        <v>0</v>
      </c>
      <c r="F600" t="s">
        <v>8221</v>
      </c>
      <c r="G600" t="s">
        <v>8224</v>
      </c>
      <c r="H600" t="s">
        <v>8246</v>
      </c>
      <c r="I600">
        <v>1424281389</v>
      </c>
      <c r="J600">
        <v>1419097389</v>
      </c>
      <c r="K600" t="b">
        <v>0</v>
      </c>
      <c r="L600">
        <v>0</v>
      </c>
      <c r="M600" t="b">
        <v>0</v>
      </c>
      <c r="N600" t="s">
        <v>8284</v>
      </c>
      <c r="O600">
        <f t="shared" si="36"/>
        <v>0</v>
      </c>
      <c r="P600" t="e">
        <f t="shared" si="37"/>
        <v>#DIV/0!</v>
      </c>
      <c r="Q600" s="5" t="s">
        <v>8336</v>
      </c>
      <c r="R600" t="s">
        <v>8337</v>
      </c>
      <c r="S600" s="9">
        <f t="shared" si="38"/>
        <v>41993.404965277776</v>
      </c>
      <c r="T600" s="9">
        <f t="shared" si="39"/>
        <v>42053.404965277776</v>
      </c>
    </row>
    <row r="601" spans="1:20" ht="48">
      <c r="A601">
        <v>2420</v>
      </c>
      <c r="B601" s="3" t="s">
        <v>2421</v>
      </c>
      <c r="C601" s="3" t="s">
        <v>6530</v>
      </c>
      <c r="D601">
        <v>16870</v>
      </c>
      <c r="E601">
        <v>2501</v>
      </c>
      <c r="F601" t="s">
        <v>8221</v>
      </c>
      <c r="G601" t="s">
        <v>8224</v>
      </c>
      <c r="H601" t="s">
        <v>8246</v>
      </c>
      <c r="I601">
        <v>1415583695</v>
      </c>
      <c r="J601">
        <v>1410396095</v>
      </c>
      <c r="K601" t="b">
        <v>0</v>
      </c>
      <c r="L601">
        <v>36</v>
      </c>
      <c r="M601" t="b">
        <v>0</v>
      </c>
      <c r="N601" t="s">
        <v>8284</v>
      </c>
      <c r="O601">
        <f t="shared" si="36"/>
        <v>14.83</v>
      </c>
      <c r="P601">
        <f t="shared" si="37"/>
        <v>69.47</v>
      </c>
      <c r="Q601" s="5" t="s">
        <v>8336</v>
      </c>
      <c r="R601" t="s">
        <v>8337</v>
      </c>
      <c r="S601" s="9">
        <f t="shared" si="38"/>
        <v>41892.695543981477</v>
      </c>
      <c r="T601" s="9">
        <f t="shared" si="39"/>
        <v>41952.737210648142</v>
      </c>
    </row>
    <row r="602" spans="1:20" ht="32">
      <c r="A602">
        <v>2421</v>
      </c>
      <c r="B602" s="3" t="s">
        <v>2422</v>
      </c>
      <c r="C602" s="3" t="s">
        <v>6531</v>
      </c>
      <c r="D602">
        <v>6000</v>
      </c>
      <c r="E602">
        <v>1</v>
      </c>
      <c r="F602" t="s">
        <v>8221</v>
      </c>
      <c r="G602" t="s">
        <v>8224</v>
      </c>
      <c r="H602" t="s">
        <v>8246</v>
      </c>
      <c r="I602">
        <v>1424536196</v>
      </c>
      <c r="J602">
        <v>1421944196</v>
      </c>
      <c r="K602" t="b">
        <v>0</v>
      </c>
      <c r="L602">
        <v>1</v>
      </c>
      <c r="M602" t="b">
        <v>0</v>
      </c>
      <c r="N602" t="s">
        <v>8284</v>
      </c>
      <c r="O602">
        <f t="shared" si="36"/>
        <v>0.02</v>
      </c>
      <c r="P602">
        <f t="shared" si="37"/>
        <v>1</v>
      </c>
      <c r="Q602" s="5" t="s">
        <v>8336</v>
      </c>
      <c r="R602" t="s">
        <v>8337</v>
      </c>
      <c r="S602" s="9">
        <f t="shared" si="38"/>
        <v>42026.354120370372</v>
      </c>
      <c r="T602" s="9">
        <f t="shared" si="39"/>
        <v>42056.354120370372</v>
      </c>
    </row>
    <row r="603" spans="1:20" ht="32">
      <c r="A603">
        <v>2422</v>
      </c>
      <c r="B603" s="3" t="s">
        <v>2423</v>
      </c>
      <c r="C603" s="3" t="s">
        <v>6532</v>
      </c>
      <c r="D603">
        <v>500</v>
      </c>
      <c r="E603">
        <v>1</v>
      </c>
      <c r="F603" t="s">
        <v>8221</v>
      </c>
      <c r="G603" t="s">
        <v>8224</v>
      </c>
      <c r="H603" t="s">
        <v>8246</v>
      </c>
      <c r="I603">
        <v>1426091036</v>
      </c>
      <c r="J603">
        <v>1423502636</v>
      </c>
      <c r="K603" t="b">
        <v>0</v>
      </c>
      <c r="L603">
        <v>1</v>
      </c>
      <c r="M603" t="b">
        <v>0</v>
      </c>
      <c r="N603" t="s">
        <v>8284</v>
      </c>
      <c r="O603">
        <f t="shared" si="36"/>
        <v>0.2</v>
      </c>
      <c r="P603">
        <f t="shared" si="37"/>
        <v>1</v>
      </c>
      <c r="Q603" s="5" t="s">
        <v>8336</v>
      </c>
      <c r="R603" t="s">
        <v>8337</v>
      </c>
      <c r="S603" s="9">
        <f t="shared" si="38"/>
        <v>42044.391620370363</v>
      </c>
      <c r="T603" s="9">
        <f t="shared" si="39"/>
        <v>42074.349953703706</v>
      </c>
    </row>
    <row r="604" spans="1:20" ht="48">
      <c r="A604">
        <v>2423</v>
      </c>
      <c r="B604" s="3" t="s">
        <v>2424</v>
      </c>
      <c r="C604" s="3" t="s">
        <v>6533</v>
      </c>
      <c r="D604">
        <v>60000</v>
      </c>
      <c r="E604">
        <v>8</v>
      </c>
      <c r="F604" t="s">
        <v>8221</v>
      </c>
      <c r="G604" t="s">
        <v>8224</v>
      </c>
      <c r="H604" t="s">
        <v>8246</v>
      </c>
      <c r="I604">
        <v>1420044890</v>
      </c>
      <c r="J604">
        <v>1417452890</v>
      </c>
      <c r="K604" t="b">
        <v>0</v>
      </c>
      <c r="L604">
        <v>1</v>
      </c>
      <c r="M604" t="b">
        <v>0</v>
      </c>
      <c r="N604" t="s">
        <v>8284</v>
      </c>
      <c r="O604">
        <f t="shared" si="36"/>
        <v>0.01</v>
      </c>
      <c r="P604">
        <f t="shared" si="37"/>
        <v>8</v>
      </c>
      <c r="Q604" s="5" t="s">
        <v>8336</v>
      </c>
      <c r="R604" t="s">
        <v>8337</v>
      </c>
      <c r="S604" s="9">
        <f t="shared" si="38"/>
        <v>41974.371412037035</v>
      </c>
      <c r="T604" s="9">
        <f t="shared" si="39"/>
        <v>42004.371412037035</v>
      </c>
    </row>
    <row r="605" spans="1:20" ht="32">
      <c r="A605">
        <v>2424</v>
      </c>
      <c r="B605" s="3" t="s">
        <v>2425</v>
      </c>
      <c r="C605" s="3" t="s">
        <v>6534</v>
      </c>
      <c r="D605">
        <v>25000</v>
      </c>
      <c r="E605">
        <v>310</v>
      </c>
      <c r="F605" t="s">
        <v>8221</v>
      </c>
      <c r="G605" t="s">
        <v>8224</v>
      </c>
      <c r="H605" t="s">
        <v>8246</v>
      </c>
      <c r="I605">
        <v>1414445108</v>
      </c>
      <c r="J605">
        <v>1411853108</v>
      </c>
      <c r="K605" t="b">
        <v>0</v>
      </c>
      <c r="L605">
        <v>9</v>
      </c>
      <c r="M605" t="b">
        <v>0</v>
      </c>
      <c r="N605" t="s">
        <v>8284</v>
      </c>
      <c r="O605">
        <f t="shared" si="36"/>
        <v>1.24</v>
      </c>
      <c r="P605">
        <f t="shared" si="37"/>
        <v>34.44</v>
      </c>
      <c r="Q605" s="5" t="s">
        <v>8336</v>
      </c>
      <c r="R605" t="s">
        <v>8337</v>
      </c>
      <c r="S605" s="9">
        <f t="shared" si="38"/>
        <v>41909.559120370366</v>
      </c>
      <c r="T605" s="9">
        <f t="shared" si="39"/>
        <v>41939.559120370366</v>
      </c>
    </row>
    <row r="606" spans="1:20" ht="48">
      <c r="A606">
        <v>2425</v>
      </c>
      <c r="B606" s="3" t="s">
        <v>2426</v>
      </c>
      <c r="C606" s="3" t="s">
        <v>6535</v>
      </c>
      <c r="D606">
        <v>3500</v>
      </c>
      <c r="E606">
        <v>1</v>
      </c>
      <c r="F606" t="s">
        <v>8221</v>
      </c>
      <c r="G606" t="s">
        <v>8224</v>
      </c>
      <c r="H606" t="s">
        <v>8246</v>
      </c>
      <c r="I606">
        <v>1464386640</v>
      </c>
      <c r="J606">
        <v>1463090149</v>
      </c>
      <c r="K606" t="b">
        <v>0</v>
      </c>
      <c r="L606">
        <v>1</v>
      </c>
      <c r="M606" t="b">
        <v>0</v>
      </c>
      <c r="N606" t="s">
        <v>8284</v>
      </c>
      <c r="O606">
        <f t="shared" si="36"/>
        <v>0.03</v>
      </c>
      <c r="P606">
        <f t="shared" si="37"/>
        <v>1</v>
      </c>
      <c r="Q606" s="5" t="s">
        <v>8336</v>
      </c>
      <c r="R606" t="s">
        <v>8337</v>
      </c>
      <c r="S606" s="9">
        <f t="shared" si="38"/>
        <v>42502.580428240741</v>
      </c>
      <c r="T606" s="9">
        <f t="shared" si="39"/>
        <v>42517.586111111108</v>
      </c>
    </row>
    <row r="607" spans="1:20" ht="48">
      <c r="A607">
        <v>2426</v>
      </c>
      <c r="B607" s="3" t="s">
        <v>2427</v>
      </c>
      <c r="C607" s="3" t="s">
        <v>6536</v>
      </c>
      <c r="D607">
        <v>20000</v>
      </c>
      <c r="E607">
        <v>0</v>
      </c>
      <c r="F607" t="s">
        <v>8221</v>
      </c>
      <c r="G607" t="s">
        <v>8224</v>
      </c>
      <c r="H607" t="s">
        <v>8246</v>
      </c>
      <c r="I607">
        <v>1439006692</v>
      </c>
      <c r="J607">
        <v>1433822692</v>
      </c>
      <c r="K607" t="b">
        <v>0</v>
      </c>
      <c r="L607">
        <v>0</v>
      </c>
      <c r="M607" t="b">
        <v>0</v>
      </c>
      <c r="N607" t="s">
        <v>8284</v>
      </c>
      <c r="O607">
        <f t="shared" si="36"/>
        <v>0</v>
      </c>
      <c r="P607" t="e">
        <f t="shared" si="37"/>
        <v>#DIV/0!</v>
      </c>
      <c r="Q607" s="5" t="s">
        <v>8336</v>
      </c>
      <c r="R607" t="s">
        <v>8337</v>
      </c>
      <c r="S607" s="9">
        <f t="shared" si="38"/>
        <v>42163.836712962962</v>
      </c>
      <c r="T607" s="9">
        <f t="shared" si="39"/>
        <v>42223.836712962962</v>
      </c>
    </row>
    <row r="608" spans="1:20" ht="32">
      <c r="A608">
        <v>2427</v>
      </c>
      <c r="B608" s="3" t="s">
        <v>2428</v>
      </c>
      <c r="C608" s="3" t="s">
        <v>6537</v>
      </c>
      <c r="D608">
        <v>50000</v>
      </c>
      <c r="E608">
        <v>1</v>
      </c>
      <c r="F608" t="s">
        <v>8221</v>
      </c>
      <c r="G608" t="s">
        <v>8224</v>
      </c>
      <c r="H608" t="s">
        <v>8246</v>
      </c>
      <c r="I608">
        <v>1458715133</v>
      </c>
      <c r="J608">
        <v>1455262733</v>
      </c>
      <c r="K608" t="b">
        <v>0</v>
      </c>
      <c r="L608">
        <v>1</v>
      </c>
      <c r="M608" t="b">
        <v>0</v>
      </c>
      <c r="N608" t="s">
        <v>8284</v>
      </c>
      <c r="O608">
        <f t="shared" si="36"/>
        <v>0</v>
      </c>
      <c r="P608">
        <f t="shared" si="37"/>
        <v>1</v>
      </c>
      <c r="Q608" s="5" t="s">
        <v>8336</v>
      </c>
      <c r="R608" t="s">
        <v>8337</v>
      </c>
      <c r="S608" s="9">
        <f t="shared" si="38"/>
        <v>42411.985335648147</v>
      </c>
      <c r="T608" s="9">
        <f t="shared" si="39"/>
        <v>42451.943668981483</v>
      </c>
    </row>
    <row r="609" spans="1:20" ht="32">
      <c r="A609">
        <v>2428</v>
      </c>
      <c r="B609" s="3" t="s">
        <v>2429</v>
      </c>
      <c r="C609" s="3" t="s">
        <v>6538</v>
      </c>
      <c r="D609">
        <v>35000</v>
      </c>
      <c r="E609">
        <v>1</v>
      </c>
      <c r="F609" t="s">
        <v>8221</v>
      </c>
      <c r="G609" t="s">
        <v>8224</v>
      </c>
      <c r="H609" t="s">
        <v>8246</v>
      </c>
      <c r="I609">
        <v>1426182551</v>
      </c>
      <c r="J609">
        <v>1423594151</v>
      </c>
      <c r="K609" t="b">
        <v>0</v>
      </c>
      <c r="L609">
        <v>1</v>
      </c>
      <c r="M609" t="b">
        <v>0</v>
      </c>
      <c r="N609" t="s">
        <v>8284</v>
      </c>
      <c r="O609">
        <f t="shared" si="36"/>
        <v>0</v>
      </c>
      <c r="P609">
        <f t="shared" si="37"/>
        <v>1</v>
      </c>
      <c r="Q609" s="5" t="s">
        <v>8336</v>
      </c>
      <c r="R609" t="s">
        <v>8337</v>
      </c>
      <c r="S609" s="9">
        <f t="shared" si="38"/>
        <v>42045.450821759259</v>
      </c>
      <c r="T609" s="9">
        <f t="shared" si="39"/>
        <v>42075.409155092588</v>
      </c>
    </row>
    <row r="610" spans="1:20" ht="48">
      <c r="A610">
        <v>2429</v>
      </c>
      <c r="B610" s="3" t="s">
        <v>2430</v>
      </c>
      <c r="C610" s="3" t="s">
        <v>6539</v>
      </c>
      <c r="D610">
        <v>140000</v>
      </c>
      <c r="E610">
        <v>2005</v>
      </c>
      <c r="F610" t="s">
        <v>8221</v>
      </c>
      <c r="G610" t="s">
        <v>8234</v>
      </c>
      <c r="H610" t="s">
        <v>8254</v>
      </c>
      <c r="I610">
        <v>1486313040</v>
      </c>
      <c r="J610">
        <v>1483131966</v>
      </c>
      <c r="K610" t="b">
        <v>0</v>
      </c>
      <c r="L610">
        <v>4</v>
      </c>
      <c r="M610" t="b">
        <v>0</v>
      </c>
      <c r="N610" t="s">
        <v>8284</v>
      </c>
      <c r="O610">
        <f t="shared" si="36"/>
        <v>1.43</v>
      </c>
      <c r="P610">
        <f t="shared" si="37"/>
        <v>501.25</v>
      </c>
      <c r="Q610" s="5" t="s">
        <v>8336</v>
      </c>
      <c r="R610" t="s">
        <v>8337</v>
      </c>
      <c r="S610" s="9">
        <f t="shared" si="38"/>
        <v>42734.545902777776</v>
      </c>
      <c r="T610" s="9">
        <f t="shared" si="39"/>
        <v>42771.363888888889</v>
      </c>
    </row>
    <row r="611" spans="1:20" ht="48">
      <c r="A611">
        <v>2430</v>
      </c>
      <c r="B611" s="3" t="s">
        <v>2431</v>
      </c>
      <c r="C611" s="3" t="s">
        <v>6540</v>
      </c>
      <c r="D611">
        <v>3000</v>
      </c>
      <c r="E611">
        <v>21</v>
      </c>
      <c r="F611" t="s">
        <v>8221</v>
      </c>
      <c r="G611" t="s">
        <v>8224</v>
      </c>
      <c r="H611" t="s">
        <v>8246</v>
      </c>
      <c r="I611">
        <v>1455246504</v>
      </c>
      <c r="J611">
        <v>1452654504</v>
      </c>
      <c r="K611" t="b">
        <v>0</v>
      </c>
      <c r="L611">
        <v>2</v>
      </c>
      <c r="M611" t="b">
        <v>0</v>
      </c>
      <c r="N611" t="s">
        <v>8284</v>
      </c>
      <c r="O611">
        <f t="shared" si="36"/>
        <v>0.7</v>
      </c>
      <c r="P611">
        <f t="shared" si="37"/>
        <v>10.5</v>
      </c>
      <c r="Q611" s="5" t="s">
        <v>8336</v>
      </c>
      <c r="R611" t="s">
        <v>8337</v>
      </c>
      <c r="S611" s="9">
        <f t="shared" si="38"/>
        <v>42381.797499999993</v>
      </c>
      <c r="T611" s="9">
        <f t="shared" si="39"/>
        <v>42411.797499999993</v>
      </c>
    </row>
    <row r="612" spans="1:20" ht="32">
      <c r="A612">
        <v>2431</v>
      </c>
      <c r="B612" s="3" t="s">
        <v>2432</v>
      </c>
      <c r="C612" s="3" t="s">
        <v>6541</v>
      </c>
      <c r="D612">
        <v>100000</v>
      </c>
      <c r="E612">
        <v>2</v>
      </c>
      <c r="F612" t="s">
        <v>8221</v>
      </c>
      <c r="G612" t="s">
        <v>8224</v>
      </c>
      <c r="H612" t="s">
        <v>8246</v>
      </c>
      <c r="I612">
        <v>1467080613</v>
      </c>
      <c r="J612">
        <v>1461896613</v>
      </c>
      <c r="K612" t="b">
        <v>0</v>
      </c>
      <c r="L612">
        <v>2</v>
      </c>
      <c r="M612" t="b">
        <v>0</v>
      </c>
      <c r="N612" t="s">
        <v>8284</v>
      </c>
      <c r="O612">
        <f t="shared" si="36"/>
        <v>0</v>
      </c>
      <c r="P612">
        <f t="shared" si="37"/>
        <v>1</v>
      </c>
      <c r="Q612" s="5" t="s">
        <v>8336</v>
      </c>
      <c r="R612" t="s">
        <v>8337</v>
      </c>
      <c r="S612" s="9">
        <f t="shared" si="38"/>
        <v>42488.766354166662</v>
      </c>
      <c r="T612" s="9">
        <f t="shared" si="39"/>
        <v>42548.766354166662</v>
      </c>
    </row>
    <row r="613" spans="1:20" ht="48">
      <c r="A613">
        <v>2432</v>
      </c>
      <c r="B613" s="3" t="s">
        <v>2433</v>
      </c>
      <c r="C613" s="3" t="s">
        <v>6542</v>
      </c>
      <c r="D613">
        <v>14000</v>
      </c>
      <c r="E613">
        <v>2</v>
      </c>
      <c r="F613" t="s">
        <v>8221</v>
      </c>
      <c r="G613" t="s">
        <v>8224</v>
      </c>
      <c r="H613" t="s">
        <v>8246</v>
      </c>
      <c r="I613">
        <v>1425791697</v>
      </c>
      <c r="J613">
        <v>1423199697</v>
      </c>
      <c r="K613" t="b">
        <v>0</v>
      </c>
      <c r="L613">
        <v>2</v>
      </c>
      <c r="M613" t="b">
        <v>0</v>
      </c>
      <c r="N613" t="s">
        <v>8284</v>
      </c>
      <c r="O613">
        <f t="shared" si="36"/>
        <v>0.01</v>
      </c>
      <c r="P613">
        <f t="shared" si="37"/>
        <v>1</v>
      </c>
      <c r="Q613" s="5" t="s">
        <v>8336</v>
      </c>
      <c r="R613" t="s">
        <v>8337</v>
      </c>
      <c r="S613" s="9">
        <f t="shared" si="38"/>
        <v>42040.885381944441</v>
      </c>
      <c r="T613" s="9">
        <f t="shared" si="39"/>
        <v>42070.885381944441</v>
      </c>
    </row>
    <row r="614" spans="1:20" ht="48">
      <c r="A614">
        <v>2433</v>
      </c>
      <c r="B614" s="3" t="s">
        <v>2434</v>
      </c>
      <c r="C614" s="3" t="s">
        <v>6543</v>
      </c>
      <c r="D614">
        <v>10000</v>
      </c>
      <c r="E614">
        <v>0</v>
      </c>
      <c r="F614" t="s">
        <v>8221</v>
      </c>
      <c r="G614" t="s">
        <v>8224</v>
      </c>
      <c r="H614" t="s">
        <v>8246</v>
      </c>
      <c r="I614">
        <v>1456608943</v>
      </c>
      <c r="J614">
        <v>1454016943</v>
      </c>
      <c r="K614" t="b">
        <v>0</v>
      </c>
      <c r="L614">
        <v>0</v>
      </c>
      <c r="M614" t="b">
        <v>0</v>
      </c>
      <c r="N614" t="s">
        <v>8284</v>
      </c>
      <c r="O614">
        <f t="shared" si="36"/>
        <v>0</v>
      </c>
      <c r="P614" t="e">
        <f t="shared" si="37"/>
        <v>#DIV/0!</v>
      </c>
      <c r="Q614" s="5" t="s">
        <v>8336</v>
      </c>
      <c r="R614" t="s">
        <v>8337</v>
      </c>
      <c r="S614" s="9">
        <f t="shared" si="38"/>
        <v>42397.566469907404</v>
      </c>
      <c r="T614" s="9">
        <f t="shared" si="39"/>
        <v>42427.566469907404</v>
      </c>
    </row>
    <row r="615" spans="1:20" ht="48">
      <c r="A615">
        <v>2434</v>
      </c>
      <c r="B615" s="3" t="s">
        <v>2435</v>
      </c>
      <c r="C615" s="3" t="s">
        <v>6544</v>
      </c>
      <c r="D615">
        <v>20000</v>
      </c>
      <c r="E615">
        <v>26</v>
      </c>
      <c r="F615" t="s">
        <v>8221</v>
      </c>
      <c r="G615" t="s">
        <v>8224</v>
      </c>
      <c r="H615" t="s">
        <v>8246</v>
      </c>
      <c r="I615">
        <v>1438662474</v>
      </c>
      <c r="J615">
        <v>1435206474</v>
      </c>
      <c r="K615" t="b">
        <v>0</v>
      </c>
      <c r="L615">
        <v>2</v>
      </c>
      <c r="M615" t="b">
        <v>0</v>
      </c>
      <c r="N615" t="s">
        <v>8284</v>
      </c>
      <c r="O615">
        <f t="shared" si="36"/>
        <v>0.13</v>
      </c>
      <c r="P615">
        <f t="shared" si="37"/>
        <v>13</v>
      </c>
      <c r="Q615" s="5" t="s">
        <v>8336</v>
      </c>
      <c r="R615" t="s">
        <v>8337</v>
      </c>
      <c r="S615" s="9">
        <f t="shared" si="38"/>
        <v>42179.852708333332</v>
      </c>
      <c r="T615" s="9">
        <f t="shared" si="39"/>
        <v>42219.852708333332</v>
      </c>
    </row>
    <row r="616" spans="1:20" ht="48">
      <c r="A616">
        <v>2435</v>
      </c>
      <c r="B616" s="3" t="s">
        <v>2436</v>
      </c>
      <c r="C616" s="3" t="s">
        <v>6545</v>
      </c>
      <c r="D616">
        <v>250000</v>
      </c>
      <c r="E616">
        <v>1224</v>
      </c>
      <c r="F616" t="s">
        <v>8221</v>
      </c>
      <c r="G616" t="s">
        <v>8235</v>
      </c>
      <c r="H616" t="s">
        <v>8255</v>
      </c>
      <c r="I616">
        <v>1444027186</v>
      </c>
      <c r="J616">
        <v>1441435186</v>
      </c>
      <c r="K616" t="b">
        <v>0</v>
      </c>
      <c r="L616">
        <v>4</v>
      </c>
      <c r="M616" t="b">
        <v>0</v>
      </c>
      <c r="N616" t="s">
        <v>8284</v>
      </c>
      <c r="O616">
        <f t="shared" si="36"/>
        <v>0.49</v>
      </c>
      <c r="P616">
        <f t="shared" si="37"/>
        <v>306</v>
      </c>
      <c r="Q616" s="5" t="s">
        <v>8336</v>
      </c>
      <c r="R616" t="s">
        <v>8337</v>
      </c>
      <c r="S616" s="9">
        <f t="shared" si="38"/>
        <v>42251.944282407407</v>
      </c>
      <c r="T616" s="9">
        <f t="shared" si="39"/>
        <v>42281.944282407407</v>
      </c>
    </row>
    <row r="617" spans="1:20" ht="48">
      <c r="A617">
        <v>2436</v>
      </c>
      <c r="B617" s="3" t="s">
        <v>2437</v>
      </c>
      <c r="C617" s="3" t="s">
        <v>6546</v>
      </c>
      <c r="D617">
        <v>117000</v>
      </c>
      <c r="E617">
        <v>45</v>
      </c>
      <c r="F617" t="s">
        <v>8221</v>
      </c>
      <c r="G617" t="s">
        <v>8229</v>
      </c>
      <c r="H617" t="s">
        <v>8251</v>
      </c>
      <c r="I617">
        <v>1454078770</v>
      </c>
      <c r="J617">
        <v>1448894770</v>
      </c>
      <c r="K617" t="b">
        <v>0</v>
      </c>
      <c r="L617">
        <v>2</v>
      </c>
      <c r="M617" t="b">
        <v>0</v>
      </c>
      <c r="N617" t="s">
        <v>8284</v>
      </c>
      <c r="O617">
        <f t="shared" si="36"/>
        <v>0.04</v>
      </c>
      <c r="P617">
        <f t="shared" si="37"/>
        <v>22.5</v>
      </c>
      <c r="Q617" s="5" t="s">
        <v>8336</v>
      </c>
      <c r="R617" t="s">
        <v>8337</v>
      </c>
      <c r="S617" s="9">
        <f t="shared" si="38"/>
        <v>42338.282060185178</v>
      </c>
      <c r="T617" s="9">
        <f t="shared" si="39"/>
        <v>42398.282060185178</v>
      </c>
    </row>
    <row r="618" spans="1:20" ht="48">
      <c r="A618">
        <v>2437</v>
      </c>
      <c r="B618" s="3" t="s">
        <v>2438</v>
      </c>
      <c r="C618" s="3" t="s">
        <v>6547</v>
      </c>
      <c r="D618">
        <v>8000</v>
      </c>
      <c r="E618">
        <v>0</v>
      </c>
      <c r="F618" t="s">
        <v>8221</v>
      </c>
      <c r="G618" t="s">
        <v>8224</v>
      </c>
      <c r="H618" t="s">
        <v>8246</v>
      </c>
      <c r="I618">
        <v>1426615200</v>
      </c>
      <c r="J618">
        <v>1422400188</v>
      </c>
      <c r="K618" t="b">
        <v>0</v>
      </c>
      <c r="L618">
        <v>0</v>
      </c>
      <c r="M618" t="b">
        <v>0</v>
      </c>
      <c r="N618" t="s">
        <v>8284</v>
      </c>
      <c r="O618">
        <f t="shared" si="36"/>
        <v>0</v>
      </c>
      <c r="P618" t="e">
        <f t="shared" si="37"/>
        <v>#DIV/0!</v>
      </c>
      <c r="Q618" s="5" t="s">
        <v>8336</v>
      </c>
      <c r="R618" t="s">
        <v>8337</v>
      </c>
      <c r="S618" s="9">
        <f t="shared" si="38"/>
        <v>42031.631805555553</v>
      </c>
      <c r="T618" s="9">
        <f t="shared" si="39"/>
        <v>42080.416666666664</v>
      </c>
    </row>
    <row r="619" spans="1:20" ht="48">
      <c r="A619">
        <v>2438</v>
      </c>
      <c r="B619" s="3" t="s">
        <v>2439</v>
      </c>
      <c r="C619" s="3" t="s">
        <v>6548</v>
      </c>
      <c r="D619">
        <v>15000</v>
      </c>
      <c r="E619">
        <v>50</v>
      </c>
      <c r="F619" t="s">
        <v>8221</v>
      </c>
      <c r="G619" t="s">
        <v>8224</v>
      </c>
      <c r="H619" t="s">
        <v>8246</v>
      </c>
      <c r="I619">
        <v>1449529062</v>
      </c>
      <c r="J619">
        <v>1444341462</v>
      </c>
      <c r="K619" t="b">
        <v>0</v>
      </c>
      <c r="L619">
        <v>1</v>
      </c>
      <c r="M619" t="b">
        <v>0</v>
      </c>
      <c r="N619" t="s">
        <v>8284</v>
      </c>
      <c r="O619">
        <f t="shared" si="36"/>
        <v>0.33</v>
      </c>
      <c r="P619">
        <f t="shared" si="37"/>
        <v>50</v>
      </c>
      <c r="Q619" s="5" t="s">
        <v>8336</v>
      </c>
      <c r="R619" t="s">
        <v>8337</v>
      </c>
      <c r="S619" s="9">
        <f t="shared" si="38"/>
        <v>42285.581736111104</v>
      </c>
      <c r="T619" s="9">
        <f t="shared" si="39"/>
        <v>42345.623402777775</v>
      </c>
    </row>
    <row r="620" spans="1:20" ht="48">
      <c r="A620">
        <v>2439</v>
      </c>
      <c r="B620" s="3" t="s">
        <v>2440</v>
      </c>
      <c r="C620" s="3" t="s">
        <v>6549</v>
      </c>
      <c r="D620">
        <v>10000</v>
      </c>
      <c r="E620">
        <v>0</v>
      </c>
      <c r="F620" t="s">
        <v>8221</v>
      </c>
      <c r="G620" t="s">
        <v>8224</v>
      </c>
      <c r="H620" t="s">
        <v>8246</v>
      </c>
      <c r="I620">
        <v>1445197129</v>
      </c>
      <c r="J620">
        <v>1442605129</v>
      </c>
      <c r="K620" t="b">
        <v>0</v>
      </c>
      <c r="L620">
        <v>0</v>
      </c>
      <c r="M620" t="b">
        <v>0</v>
      </c>
      <c r="N620" t="s">
        <v>8284</v>
      </c>
      <c r="O620">
        <f t="shared" si="36"/>
        <v>0</v>
      </c>
      <c r="P620" t="e">
        <f t="shared" si="37"/>
        <v>#DIV/0!</v>
      </c>
      <c r="Q620" s="5" t="s">
        <v>8336</v>
      </c>
      <c r="R620" t="s">
        <v>8337</v>
      </c>
      <c r="S620" s="9">
        <f t="shared" si="38"/>
        <v>42265.485289351847</v>
      </c>
      <c r="T620" s="9">
        <f t="shared" si="39"/>
        <v>42295.485289351847</v>
      </c>
    </row>
    <row r="621" spans="1:20" ht="32">
      <c r="A621">
        <v>2440</v>
      </c>
      <c r="B621" s="3" t="s">
        <v>2441</v>
      </c>
      <c r="C621" s="3" t="s">
        <v>6550</v>
      </c>
      <c r="D621">
        <v>5000</v>
      </c>
      <c r="E621">
        <v>10</v>
      </c>
      <c r="F621" t="s">
        <v>8221</v>
      </c>
      <c r="G621" t="s">
        <v>8242</v>
      </c>
      <c r="H621" t="s">
        <v>8249</v>
      </c>
      <c r="I621">
        <v>1455399313</v>
      </c>
      <c r="J621">
        <v>1452807313</v>
      </c>
      <c r="K621" t="b">
        <v>0</v>
      </c>
      <c r="L621">
        <v>2</v>
      </c>
      <c r="M621" t="b">
        <v>0</v>
      </c>
      <c r="N621" t="s">
        <v>8284</v>
      </c>
      <c r="O621">
        <f t="shared" si="36"/>
        <v>0.2</v>
      </c>
      <c r="P621">
        <f t="shared" si="37"/>
        <v>5</v>
      </c>
      <c r="Q621" s="5" t="s">
        <v>8336</v>
      </c>
      <c r="R621" t="s">
        <v>8337</v>
      </c>
      <c r="S621" s="9">
        <f t="shared" si="38"/>
        <v>42383.566122685188</v>
      </c>
      <c r="T621" s="9">
        <f t="shared" si="39"/>
        <v>42413.566122685188</v>
      </c>
    </row>
    <row r="622" spans="1:20" ht="32">
      <c r="A622">
        <v>2441</v>
      </c>
      <c r="B622" s="3" t="s">
        <v>2442</v>
      </c>
      <c r="C622" s="3" t="s">
        <v>6551</v>
      </c>
      <c r="D622">
        <v>7500</v>
      </c>
      <c r="E622">
        <v>8091</v>
      </c>
      <c r="F622" t="s">
        <v>8219</v>
      </c>
      <c r="G622" t="s">
        <v>8224</v>
      </c>
      <c r="H622" t="s">
        <v>8246</v>
      </c>
      <c r="I622">
        <v>1437627540</v>
      </c>
      <c r="J622">
        <v>1435806054</v>
      </c>
      <c r="K622" t="b">
        <v>0</v>
      </c>
      <c r="L622">
        <v>109</v>
      </c>
      <c r="M622" t="b">
        <v>1</v>
      </c>
      <c r="N622" t="s">
        <v>8298</v>
      </c>
      <c r="O622">
        <f t="shared" si="36"/>
        <v>107.88</v>
      </c>
      <c r="P622">
        <f t="shared" si="37"/>
        <v>74.23</v>
      </c>
      <c r="Q622" s="5" t="s">
        <v>8336</v>
      </c>
      <c r="R622" t="s">
        <v>8352</v>
      </c>
      <c r="S622" s="9">
        <f t="shared" si="38"/>
        <v>42186.792291666665</v>
      </c>
      <c r="T622" s="9">
        <f t="shared" si="39"/>
        <v>42207.874305555553</v>
      </c>
    </row>
    <row r="623" spans="1:20" ht="32">
      <c r="A623">
        <v>2442</v>
      </c>
      <c r="B623" s="3" t="s">
        <v>2443</v>
      </c>
      <c r="C623" s="3" t="s">
        <v>6552</v>
      </c>
      <c r="D623">
        <v>24000</v>
      </c>
      <c r="E623">
        <v>30226</v>
      </c>
      <c r="F623" t="s">
        <v>8219</v>
      </c>
      <c r="G623" t="s">
        <v>8224</v>
      </c>
      <c r="H623" t="s">
        <v>8246</v>
      </c>
      <c r="I623">
        <v>1426777228</v>
      </c>
      <c r="J623">
        <v>1424188828</v>
      </c>
      <c r="K623" t="b">
        <v>0</v>
      </c>
      <c r="L623">
        <v>372</v>
      </c>
      <c r="M623" t="b">
        <v>1</v>
      </c>
      <c r="N623" t="s">
        <v>8298</v>
      </c>
      <c r="O623">
        <f t="shared" si="36"/>
        <v>125.94</v>
      </c>
      <c r="P623">
        <f t="shared" si="37"/>
        <v>81.25</v>
      </c>
      <c r="Q623" s="5" t="s">
        <v>8336</v>
      </c>
      <c r="R623" t="s">
        <v>8352</v>
      </c>
      <c r="S623" s="9">
        <f t="shared" si="38"/>
        <v>42052.333657407406</v>
      </c>
      <c r="T623" s="9">
        <f t="shared" si="39"/>
        <v>42082.291990740741</v>
      </c>
    </row>
    <row r="624" spans="1:20" ht="48">
      <c r="A624">
        <v>2443</v>
      </c>
      <c r="B624" s="3" t="s">
        <v>2444</v>
      </c>
      <c r="C624" s="3" t="s">
        <v>6553</v>
      </c>
      <c r="D624">
        <v>20000</v>
      </c>
      <c r="E624">
        <v>40502.99</v>
      </c>
      <c r="F624" t="s">
        <v>8219</v>
      </c>
      <c r="G624" t="s">
        <v>8224</v>
      </c>
      <c r="H624" t="s">
        <v>8246</v>
      </c>
      <c r="I624">
        <v>1408114822</v>
      </c>
      <c r="J624">
        <v>1405522822</v>
      </c>
      <c r="K624" t="b">
        <v>0</v>
      </c>
      <c r="L624">
        <v>311</v>
      </c>
      <c r="M624" t="b">
        <v>1</v>
      </c>
      <c r="N624" t="s">
        <v>8298</v>
      </c>
      <c r="O624">
        <f t="shared" si="36"/>
        <v>202.51</v>
      </c>
      <c r="P624">
        <f t="shared" si="37"/>
        <v>130.22999999999999</v>
      </c>
      <c r="Q624" s="5" t="s">
        <v>8336</v>
      </c>
      <c r="R624" t="s">
        <v>8352</v>
      </c>
      <c r="S624" s="9">
        <f t="shared" si="38"/>
        <v>41836.291921296295</v>
      </c>
      <c r="T624" s="9">
        <f t="shared" si="39"/>
        <v>41866.291921296295</v>
      </c>
    </row>
    <row r="625" spans="1:20" ht="48">
      <c r="A625">
        <v>2444</v>
      </c>
      <c r="B625" s="3" t="s">
        <v>2445</v>
      </c>
      <c r="C625" s="3" t="s">
        <v>6554</v>
      </c>
      <c r="D625">
        <v>3000</v>
      </c>
      <c r="E625">
        <v>3258</v>
      </c>
      <c r="F625" t="s">
        <v>8219</v>
      </c>
      <c r="G625" t="s">
        <v>8224</v>
      </c>
      <c r="H625" t="s">
        <v>8246</v>
      </c>
      <c r="I625">
        <v>1464199591</v>
      </c>
      <c r="J625">
        <v>1461607591</v>
      </c>
      <c r="K625" t="b">
        <v>0</v>
      </c>
      <c r="L625">
        <v>61</v>
      </c>
      <c r="M625" t="b">
        <v>1</v>
      </c>
      <c r="N625" t="s">
        <v>8298</v>
      </c>
      <c r="O625">
        <f t="shared" si="36"/>
        <v>108.6</v>
      </c>
      <c r="P625">
        <f t="shared" si="37"/>
        <v>53.41</v>
      </c>
      <c r="Q625" s="5" t="s">
        <v>8336</v>
      </c>
      <c r="R625" t="s">
        <v>8352</v>
      </c>
      <c r="S625" s="9">
        <f t="shared" si="38"/>
        <v>42485.42119212963</v>
      </c>
      <c r="T625" s="9">
        <f t="shared" si="39"/>
        <v>42515.42119212963</v>
      </c>
    </row>
    <row r="626" spans="1:20" ht="64">
      <c r="A626">
        <v>2445</v>
      </c>
      <c r="B626" s="3" t="s">
        <v>2446</v>
      </c>
      <c r="C626" s="3" t="s">
        <v>6555</v>
      </c>
      <c r="D626">
        <v>5000</v>
      </c>
      <c r="E626">
        <v>8640</v>
      </c>
      <c r="F626" t="s">
        <v>8219</v>
      </c>
      <c r="G626" t="s">
        <v>8224</v>
      </c>
      <c r="H626" t="s">
        <v>8246</v>
      </c>
      <c r="I626">
        <v>1443242021</v>
      </c>
      <c r="J626">
        <v>1440650021</v>
      </c>
      <c r="K626" t="b">
        <v>0</v>
      </c>
      <c r="L626">
        <v>115</v>
      </c>
      <c r="M626" t="b">
        <v>1</v>
      </c>
      <c r="N626" t="s">
        <v>8298</v>
      </c>
      <c r="O626">
        <f t="shared" si="36"/>
        <v>172.8</v>
      </c>
      <c r="P626">
        <f t="shared" si="37"/>
        <v>75.13</v>
      </c>
      <c r="Q626" s="5" t="s">
        <v>8336</v>
      </c>
      <c r="R626" t="s">
        <v>8352</v>
      </c>
      <c r="S626" s="9">
        <f t="shared" si="38"/>
        <v>42242.856724537036</v>
      </c>
      <c r="T626" s="9">
        <f t="shared" si="39"/>
        <v>42272.856724537036</v>
      </c>
    </row>
    <row r="627" spans="1:20" ht="48">
      <c r="A627">
        <v>2446</v>
      </c>
      <c r="B627" s="3" t="s">
        <v>2447</v>
      </c>
      <c r="C627" s="3" t="s">
        <v>6556</v>
      </c>
      <c r="D627">
        <v>5000</v>
      </c>
      <c r="E627">
        <v>8399</v>
      </c>
      <c r="F627" t="s">
        <v>8219</v>
      </c>
      <c r="G627" t="s">
        <v>8224</v>
      </c>
      <c r="H627" t="s">
        <v>8246</v>
      </c>
      <c r="I627">
        <v>1480174071</v>
      </c>
      <c r="J627">
        <v>1477578471</v>
      </c>
      <c r="K627" t="b">
        <v>0</v>
      </c>
      <c r="L627">
        <v>111</v>
      </c>
      <c r="M627" t="b">
        <v>1</v>
      </c>
      <c r="N627" t="s">
        <v>8298</v>
      </c>
      <c r="O627">
        <f t="shared" si="36"/>
        <v>167.98</v>
      </c>
      <c r="P627">
        <f t="shared" si="37"/>
        <v>75.67</v>
      </c>
      <c r="Q627" s="5" t="s">
        <v>8336</v>
      </c>
      <c r="R627" t="s">
        <v>8352</v>
      </c>
      <c r="S627" s="9">
        <f t="shared" si="38"/>
        <v>42670.269340277773</v>
      </c>
      <c r="T627" s="9">
        <f t="shared" si="39"/>
        <v>42700.311006944445</v>
      </c>
    </row>
    <row r="628" spans="1:20" ht="48">
      <c r="A628">
        <v>2447</v>
      </c>
      <c r="B628" s="3" t="s">
        <v>2448</v>
      </c>
      <c r="C628" s="3" t="s">
        <v>6557</v>
      </c>
      <c r="D628">
        <v>2500</v>
      </c>
      <c r="E628">
        <v>10680</v>
      </c>
      <c r="F628" t="s">
        <v>8219</v>
      </c>
      <c r="G628" t="s">
        <v>8224</v>
      </c>
      <c r="H628" t="s">
        <v>8246</v>
      </c>
      <c r="I628">
        <v>1478923200</v>
      </c>
      <c r="J628">
        <v>1476184593</v>
      </c>
      <c r="K628" t="b">
        <v>0</v>
      </c>
      <c r="L628">
        <v>337</v>
      </c>
      <c r="M628" t="b">
        <v>1</v>
      </c>
      <c r="N628" t="s">
        <v>8298</v>
      </c>
      <c r="O628">
        <f t="shared" si="36"/>
        <v>427.2</v>
      </c>
      <c r="P628">
        <f t="shared" si="37"/>
        <v>31.69</v>
      </c>
      <c r="Q628" s="5" t="s">
        <v>8336</v>
      </c>
      <c r="R628" t="s">
        <v>8352</v>
      </c>
      <c r="S628" s="9">
        <f t="shared" si="38"/>
        <v>42654.13649305555</v>
      </c>
      <c r="T628" s="9">
        <f t="shared" si="39"/>
        <v>42685.833333333336</v>
      </c>
    </row>
    <row r="629" spans="1:20" ht="48">
      <c r="A629">
        <v>2448</v>
      </c>
      <c r="B629" s="3" t="s">
        <v>2449</v>
      </c>
      <c r="C629" s="3" t="s">
        <v>6558</v>
      </c>
      <c r="D629">
        <v>400</v>
      </c>
      <c r="E629">
        <v>430</v>
      </c>
      <c r="F629" t="s">
        <v>8219</v>
      </c>
      <c r="G629" t="s">
        <v>8224</v>
      </c>
      <c r="H629" t="s">
        <v>8246</v>
      </c>
      <c r="I629">
        <v>1472621760</v>
      </c>
      <c r="J629">
        <v>1472110513</v>
      </c>
      <c r="K629" t="b">
        <v>0</v>
      </c>
      <c r="L629">
        <v>9</v>
      </c>
      <c r="M629" t="b">
        <v>1</v>
      </c>
      <c r="N629" t="s">
        <v>8298</v>
      </c>
      <c r="O629">
        <f t="shared" si="36"/>
        <v>107.5</v>
      </c>
      <c r="P629">
        <f t="shared" si="37"/>
        <v>47.78</v>
      </c>
      <c r="Q629" s="5" t="s">
        <v>8336</v>
      </c>
      <c r="R629" t="s">
        <v>8352</v>
      </c>
      <c r="S629" s="9">
        <f t="shared" si="38"/>
        <v>42606.982789351845</v>
      </c>
      <c r="T629" s="9">
        <f t="shared" si="39"/>
        <v>42612.9</v>
      </c>
    </row>
    <row r="630" spans="1:20" ht="48">
      <c r="A630">
        <v>2449</v>
      </c>
      <c r="B630" s="3" t="s">
        <v>2450</v>
      </c>
      <c r="C630" s="3" t="s">
        <v>6559</v>
      </c>
      <c r="D630">
        <v>10000</v>
      </c>
      <c r="E630">
        <v>10800</v>
      </c>
      <c r="F630" t="s">
        <v>8219</v>
      </c>
      <c r="G630" t="s">
        <v>8224</v>
      </c>
      <c r="H630" t="s">
        <v>8246</v>
      </c>
      <c r="I630">
        <v>1417321515</v>
      </c>
      <c r="J630">
        <v>1414725915</v>
      </c>
      <c r="K630" t="b">
        <v>0</v>
      </c>
      <c r="L630">
        <v>120</v>
      </c>
      <c r="M630" t="b">
        <v>1</v>
      </c>
      <c r="N630" t="s">
        <v>8298</v>
      </c>
      <c r="O630">
        <f t="shared" si="36"/>
        <v>108</v>
      </c>
      <c r="P630">
        <f t="shared" si="37"/>
        <v>90</v>
      </c>
      <c r="Q630" s="5" t="s">
        <v>8336</v>
      </c>
      <c r="R630" t="s">
        <v>8352</v>
      </c>
      <c r="S630" s="9">
        <f t="shared" si="38"/>
        <v>41942.809201388889</v>
      </c>
      <c r="T630" s="9">
        <f t="shared" si="39"/>
        <v>41972.850868055553</v>
      </c>
    </row>
    <row r="631" spans="1:20" ht="48">
      <c r="A631">
        <v>2450</v>
      </c>
      <c r="B631" s="3" t="s">
        <v>2451</v>
      </c>
      <c r="C631" s="3" t="s">
        <v>6560</v>
      </c>
      <c r="D631">
        <v>15000</v>
      </c>
      <c r="E631">
        <v>15230.03</v>
      </c>
      <c r="F631" t="s">
        <v>8219</v>
      </c>
      <c r="G631" t="s">
        <v>8224</v>
      </c>
      <c r="H631" t="s">
        <v>8246</v>
      </c>
      <c r="I631">
        <v>1414465860</v>
      </c>
      <c r="J631">
        <v>1411177456</v>
      </c>
      <c r="K631" t="b">
        <v>0</v>
      </c>
      <c r="L631">
        <v>102</v>
      </c>
      <c r="M631" t="b">
        <v>1</v>
      </c>
      <c r="N631" t="s">
        <v>8298</v>
      </c>
      <c r="O631">
        <f t="shared" si="36"/>
        <v>101.53</v>
      </c>
      <c r="P631">
        <f t="shared" si="37"/>
        <v>149.31</v>
      </c>
      <c r="Q631" s="5" t="s">
        <v>8336</v>
      </c>
      <c r="R631" t="s">
        <v>8352</v>
      </c>
      <c r="S631" s="9">
        <f t="shared" si="38"/>
        <v>41901.739074074074</v>
      </c>
      <c r="T631" s="9">
        <f t="shared" si="39"/>
        <v>41939.799305555549</v>
      </c>
    </row>
    <row r="632" spans="1:20" ht="48">
      <c r="A632">
        <v>2451</v>
      </c>
      <c r="B632" s="3" t="s">
        <v>2452</v>
      </c>
      <c r="C632" s="3" t="s">
        <v>6561</v>
      </c>
      <c r="D632">
        <v>10000</v>
      </c>
      <c r="E632">
        <v>11545</v>
      </c>
      <c r="F632" t="s">
        <v>8219</v>
      </c>
      <c r="G632" t="s">
        <v>8224</v>
      </c>
      <c r="H632" t="s">
        <v>8246</v>
      </c>
      <c r="I632">
        <v>1488750490</v>
      </c>
      <c r="J632">
        <v>1487022490</v>
      </c>
      <c r="K632" t="b">
        <v>0</v>
      </c>
      <c r="L632">
        <v>186</v>
      </c>
      <c r="M632" t="b">
        <v>1</v>
      </c>
      <c r="N632" t="s">
        <v>8298</v>
      </c>
      <c r="O632">
        <f t="shared" si="36"/>
        <v>115.45</v>
      </c>
      <c r="P632">
        <f t="shared" si="37"/>
        <v>62.07</v>
      </c>
      <c r="Q632" s="5" t="s">
        <v>8336</v>
      </c>
      <c r="R632" t="s">
        <v>8352</v>
      </c>
      <c r="S632" s="9">
        <f t="shared" si="38"/>
        <v>42779.575115740743</v>
      </c>
      <c r="T632" s="9">
        <f t="shared" si="39"/>
        <v>42799.575115740743</v>
      </c>
    </row>
    <row r="633" spans="1:20" ht="48">
      <c r="A633">
        <v>2452</v>
      </c>
      <c r="B633" s="3" t="s">
        <v>2453</v>
      </c>
      <c r="C633" s="3" t="s">
        <v>6562</v>
      </c>
      <c r="D633">
        <v>600</v>
      </c>
      <c r="E633">
        <v>801</v>
      </c>
      <c r="F633" t="s">
        <v>8219</v>
      </c>
      <c r="G633" t="s">
        <v>8224</v>
      </c>
      <c r="H633" t="s">
        <v>8246</v>
      </c>
      <c r="I633">
        <v>1451430000</v>
      </c>
      <c r="J633">
        <v>1448914500</v>
      </c>
      <c r="K633" t="b">
        <v>0</v>
      </c>
      <c r="L633">
        <v>15</v>
      </c>
      <c r="M633" t="b">
        <v>1</v>
      </c>
      <c r="N633" t="s">
        <v>8298</v>
      </c>
      <c r="O633">
        <f t="shared" si="36"/>
        <v>133.5</v>
      </c>
      <c r="P633">
        <f t="shared" si="37"/>
        <v>53.4</v>
      </c>
      <c r="Q633" s="5" t="s">
        <v>8336</v>
      </c>
      <c r="R633" t="s">
        <v>8352</v>
      </c>
      <c r="S633" s="9">
        <f t="shared" si="38"/>
        <v>42338.510416666664</v>
      </c>
      <c r="T633" s="9">
        <f t="shared" si="39"/>
        <v>42367.624999999993</v>
      </c>
    </row>
    <row r="634" spans="1:20" ht="48">
      <c r="A634">
        <v>2453</v>
      </c>
      <c r="B634" s="3" t="s">
        <v>2454</v>
      </c>
      <c r="C634" s="3" t="s">
        <v>6563</v>
      </c>
      <c r="D634">
        <v>3000</v>
      </c>
      <c r="E634">
        <v>4641</v>
      </c>
      <c r="F634" t="s">
        <v>8219</v>
      </c>
      <c r="G634" t="s">
        <v>8224</v>
      </c>
      <c r="H634" t="s">
        <v>8246</v>
      </c>
      <c r="I634">
        <v>1486053409</v>
      </c>
      <c r="J634">
        <v>1483461409</v>
      </c>
      <c r="K634" t="b">
        <v>0</v>
      </c>
      <c r="L634">
        <v>67</v>
      </c>
      <c r="M634" t="b">
        <v>1</v>
      </c>
      <c r="N634" t="s">
        <v>8298</v>
      </c>
      <c r="O634">
        <f t="shared" si="36"/>
        <v>154.69999999999999</v>
      </c>
      <c r="P634">
        <f t="shared" si="37"/>
        <v>69.27</v>
      </c>
      <c r="Q634" s="5" t="s">
        <v>8336</v>
      </c>
      <c r="R634" t="s">
        <v>8352</v>
      </c>
      <c r="S634" s="9">
        <f t="shared" si="38"/>
        <v>42738.358900462961</v>
      </c>
      <c r="T634" s="9">
        <f t="shared" si="39"/>
        <v>42768.358900462961</v>
      </c>
    </row>
    <row r="635" spans="1:20" ht="48">
      <c r="A635">
        <v>2454</v>
      </c>
      <c r="B635" s="3" t="s">
        <v>2455</v>
      </c>
      <c r="C635" s="3" t="s">
        <v>6564</v>
      </c>
      <c r="D635">
        <v>35000</v>
      </c>
      <c r="E635">
        <v>35296</v>
      </c>
      <c r="F635" t="s">
        <v>8219</v>
      </c>
      <c r="G635" t="s">
        <v>8224</v>
      </c>
      <c r="H635" t="s">
        <v>8246</v>
      </c>
      <c r="I635">
        <v>1489207808</v>
      </c>
      <c r="J635">
        <v>1486183808</v>
      </c>
      <c r="K635" t="b">
        <v>0</v>
      </c>
      <c r="L635">
        <v>130</v>
      </c>
      <c r="M635" t="b">
        <v>1</v>
      </c>
      <c r="N635" t="s">
        <v>8298</v>
      </c>
      <c r="O635">
        <f t="shared" si="36"/>
        <v>100.85</v>
      </c>
      <c r="P635">
        <f t="shared" si="37"/>
        <v>271.51</v>
      </c>
      <c r="Q635" s="5" t="s">
        <v>8336</v>
      </c>
      <c r="R635" t="s">
        <v>8352</v>
      </c>
      <c r="S635" s="9">
        <f t="shared" si="38"/>
        <v>42769.868148148147</v>
      </c>
      <c r="T635" s="9">
        <f t="shared" si="39"/>
        <v>42804.868148148147</v>
      </c>
    </row>
    <row r="636" spans="1:20" ht="48">
      <c r="A636">
        <v>2455</v>
      </c>
      <c r="B636" s="3" t="s">
        <v>2456</v>
      </c>
      <c r="C636" s="3" t="s">
        <v>6565</v>
      </c>
      <c r="D636">
        <v>300</v>
      </c>
      <c r="E636">
        <v>546</v>
      </c>
      <c r="F636" t="s">
        <v>8219</v>
      </c>
      <c r="G636" t="s">
        <v>8224</v>
      </c>
      <c r="H636" t="s">
        <v>8246</v>
      </c>
      <c r="I636">
        <v>1461177950</v>
      </c>
      <c r="J636">
        <v>1458758750</v>
      </c>
      <c r="K636" t="b">
        <v>0</v>
      </c>
      <c r="L636">
        <v>16</v>
      </c>
      <c r="M636" t="b">
        <v>1</v>
      </c>
      <c r="N636" t="s">
        <v>8298</v>
      </c>
      <c r="O636">
        <f t="shared" si="36"/>
        <v>182</v>
      </c>
      <c r="P636">
        <f t="shared" si="37"/>
        <v>34.130000000000003</v>
      </c>
      <c r="Q636" s="5" t="s">
        <v>8336</v>
      </c>
      <c r="R636" t="s">
        <v>8352</v>
      </c>
      <c r="S636" s="9">
        <f t="shared" si="38"/>
        <v>42452.448495370372</v>
      </c>
      <c r="T636" s="9">
        <f t="shared" si="39"/>
        <v>42480.448495370372</v>
      </c>
    </row>
    <row r="637" spans="1:20" ht="48">
      <c r="A637">
        <v>2456</v>
      </c>
      <c r="B637" s="3" t="s">
        <v>2457</v>
      </c>
      <c r="C637" s="3" t="s">
        <v>6566</v>
      </c>
      <c r="D637">
        <v>1500</v>
      </c>
      <c r="E637">
        <v>2713</v>
      </c>
      <c r="F637" t="s">
        <v>8219</v>
      </c>
      <c r="G637" t="s">
        <v>8224</v>
      </c>
      <c r="H637" t="s">
        <v>8246</v>
      </c>
      <c r="I637">
        <v>1488063839</v>
      </c>
      <c r="J637">
        <v>1485471839</v>
      </c>
      <c r="K637" t="b">
        <v>0</v>
      </c>
      <c r="L637">
        <v>67</v>
      </c>
      <c r="M637" t="b">
        <v>1</v>
      </c>
      <c r="N637" t="s">
        <v>8298</v>
      </c>
      <c r="O637">
        <f t="shared" si="36"/>
        <v>180.87</v>
      </c>
      <c r="P637">
        <f t="shared" si="37"/>
        <v>40.49</v>
      </c>
      <c r="Q637" s="5" t="s">
        <v>8336</v>
      </c>
      <c r="R637" t="s">
        <v>8352</v>
      </c>
      <c r="S637" s="9">
        <f t="shared" si="38"/>
        <v>42761.627766203703</v>
      </c>
      <c r="T637" s="9">
        <f t="shared" si="39"/>
        <v>42791.627766203703</v>
      </c>
    </row>
    <row r="638" spans="1:20" ht="48">
      <c r="A638">
        <v>2457</v>
      </c>
      <c r="B638" s="3" t="s">
        <v>2458</v>
      </c>
      <c r="C638" s="3" t="s">
        <v>6567</v>
      </c>
      <c r="D638">
        <v>23000</v>
      </c>
      <c r="E638">
        <v>23530</v>
      </c>
      <c r="F638" t="s">
        <v>8219</v>
      </c>
      <c r="G638" t="s">
        <v>8224</v>
      </c>
      <c r="H638" t="s">
        <v>8246</v>
      </c>
      <c r="I638">
        <v>1458826056</v>
      </c>
      <c r="J638">
        <v>1456237656</v>
      </c>
      <c r="K638" t="b">
        <v>0</v>
      </c>
      <c r="L638">
        <v>124</v>
      </c>
      <c r="M638" t="b">
        <v>1</v>
      </c>
      <c r="N638" t="s">
        <v>8298</v>
      </c>
      <c r="O638">
        <f t="shared" si="36"/>
        <v>102.3</v>
      </c>
      <c r="P638">
        <f t="shared" si="37"/>
        <v>189.76</v>
      </c>
      <c r="Q638" s="5" t="s">
        <v>8336</v>
      </c>
      <c r="R638" t="s">
        <v>8352</v>
      </c>
      <c r="S638" s="9">
        <f t="shared" si="38"/>
        <v>42423.269166666665</v>
      </c>
      <c r="T638" s="9">
        <f t="shared" si="39"/>
        <v>42453.227500000001</v>
      </c>
    </row>
    <row r="639" spans="1:20" ht="48">
      <c r="A639">
        <v>2458</v>
      </c>
      <c r="B639" s="3" t="s">
        <v>2459</v>
      </c>
      <c r="C639" s="3" t="s">
        <v>6568</v>
      </c>
      <c r="D639">
        <v>5000</v>
      </c>
      <c r="E639">
        <v>5509</v>
      </c>
      <c r="F639" t="s">
        <v>8219</v>
      </c>
      <c r="G639" t="s">
        <v>8224</v>
      </c>
      <c r="H639" t="s">
        <v>8246</v>
      </c>
      <c r="I639">
        <v>1465498800</v>
      </c>
      <c r="J639">
        <v>1462481718</v>
      </c>
      <c r="K639" t="b">
        <v>0</v>
      </c>
      <c r="L639">
        <v>80</v>
      </c>
      <c r="M639" t="b">
        <v>1</v>
      </c>
      <c r="N639" t="s">
        <v>8298</v>
      </c>
      <c r="O639">
        <f t="shared" si="36"/>
        <v>110.18</v>
      </c>
      <c r="P639">
        <f t="shared" si="37"/>
        <v>68.86</v>
      </c>
      <c r="Q639" s="5" t="s">
        <v>8336</v>
      </c>
      <c r="R639" t="s">
        <v>8352</v>
      </c>
      <c r="S639" s="9">
        <f t="shared" si="38"/>
        <v>42495.538402777776</v>
      </c>
      <c r="T639" s="9">
        <f t="shared" si="39"/>
        <v>42530.458333333336</v>
      </c>
    </row>
    <row r="640" spans="1:20" ht="48">
      <c r="A640">
        <v>2459</v>
      </c>
      <c r="B640" s="3" t="s">
        <v>2460</v>
      </c>
      <c r="C640" s="3" t="s">
        <v>6569</v>
      </c>
      <c r="D640">
        <v>30000</v>
      </c>
      <c r="E640">
        <v>30675</v>
      </c>
      <c r="F640" t="s">
        <v>8219</v>
      </c>
      <c r="G640" t="s">
        <v>8224</v>
      </c>
      <c r="H640" t="s">
        <v>8246</v>
      </c>
      <c r="I640">
        <v>1458742685</v>
      </c>
      <c r="J640">
        <v>1454858285</v>
      </c>
      <c r="K640" t="b">
        <v>0</v>
      </c>
      <c r="L640">
        <v>282</v>
      </c>
      <c r="M640" t="b">
        <v>1</v>
      </c>
      <c r="N640" t="s">
        <v>8298</v>
      </c>
      <c r="O640">
        <f t="shared" si="36"/>
        <v>102.25</v>
      </c>
      <c r="P640">
        <f t="shared" si="37"/>
        <v>108.78</v>
      </c>
      <c r="Q640" s="5" t="s">
        <v>8336</v>
      </c>
      <c r="R640" t="s">
        <v>8352</v>
      </c>
      <c r="S640" s="9">
        <f t="shared" si="38"/>
        <v>42407.304224537038</v>
      </c>
      <c r="T640" s="9">
        <f t="shared" si="39"/>
        <v>42452.262557870366</v>
      </c>
    </row>
    <row r="641" spans="1:20" ht="48">
      <c r="A641">
        <v>2460</v>
      </c>
      <c r="B641" s="3" t="s">
        <v>2461</v>
      </c>
      <c r="C641" s="3" t="s">
        <v>6570</v>
      </c>
      <c r="D641">
        <v>8500</v>
      </c>
      <c r="E641">
        <v>8567</v>
      </c>
      <c r="F641" t="s">
        <v>8219</v>
      </c>
      <c r="G641" t="s">
        <v>8224</v>
      </c>
      <c r="H641" t="s">
        <v>8246</v>
      </c>
      <c r="I641">
        <v>1483417020</v>
      </c>
      <c r="J641">
        <v>1480480167</v>
      </c>
      <c r="K641" t="b">
        <v>0</v>
      </c>
      <c r="L641">
        <v>68</v>
      </c>
      <c r="M641" t="b">
        <v>1</v>
      </c>
      <c r="N641" t="s">
        <v>8298</v>
      </c>
      <c r="O641">
        <f t="shared" si="36"/>
        <v>100.79</v>
      </c>
      <c r="P641">
        <f t="shared" si="37"/>
        <v>125.99</v>
      </c>
      <c r="Q641" s="5" t="s">
        <v>8336</v>
      </c>
      <c r="R641" t="s">
        <v>8352</v>
      </c>
      <c r="S641" s="9">
        <f t="shared" si="38"/>
        <v>42703.853784722225</v>
      </c>
      <c r="T641" s="9">
        <f t="shared" si="39"/>
        <v>42737.845138888886</v>
      </c>
    </row>
    <row r="642" spans="1:20" ht="48">
      <c r="A642">
        <v>2501</v>
      </c>
      <c r="B642" s="3" t="s">
        <v>2501</v>
      </c>
      <c r="C642" s="3" t="s">
        <v>6611</v>
      </c>
      <c r="D642">
        <v>11000</v>
      </c>
      <c r="E642">
        <v>281</v>
      </c>
      <c r="F642" t="s">
        <v>8221</v>
      </c>
      <c r="G642" t="s">
        <v>8229</v>
      </c>
      <c r="H642" t="s">
        <v>8251</v>
      </c>
      <c r="I642">
        <v>1443379104</v>
      </c>
      <c r="J642">
        <v>1440787104</v>
      </c>
      <c r="K642" t="b">
        <v>0</v>
      </c>
      <c r="L642">
        <v>7</v>
      </c>
      <c r="M642" t="b">
        <v>0</v>
      </c>
      <c r="N642" t="s">
        <v>8299</v>
      </c>
      <c r="O642">
        <f t="shared" ref="O642:O705" si="40">ROUND((E642/D642*100),2)</f>
        <v>2.5499999999999998</v>
      </c>
      <c r="P642">
        <f t="shared" ref="P642:P705" si="41">ROUND((E642/L642),2)</f>
        <v>40.14</v>
      </c>
      <c r="Q642" s="5" t="s">
        <v>8336</v>
      </c>
      <c r="R642" t="s">
        <v>8353</v>
      </c>
      <c r="S642" s="9">
        <f t="shared" si="38"/>
        <v>42244.443333333336</v>
      </c>
      <c r="T642" s="9">
        <f t="shared" si="39"/>
        <v>42274.443333333336</v>
      </c>
    </row>
    <row r="643" spans="1:20" ht="48">
      <c r="A643">
        <v>2502</v>
      </c>
      <c r="B643" s="3" t="s">
        <v>2502</v>
      </c>
      <c r="C643" s="3" t="s">
        <v>6612</v>
      </c>
      <c r="D643">
        <v>110000</v>
      </c>
      <c r="E643">
        <v>86</v>
      </c>
      <c r="F643" t="s">
        <v>8221</v>
      </c>
      <c r="G643" t="s">
        <v>8224</v>
      </c>
      <c r="H643" t="s">
        <v>8246</v>
      </c>
      <c r="I643">
        <v>1411328918</v>
      </c>
      <c r="J643">
        <v>1407440918</v>
      </c>
      <c r="K643" t="b">
        <v>0</v>
      </c>
      <c r="L643">
        <v>5</v>
      </c>
      <c r="M643" t="b">
        <v>0</v>
      </c>
      <c r="N643" t="s">
        <v>8299</v>
      </c>
      <c r="O643">
        <f t="shared" si="40"/>
        <v>0.08</v>
      </c>
      <c r="P643">
        <f t="shared" si="41"/>
        <v>17.2</v>
      </c>
      <c r="Q643" s="5" t="s">
        <v>8336</v>
      </c>
      <c r="R643" t="s">
        <v>8353</v>
      </c>
      <c r="S643" s="9">
        <f t="shared" ref="S643:S706" si="42">(J643/86400)+25569+(-8/24)</f>
        <v>41858.492106481477</v>
      </c>
      <c r="T643" s="9">
        <f t="shared" ref="T643:T706" si="43">(I643/86400)+25569+(-8/24)</f>
        <v>41903.492106481477</v>
      </c>
    </row>
    <row r="644" spans="1:20" ht="48">
      <c r="A644">
        <v>2503</v>
      </c>
      <c r="B644" s="3" t="s">
        <v>2503</v>
      </c>
      <c r="C644" s="3" t="s">
        <v>6613</v>
      </c>
      <c r="D644">
        <v>10000</v>
      </c>
      <c r="E644">
        <v>0</v>
      </c>
      <c r="F644" t="s">
        <v>8221</v>
      </c>
      <c r="G644" t="s">
        <v>8224</v>
      </c>
      <c r="H644" t="s">
        <v>8246</v>
      </c>
      <c r="I644">
        <v>1465333560</v>
      </c>
      <c r="J644">
        <v>1462743308</v>
      </c>
      <c r="K644" t="b">
        <v>0</v>
      </c>
      <c r="L644">
        <v>0</v>
      </c>
      <c r="M644" t="b">
        <v>0</v>
      </c>
      <c r="N644" t="s">
        <v>8299</v>
      </c>
      <c r="O644">
        <f t="shared" si="40"/>
        <v>0</v>
      </c>
      <c r="P644" t="e">
        <f t="shared" si="41"/>
        <v>#DIV/0!</v>
      </c>
      <c r="Q644" s="5" t="s">
        <v>8336</v>
      </c>
      <c r="R644" t="s">
        <v>8353</v>
      </c>
      <c r="S644" s="9">
        <f t="shared" si="42"/>
        <v>42498.566064814811</v>
      </c>
      <c r="T644" s="9">
        <f t="shared" si="43"/>
        <v>42528.54583333333</v>
      </c>
    </row>
    <row r="645" spans="1:20" ht="32">
      <c r="A645">
        <v>2504</v>
      </c>
      <c r="B645" s="3" t="s">
        <v>2504</v>
      </c>
      <c r="C645" s="3" t="s">
        <v>6614</v>
      </c>
      <c r="D645">
        <v>35000</v>
      </c>
      <c r="E645">
        <v>0</v>
      </c>
      <c r="F645" t="s">
        <v>8221</v>
      </c>
      <c r="G645" t="s">
        <v>8224</v>
      </c>
      <c r="H645" t="s">
        <v>8246</v>
      </c>
      <c r="I645">
        <v>1416014534</v>
      </c>
      <c r="J645">
        <v>1413418934</v>
      </c>
      <c r="K645" t="b">
        <v>0</v>
      </c>
      <c r="L645">
        <v>0</v>
      </c>
      <c r="M645" t="b">
        <v>0</v>
      </c>
      <c r="N645" t="s">
        <v>8299</v>
      </c>
      <c r="O645">
        <f t="shared" si="40"/>
        <v>0</v>
      </c>
      <c r="P645" t="e">
        <f t="shared" si="41"/>
        <v>#DIV/0!</v>
      </c>
      <c r="Q645" s="5" t="s">
        <v>8336</v>
      </c>
      <c r="R645" t="s">
        <v>8353</v>
      </c>
      <c r="S645" s="9">
        <f t="shared" si="42"/>
        <v>41927.682106481479</v>
      </c>
      <c r="T645" s="9">
        <f t="shared" si="43"/>
        <v>41957.723773148151</v>
      </c>
    </row>
    <row r="646" spans="1:20" ht="64">
      <c r="A646">
        <v>2505</v>
      </c>
      <c r="B646" s="3" t="s">
        <v>2505</v>
      </c>
      <c r="C646" s="3" t="s">
        <v>6615</v>
      </c>
      <c r="D646">
        <v>7000</v>
      </c>
      <c r="E646">
        <v>0</v>
      </c>
      <c r="F646" t="s">
        <v>8221</v>
      </c>
      <c r="G646" t="s">
        <v>8224</v>
      </c>
      <c r="H646" t="s">
        <v>8246</v>
      </c>
      <c r="I646">
        <v>1426292416</v>
      </c>
      <c r="J646">
        <v>1423704016</v>
      </c>
      <c r="K646" t="b">
        <v>0</v>
      </c>
      <c r="L646">
        <v>0</v>
      </c>
      <c r="M646" t="b">
        <v>0</v>
      </c>
      <c r="N646" t="s">
        <v>8299</v>
      </c>
      <c r="O646">
        <f t="shared" si="40"/>
        <v>0</v>
      </c>
      <c r="P646" t="e">
        <f t="shared" si="41"/>
        <v>#DIV/0!</v>
      </c>
      <c r="Q646" s="5" t="s">
        <v>8336</v>
      </c>
      <c r="R646" t="s">
        <v>8353</v>
      </c>
      <c r="S646" s="9">
        <f t="shared" si="42"/>
        <v>42046.722407407404</v>
      </c>
      <c r="T646" s="9">
        <f t="shared" si="43"/>
        <v>42076.68074074074</v>
      </c>
    </row>
    <row r="647" spans="1:20" ht="48">
      <c r="A647">
        <v>2506</v>
      </c>
      <c r="B647" s="3" t="s">
        <v>2506</v>
      </c>
      <c r="C647" s="3" t="s">
        <v>6616</v>
      </c>
      <c r="D647">
        <v>5000</v>
      </c>
      <c r="E647">
        <v>30</v>
      </c>
      <c r="F647" t="s">
        <v>8221</v>
      </c>
      <c r="G647" t="s">
        <v>8225</v>
      </c>
      <c r="H647" t="s">
        <v>8247</v>
      </c>
      <c r="I647">
        <v>1443906000</v>
      </c>
      <c r="J647">
        <v>1441955269</v>
      </c>
      <c r="K647" t="b">
        <v>0</v>
      </c>
      <c r="L647">
        <v>2</v>
      </c>
      <c r="M647" t="b">
        <v>0</v>
      </c>
      <c r="N647" t="s">
        <v>8299</v>
      </c>
      <c r="O647">
        <f t="shared" si="40"/>
        <v>0.6</v>
      </c>
      <c r="P647">
        <f t="shared" si="41"/>
        <v>15</v>
      </c>
      <c r="Q647" s="5" t="s">
        <v>8336</v>
      </c>
      <c r="R647" t="s">
        <v>8353</v>
      </c>
      <c r="S647" s="9">
        <f t="shared" si="42"/>
        <v>42257.963761574072</v>
      </c>
      <c r="T647" s="9">
        <f t="shared" si="43"/>
        <v>42280.541666666664</v>
      </c>
    </row>
    <row r="648" spans="1:20" ht="16">
      <c r="A648">
        <v>2507</v>
      </c>
      <c r="B648" s="3" t="s">
        <v>2507</v>
      </c>
      <c r="C648" s="3" t="s">
        <v>6617</v>
      </c>
      <c r="D648">
        <v>42850</v>
      </c>
      <c r="E648">
        <v>0</v>
      </c>
      <c r="F648" t="s">
        <v>8221</v>
      </c>
      <c r="G648" t="s">
        <v>8224</v>
      </c>
      <c r="H648" t="s">
        <v>8246</v>
      </c>
      <c r="I648">
        <v>1431308704</v>
      </c>
      <c r="J648">
        <v>1428716704</v>
      </c>
      <c r="K648" t="b">
        <v>0</v>
      </c>
      <c r="L648">
        <v>0</v>
      </c>
      <c r="M648" t="b">
        <v>0</v>
      </c>
      <c r="N648" t="s">
        <v>8299</v>
      </c>
      <c r="O648">
        <f t="shared" si="40"/>
        <v>0</v>
      </c>
      <c r="P648" t="e">
        <f t="shared" si="41"/>
        <v>#DIV/0!</v>
      </c>
      <c r="Q648" s="5" t="s">
        <v>8336</v>
      </c>
      <c r="R648" t="s">
        <v>8353</v>
      </c>
      <c r="S648" s="9">
        <f t="shared" si="42"/>
        <v>42104.739629629628</v>
      </c>
      <c r="T648" s="9">
        <f t="shared" si="43"/>
        <v>42134.739629629628</v>
      </c>
    </row>
    <row r="649" spans="1:20" ht="48">
      <c r="A649">
        <v>2508</v>
      </c>
      <c r="B649" s="3" t="s">
        <v>2508</v>
      </c>
      <c r="C649" s="3" t="s">
        <v>6618</v>
      </c>
      <c r="D649">
        <v>20000</v>
      </c>
      <c r="E649">
        <v>0</v>
      </c>
      <c r="F649" t="s">
        <v>8221</v>
      </c>
      <c r="G649" t="s">
        <v>8224</v>
      </c>
      <c r="H649" t="s">
        <v>8246</v>
      </c>
      <c r="I649">
        <v>1408056634</v>
      </c>
      <c r="J649">
        <v>1405464634</v>
      </c>
      <c r="K649" t="b">
        <v>0</v>
      </c>
      <c r="L649">
        <v>0</v>
      </c>
      <c r="M649" t="b">
        <v>0</v>
      </c>
      <c r="N649" t="s">
        <v>8299</v>
      </c>
      <c r="O649">
        <f t="shared" si="40"/>
        <v>0</v>
      </c>
      <c r="P649" t="e">
        <f t="shared" si="41"/>
        <v>#DIV/0!</v>
      </c>
      <c r="Q649" s="5" t="s">
        <v>8336</v>
      </c>
      <c r="R649" t="s">
        <v>8353</v>
      </c>
      <c r="S649" s="9">
        <f t="shared" si="42"/>
        <v>41835.618449074071</v>
      </c>
      <c r="T649" s="9">
        <f t="shared" si="43"/>
        <v>41865.618449074071</v>
      </c>
    </row>
    <row r="650" spans="1:20" ht="48">
      <c r="A650">
        <v>2509</v>
      </c>
      <c r="B650" s="3" t="s">
        <v>2509</v>
      </c>
      <c r="C650" s="3" t="s">
        <v>6619</v>
      </c>
      <c r="D650">
        <v>95000</v>
      </c>
      <c r="E650">
        <v>1000</v>
      </c>
      <c r="F650" t="s">
        <v>8221</v>
      </c>
      <c r="G650" t="s">
        <v>8225</v>
      </c>
      <c r="H650" t="s">
        <v>8247</v>
      </c>
      <c r="I650">
        <v>1429554349</v>
      </c>
      <c r="J650">
        <v>1424719549</v>
      </c>
      <c r="K650" t="b">
        <v>0</v>
      </c>
      <c r="L650">
        <v>28</v>
      </c>
      <c r="M650" t="b">
        <v>0</v>
      </c>
      <c r="N650" t="s">
        <v>8299</v>
      </c>
      <c r="O650">
        <f t="shared" si="40"/>
        <v>1.05</v>
      </c>
      <c r="P650">
        <f t="shared" si="41"/>
        <v>35.71</v>
      </c>
      <c r="Q650" s="5" t="s">
        <v>8336</v>
      </c>
      <c r="R650" t="s">
        <v>8353</v>
      </c>
      <c r="S650" s="9">
        <f t="shared" si="42"/>
        <v>42058.476261574069</v>
      </c>
      <c r="T650" s="9">
        <f t="shared" si="43"/>
        <v>42114.434594907405</v>
      </c>
    </row>
    <row r="651" spans="1:20" ht="48">
      <c r="A651">
        <v>2510</v>
      </c>
      <c r="B651" s="3" t="s">
        <v>2510</v>
      </c>
      <c r="C651" s="3" t="s">
        <v>6620</v>
      </c>
      <c r="D651">
        <v>50000</v>
      </c>
      <c r="E651">
        <v>75</v>
      </c>
      <c r="F651" t="s">
        <v>8221</v>
      </c>
      <c r="G651" t="s">
        <v>8224</v>
      </c>
      <c r="H651" t="s">
        <v>8246</v>
      </c>
      <c r="I651">
        <v>1431647772</v>
      </c>
      <c r="J651">
        <v>1426463772</v>
      </c>
      <c r="K651" t="b">
        <v>0</v>
      </c>
      <c r="L651">
        <v>2</v>
      </c>
      <c r="M651" t="b">
        <v>0</v>
      </c>
      <c r="N651" t="s">
        <v>8299</v>
      </c>
      <c r="O651">
        <f t="shared" si="40"/>
        <v>0.15</v>
      </c>
      <c r="P651">
        <f t="shared" si="41"/>
        <v>37.5</v>
      </c>
      <c r="Q651" s="5" t="s">
        <v>8336</v>
      </c>
      <c r="R651" t="s">
        <v>8353</v>
      </c>
      <c r="S651" s="9">
        <f t="shared" si="42"/>
        <v>42078.664027777777</v>
      </c>
      <c r="T651" s="9">
        <f t="shared" si="43"/>
        <v>42138.664027777777</v>
      </c>
    </row>
    <row r="652" spans="1:20" ht="48">
      <c r="A652">
        <v>2511</v>
      </c>
      <c r="B652" s="3" t="s">
        <v>2511</v>
      </c>
      <c r="C652" s="3" t="s">
        <v>6621</v>
      </c>
      <c r="D652">
        <v>100000</v>
      </c>
      <c r="E652">
        <v>0</v>
      </c>
      <c r="F652" t="s">
        <v>8221</v>
      </c>
      <c r="G652" t="s">
        <v>8225</v>
      </c>
      <c r="H652" t="s">
        <v>8247</v>
      </c>
      <c r="I652">
        <v>1454323413</v>
      </c>
      <c r="J652">
        <v>1451731413</v>
      </c>
      <c r="K652" t="b">
        <v>0</v>
      </c>
      <c r="L652">
        <v>0</v>
      </c>
      <c r="M652" t="b">
        <v>0</v>
      </c>
      <c r="N652" t="s">
        <v>8299</v>
      </c>
      <c r="O652">
        <f t="shared" si="40"/>
        <v>0</v>
      </c>
      <c r="P652" t="e">
        <f t="shared" si="41"/>
        <v>#DIV/0!</v>
      </c>
      <c r="Q652" s="5" t="s">
        <v>8336</v>
      </c>
      <c r="R652" t="s">
        <v>8353</v>
      </c>
      <c r="S652" s="9">
        <f t="shared" si="42"/>
        <v>42371.113576388881</v>
      </c>
      <c r="T652" s="9">
        <f t="shared" si="43"/>
        <v>42401.113576388881</v>
      </c>
    </row>
    <row r="653" spans="1:20" ht="48">
      <c r="A653">
        <v>2512</v>
      </c>
      <c r="B653" s="3" t="s">
        <v>2512</v>
      </c>
      <c r="C653" s="3" t="s">
        <v>6622</v>
      </c>
      <c r="D653">
        <v>1150</v>
      </c>
      <c r="E653">
        <v>0</v>
      </c>
      <c r="F653" t="s">
        <v>8221</v>
      </c>
      <c r="G653" t="s">
        <v>8224</v>
      </c>
      <c r="H653" t="s">
        <v>8246</v>
      </c>
      <c r="I653">
        <v>1418504561</v>
      </c>
      <c r="J653">
        <v>1417208561</v>
      </c>
      <c r="K653" t="b">
        <v>0</v>
      </c>
      <c r="L653">
        <v>0</v>
      </c>
      <c r="M653" t="b">
        <v>0</v>
      </c>
      <c r="N653" t="s">
        <v>8299</v>
      </c>
      <c r="O653">
        <f t="shared" si="40"/>
        <v>0</v>
      </c>
      <c r="P653" t="e">
        <f t="shared" si="41"/>
        <v>#DIV/0!</v>
      </c>
      <c r="Q653" s="5" t="s">
        <v>8336</v>
      </c>
      <c r="R653" t="s">
        <v>8353</v>
      </c>
      <c r="S653" s="9">
        <f t="shared" si="42"/>
        <v>41971.543530092589</v>
      </c>
      <c r="T653" s="9">
        <f t="shared" si="43"/>
        <v>41986.543530092589</v>
      </c>
    </row>
    <row r="654" spans="1:20" ht="48">
      <c r="A654">
        <v>2513</v>
      </c>
      <c r="B654" s="3" t="s">
        <v>2513</v>
      </c>
      <c r="C654" s="3" t="s">
        <v>6623</v>
      </c>
      <c r="D654">
        <v>180000</v>
      </c>
      <c r="E654">
        <v>0</v>
      </c>
      <c r="F654" t="s">
        <v>8221</v>
      </c>
      <c r="G654" t="s">
        <v>8236</v>
      </c>
      <c r="H654" t="s">
        <v>8249</v>
      </c>
      <c r="I654">
        <v>1488067789</v>
      </c>
      <c r="J654">
        <v>1482883789</v>
      </c>
      <c r="K654" t="b">
        <v>0</v>
      </c>
      <c r="L654">
        <v>0</v>
      </c>
      <c r="M654" t="b">
        <v>0</v>
      </c>
      <c r="N654" t="s">
        <v>8299</v>
      </c>
      <c r="O654">
        <f t="shared" si="40"/>
        <v>0</v>
      </c>
      <c r="P654" t="e">
        <f t="shared" si="41"/>
        <v>#DIV/0!</v>
      </c>
      <c r="Q654" s="5" t="s">
        <v>8336</v>
      </c>
      <c r="R654" t="s">
        <v>8353</v>
      </c>
      <c r="S654" s="9">
        <f t="shared" si="42"/>
        <v>42731.673483796294</v>
      </c>
      <c r="T654" s="9">
        <f t="shared" si="43"/>
        <v>42791.673483796294</v>
      </c>
    </row>
    <row r="655" spans="1:20" ht="48">
      <c r="A655">
        <v>2514</v>
      </c>
      <c r="B655" s="3" t="s">
        <v>2514</v>
      </c>
      <c r="C655" s="3" t="s">
        <v>6624</v>
      </c>
      <c r="D655">
        <v>12000</v>
      </c>
      <c r="E655">
        <v>210</v>
      </c>
      <c r="F655" t="s">
        <v>8221</v>
      </c>
      <c r="G655" t="s">
        <v>8224</v>
      </c>
      <c r="H655" t="s">
        <v>8246</v>
      </c>
      <c r="I655">
        <v>1408526477</v>
      </c>
      <c r="J655">
        <v>1407057677</v>
      </c>
      <c r="K655" t="b">
        <v>0</v>
      </c>
      <c r="L655">
        <v>4</v>
      </c>
      <c r="M655" t="b">
        <v>0</v>
      </c>
      <c r="N655" t="s">
        <v>8299</v>
      </c>
      <c r="O655">
        <f t="shared" si="40"/>
        <v>1.75</v>
      </c>
      <c r="P655">
        <f t="shared" si="41"/>
        <v>52.5</v>
      </c>
      <c r="Q655" s="5" t="s">
        <v>8336</v>
      </c>
      <c r="R655" t="s">
        <v>8353</v>
      </c>
      <c r="S655" s="9">
        <f t="shared" si="42"/>
        <v>41854.056446759256</v>
      </c>
      <c r="T655" s="9">
        <f t="shared" si="43"/>
        <v>41871.056446759256</v>
      </c>
    </row>
    <row r="656" spans="1:20" ht="48">
      <c r="A656">
        <v>2515</v>
      </c>
      <c r="B656" s="3" t="s">
        <v>2515</v>
      </c>
      <c r="C656" s="3" t="s">
        <v>6625</v>
      </c>
      <c r="D656">
        <v>5000</v>
      </c>
      <c r="E656">
        <v>930</v>
      </c>
      <c r="F656" t="s">
        <v>8221</v>
      </c>
      <c r="G656" t="s">
        <v>8224</v>
      </c>
      <c r="H656" t="s">
        <v>8246</v>
      </c>
      <c r="I656">
        <v>1424635753</v>
      </c>
      <c r="J656">
        <v>1422043753</v>
      </c>
      <c r="K656" t="b">
        <v>0</v>
      </c>
      <c r="L656">
        <v>12</v>
      </c>
      <c r="M656" t="b">
        <v>0</v>
      </c>
      <c r="N656" t="s">
        <v>8299</v>
      </c>
      <c r="O656">
        <f t="shared" si="40"/>
        <v>18.600000000000001</v>
      </c>
      <c r="P656">
        <f t="shared" si="41"/>
        <v>77.5</v>
      </c>
      <c r="Q656" s="5" t="s">
        <v>8336</v>
      </c>
      <c r="R656" t="s">
        <v>8353</v>
      </c>
      <c r="S656" s="9">
        <f t="shared" si="42"/>
        <v>42027.50640046296</v>
      </c>
      <c r="T656" s="9">
        <f t="shared" si="43"/>
        <v>42057.50640046296</v>
      </c>
    </row>
    <row r="657" spans="1:20" ht="48">
      <c r="A657">
        <v>2516</v>
      </c>
      <c r="B657" s="3" t="s">
        <v>2516</v>
      </c>
      <c r="C657" s="3" t="s">
        <v>6626</v>
      </c>
      <c r="D657">
        <v>22000</v>
      </c>
      <c r="E657">
        <v>0</v>
      </c>
      <c r="F657" t="s">
        <v>8221</v>
      </c>
      <c r="G657" t="s">
        <v>8224</v>
      </c>
      <c r="H657" t="s">
        <v>8246</v>
      </c>
      <c r="I657">
        <v>1417279252</v>
      </c>
      <c r="J657">
        <v>1414683652</v>
      </c>
      <c r="K657" t="b">
        <v>0</v>
      </c>
      <c r="L657">
        <v>0</v>
      </c>
      <c r="M657" t="b">
        <v>0</v>
      </c>
      <c r="N657" t="s">
        <v>8299</v>
      </c>
      <c r="O657">
        <f t="shared" si="40"/>
        <v>0</v>
      </c>
      <c r="P657" t="e">
        <f t="shared" si="41"/>
        <v>#DIV/0!</v>
      </c>
      <c r="Q657" s="5" t="s">
        <v>8336</v>
      </c>
      <c r="R657" t="s">
        <v>8353</v>
      </c>
      <c r="S657" s="9">
        <f t="shared" si="42"/>
        <v>41942.320046296292</v>
      </c>
      <c r="T657" s="9">
        <f t="shared" si="43"/>
        <v>41972.361712962964</v>
      </c>
    </row>
    <row r="658" spans="1:20" ht="48">
      <c r="A658">
        <v>2517</v>
      </c>
      <c r="B658" s="3" t="s">
        <v>2517</v>
      </c>
      <c r="C658" s="3" t="s">
        <v>6627</v>
      </c>
      <c r="D658">
        <v>18000</v>
      </c>
      <c r="E658">
        <v>1767</v>
      </c>
      <c r="F658" t="s">
        <v>8221</v>
      </c>
      <c r="G658" t="s">
        <v>8229</v>
      </c>
      <c r="H658" t="s">
        <v>8251</v>
      </c>
      <c r="I658">
        <v>1426788930</v>
      </c>
      <c r="J658">
        <v>1424200530</v>
      </c>
      <c r="K658" t="b">
        <v>0</v>
      </c>
      <c r="L658">
        <v>33</v>
      </c>
      <c r="M658" t="b">
        <v>0</v>
      </c>
      <c r="N658" t="s">
        <v>8299</v>
      </c>
      <c r="O658">
        <f t="shared" si="40"/>
        <v>9.82</v>
      </c>
      <c r="P658">
        <f t="shared" si="41"/>
        <v>53.55</v>
      </c>
      <c r="Q658" s="5" t="s">
        <v>8336</v>
      </c>
      <c r="R658" t="s">
        <v>8353</v>
      </c>
      <c r="S658" s="9">
        <f t="shared" si="42"/>
        <v>42052.469097222223</v>
      </c>
      <c r="T658" s="9">
        <f t="shared" si="43"/>
        <v>42082.427430555552</v>
      </c>
    </row>
    <row r="659" spans="1:20" ht="48">
      <c r="A659">
        <v>2518</v>
      </c>
      <c r="B659" s="3" t="s">
        <v>2518</v>
      </c>
      <c r="C659" s="3" t="s">
        <v>6628</v>
      </c>
      <c r="D659">
        <v>5000</v>
      </c>
      <c r="E659">
        <v>0</v>
      </c>
      <c r="F659" t="s">
        <v>8221</v>
      </c>
      <c r="G659" t="s">
        <v>8224</v>
      </c>
      <c r="H659" t="s">
        <v>8246</v>
      </c>
      <c r="I659">
        <v>1415899228</v>
      </c>
      <c r="J659">
        <v>1413303628</v>
      </c>
      <c r="K659" t="b">
        <v>0</v>
      </c>
      <c r="L659">
        <v>0</v>
      </c>
      <c r="M659" t="b">
        <v>0</v>
      </c>
      <c r="N659" t="s">
        <v>8299</v>
      </c>
      <c r="O659">
        <f t="shared" si="40"/>
        <v>0</v>
      </c>
      <c r="P659" t="e">
        <f t="shared" si="41"/>
        <v>#DIV/0!</v>
      </c>
      <c r="Q659" s="5" t="s">
        <v>8336</v>
      </c>
      <c r="R659" t="s">
        <v>8353</v>
      </c>
      <c r="S659" s="9">
        <f t="shared" si="42"/>
        <v>41926.347546296296</v>
      </c>
      <c r="T659" s="9">
        <f t="shared" si="43"/>
        <v>41956.38921296296</v>
      </c>
    </row>
    <row r="660" spans="1:20" ht="32">
      <c r="A660">
        <v>2519</v>
      </c>
      <c r="B660" s="3" t="s">
        <v>2519</v>
      </c>
      <c r="C660" s="3" t="s">
        <v>6629</v>
      </c>
      <c r="D660">
        <v>150000</v>
      </c>
      <c r="E660">
        <v>65</v>
      </c>
      <c r="F660" t="s">
        <v>8221</v>
      </c>
      <c r="G660" t="s">
        <v>8224</v>
      </c>
      <c r="H660" t="s">
        <v>8246</v>
      </c>
      <c r="I660">
        <v>1405741404</v>
      </c>
      <c r="J660">
        <v>1403149404</v>
      </c>
      <c r="K660" t="b">
        <v>0</v>
      </c>
      <c r="L660">
        <v>4</v>
      </c>
      <c r="M660" t="b">
        <v>0</v>
      </c>
      <c r="N660" t="s">
        <v>8299</v>
      </c>
      <c r="O660">
        <f t="shared" si="40"/>
        <v>0.04</v>
      </c>
      <c r="P660">
        <f t="shared" si="41"/>
        <v>16.25</v>
      </c>
      <c r="Q660" s="5" t="s">
        <v>8336</v>
      </c>
      <c r="R660" t="s">
        <v>8353</v>
      </c>
      <c r="S660" s="9">
        <f t="shared" si="42"/>
        <v>41808.821805555555</v>
      </c>
      <c r="T660" s="9">
        <f t="shared" si="43"/>
        <v>41838.821805555555</v>
      </c>
    </row>
    <row r="661" spans="1:20" ht="48">
      <c r="A661">
        <v>2520</v>
      </c>
      <c r="B661" s="3" t="s">
        <v>2520</v>
      </c>
      <c r="C661" s="3" t="s">
        <v>6630</v>
      </c>
      <c r="D661">
        <v>100000</v>
      </c>
      <c r="E661">
        <v>0</v>
      </c>
      <c r="F661" t="s">
        <v>8221</v>
      </c>
      <c r="G661" t="s">
        <v>8224</v>
      </c>
      <c r="H661" t="s">
        <v>8246</v>
      </c>
      <c r="I661">
        <v>1476559260</v>
      </c>
      <c r="J661">
        <v>1472567085</v>
      </c>
      <c r="K661" t="b">
        <v>0</v>
      </c>
      <c r="L661">
        <v>0</v>
      </c>
      <c r="M661" t="b">
        <v>0</v>
      </c>
      <c r="N661" t="s">
        <v>8299</v>
      </c>
      <c r="O661">
        <f t="shared" si="40"/>
        <v>0</v>
      </c>
      <c r="P661" t="e">
        <f t="shared" si="41"/>
        <v>#DIV/0!</v>
      </c>
      <c r="Q661" s="5" t="s">
        <v>8336</v>
      </c>
      <c r="R661" t="s">
        <v>8353</v>
      </c>
      <c r="S661" s="9">
        <f t="shared" si="42"/>
        <v>42612.267187500001</v>
      </c>
      <c r="T661" s="9">
        <f t="shared" si="43"/>
        <v>42658.472916666666</v>
      </c>
    </row>
    <row r="662" spans="1:20" ht="48">
      <c r="A662">
        <v>2561</v>
      </c>
      <c r="B662" s="3" t="s">
        <v>2561</v>
      </c>
      <c r="C662" s="3" t="s">
        <v>6671</v>
      </c>
      <c r="D662">
        <v>100000</v>
      </c>
      <c r="E662">
        <v>0</v>
      </c>
      <c r="F662" t="s">
        <v>8220</v>
      </c>
      <c r="G662" t="s">
        <v>8229</v>
      </c>
      <c r="H662" t="s">
        <v>8251</v>
      </c>
      <c r="I662">
        <v>1444740089</v>
      </c>
      <c r="J662">
        <v>1442148089</v>
      </c>
      <c r="K662" t="b">
        <v>0</v>
      </c>
      <c r="L662">
        <v>0</v>
      </c>
      <c r="M662" t="b">
        <v>0</v>
      </c>
      <c r="N662" t="s">
        <v>8284</v>
      </c>
      <c r="O662">
        <f t="shared" si="40"/>
        <v>0</v>
      </c>
      <c r="P662" t="e">
        <f t="shared" si="41"/>
        <v>#DIV/0!</v>
      </c>
      <c r="Q662" s="5" t="s">
        <v>8336</v>
      </c>
      <c r="R662" t="s">
        <v>8337</v>
      </c>
      <c r="S662" s="9">
        <f t="shared" si="42"/>
        <v>42260.195474537039</v>
      </c>
      <c r="T662" s="9">
        <f t="shared" si="43"/>
        <v>42290.195474537039</v>
      </c>
    </row>
    <row r="663" spans="1:20" ht="48">
      <c r="A663">
        <v>2562</v>
      </c>
      <c r="B663" s="3" t="s">
        <v>2562</v>
      </c>
      <c r="C663" s="3" t="s">
        <v>6672</v>
      </c>
      <c r="D663">
        <v>10000</v>
      </c>
      <c r="E663">
        <v>75</v>
      </c>
      <c r="F663" t="s">
        <v>8220</v>
      </c>
      <c r="G663" t="s">
        <v>8236</v>
      </c>
      <c r="H663" t="s">
        <v>8249</v>
      </c>
      <c r="I663">
        <v>1476189339</v>
      </c>
      <c r="J663">
        <v>1471005339</v>
      </c>
      <c r="K663" t="b">
        <v>0</v>
      </c>
      <c r="L663">
        <v>3</v>
      </c>
      <c r="M663" t="b">
        <v>0</v>
      </c>
      <c r="N663" t="s">
        <v>8284</v>
      </c>
      <c r="O663">
        <f t="shared" si="40"/>
        <v>0.75</v>
      </c>
      <c r="P663">
        <f t="shared" si="41"/>
        <v>25</v>
      </c>
      <c r="Q663" s="5" t="s">
        <v>8336</v>
      </c>
      <c r="R663" t="s">
        <v>8337</v>
      </c>
      <c r="S663" s="9">
        <f t="shared" si="42"/>
        <v>42594.191423611112</v>
      </c>
      <c r="T663" s="9">
        <f t="shared" si="43"/>
        <v>42654.191423611112</v>
      </c>
    </row>
    <row r="664" spans="1:20" ht="32">
      <c r="A664">
        <v>2563</v>
      </c>
      <c r="B664" s="3" t="s">
        <v>2563</v>
      </c>
      <c r="C664" s="3" t="s">
        <v>6673</v>
      </c>
      <c r="D664">
        <v>20000</v>
      </c>
      <c r="E664">
        <v>0</v>
      </c>
      <c r="F664" t="s">
        <v>8220</v>
      </c>
      <c r="G664" t="s">
        <v>8224</v>
      </c>
      <c r="H664" t="s">
        <v>8246</v>
      </c>
      <c r="I664">
        <v>1438226451</v>
      </c>
      <c r="J664">
        <v>1433042451</v>
      </c>
      <c r="K664" t="b">
        <v>0</v>
      </c>
      <c r="L664">
        <v>0</v>
      </c>
      <c r="M664" t="b">
        <v>0</v>
      </c>
      <c r="N664" t="s">
        <v>8284</v>
      </c>
      <c r="O664">
        <f t="shared" si="40"/>
        <v>0</v>
      </c>
      <c r="P664" t="e">
        <f t="shared" si="41"/>
        <v>#DIV/0!</v>
      </c>
      <c r="Q664" s="5" t="s">
        <v>8336</v>
      </c>
      <c r="R664" t="s">
        <v>8337</v>
      </c>
      <c r="S664" s="9">
        <f t="shared" si="42"/>
        <v>42154.806145833332</v>
      </c>
      <c r="T664" s="9">
        <f t="shared" si="43"/>
        <v>42214.806145833332</v>
      </c>
    </row>
    <row r="665" spans="1:20" ht="48">
      <c r="A665">
        <v>2564</v>
      </c>
      <c r="B665" s="3" t="s">
        <v>2564</v>
      </c>
      <c r="C665" s="3" t="s">
        <v>6674</v>
      </c>
      <c r="D665">
        <v>40000</v>
      </c>
      <c r="E665">
        <v>0</v>
      </c>
      <c r="F665" t="s">
        <v>8220</v>
      </c>
      <c r="G665" t="s">
        <v>8229</v>
      </c>
      <c r="H665" t="s">
        <v>8251</v>
      </c>
      <c r="I665">
        <v>1406854699</v>
      </c>
      <c r="J665">
        <v>1404262699</v>
      </c>
      <c r="K665" t="b">
        <v>0</v>
      </c>
      <c r="L665">
        <v>0</v>
      </c>
      <c r="M665" t="b">
        <v>0</v>
      </c>
      <c r="N665" t="s">
        <v>8284</v>
      </c>
      <c r="O665">
        <f t="shared" si="40"/>
        <v>0</v>
      </c>
      <c r="P665" t="e">
        <f t="shared" si="41"/>
        <v>#DIV/0!</v>
      </c>
      <c r="Q665" s="5" t="s">
        <v>8336</v>
      </c>
      <c r="R665" t="s">
        <v>8337</v>
      </c>
      <c r="S665" s="9">
        <f t="shared" si="42"/>
        <v>41821.70716435185</v>
      </c>
      <c r="T665" s="9">
        <f t="shared" si="43"/>
        <v>41851.70716435185</v>
      </c>
    </row>
    <row r="666" spans="1:20" ht="48">
      <c r="A666">
        <v>2565</v>
      </c>
      <c r="B666" s="3" t="s">
        <v>2565</v>
      </c>
      <c r="C666" s="3" t="s">
        <v>6675</v>
      </c>
      <c r="D666">
        <v>10000</v>
      </c>
      <c r="E666">
        <v>100</v>
      </c>
      <c r="F666" t="s">
        <v>8220</v>
      </c>
      <c r="G666" t="s">
        <v>8224</v>
      </c>
      <c r="H666" t="s">
        <v>8246</v>
      </c>
      <c r="I666">
        <v>1462827000</v>
      </c>
      <c r="J666">
        <v>1457710589</v>
      </c>
      <c r="K666" t="b">
        <v>0</v>
      </c>
      <c r="L666">
        <v>1</v>
      </c>
      <c r="M666" t="b">
        <v>0</v>
      </c>
      <c r="N666" t="s">
        <v>8284</v>
      </c>
      <c r="O666">
        <f t="shared" si="40"/>
        <v>1</v>
      </c>
      <c r="P666">
        <f t="shared" si="41"/>
        <v>100</v>
      </c>
      <c r="Q666" s="5" t="s">
        <v>8336</v>
      </c>
      <c r="R666" t="s">
        <v>8337</v>
      </c>
      <c r="S666" s="9">
        <f t="shared" si="42"/>
        <v>42440.317002314812</v>
      </c>
      <c r="T666" s="9">
        <f t="shared" si="43"/>
        <v>42499.534722222219</v>
      </c>
    </row>
    <row r="667" spans="1:20" ht="48">
      <c r="A667">
        <v>2566</v>
      </c>
      <c r="B667" s="3" t="s">
        <v>2566</v>
      </c>
      <c r="C667" s="3" t="s">
        <v>6676</v>
      </c>
      <c r="D667">
        <v>35000</v>
      </c>
      <c r="E667">
        <v>0</v>
      </c>
      <c r="F667" t="s">
        <v>8220</v>
      </c>
      <c r="G667" t="s">
        <v>8224</v>
      </c>
      <c r="H667" t="s">
        <v>8246</v>
      </c>
      <c r="I667">
        <v>1408663948</v>
      </c>
      <c r="J667">
        <v>1406071948</v>
      </c>
      <c r="K667" t="b">
        <v>0</v>
      </c>
      <c r="L667">
        <v>0</v>
      </c>
      <c r="M667" t="b">
        <v>0</v>
      </c>
      <c r="N667" t="s">
        <v>8284</v>
      </c>
      <c r="O667">
        <f t="shared" si="40"/>
        <v>0</v>
      </c>
      <c r="P667" t="e">
        <f t="shared" si="41"/>
        <v>#DIV/0!</v>
      </c>
      <c r="Q667" s="5" t="s">
        <v>8336</v>
      </c>
      <c r="R667" t="s">
        <v>8337</v>
      </c>
      <c r="S667" s="9">
        <f t="shared" si="42"/>
        <v>41842.647546296292</v>
      </c>
      <c r="T667" s="9">
        <f t="shared" si="43"/>
        <v>41872.647546296292</v>
      </c>
    </row>
    <row r="668" spans="1:20" ht="48">
      <c r="A668">
        <v>2567</v>
      </c>
      <c r="B668" s="3" t="s">
        <v>2567</v>
      </c>
      <c r="C668" s="3" t="s">
        <v>6677</v>
      </c>
      <c r="D668">
        <v>45000</v>
      </c>
      <c r="E668">
        <v>120</v>
      </c>
      <c r="F668" t="s">
        <v>8220</v>
      </c>
      <c r="G668" t="s">
        <v>8224</v>
      </c>
      <c r="H668" t="s">
        <v>8246</v>
      </c>
      <c r="I668">
        <v>1429823138</v>
      </c>
      <c r="J668">
        <v>1427231138</v>
      </c>
      <c r="K668" t="b">
        <v>0</v>
      </c>
      <c r="L668">
        <v>2</v>
      </c>
      <c r="M668" t="b">
        <v>0</v>
      </c>
      <c r="N668" t="s">
        <v>8284</v>
      </c>
      <c r="O668">
        <f t="shared" si="40"/>
        <v>0.27</v>
      </c>
      <c r="P668">
        <f t="shared" si="41"/>
        <v>60</v>
      </c>
      <c r="Q668" s="5" t="s">
        <v>8336</v>
      </c>
      <c r="R668" t="s">
        <v>8337</v>
      </c>
      <c r="S668" s="9">
        <f t="shared" si="42"/>
        <v>42087.545578703699</v>
      </c>
      <c r="T668" s="9">
        <f t="shared" si="43"/>
        <v>42117.545578703699</v>
      </c>
    </row>
    <row r="669" spans="1:20" ht="48">
      <c r="A669">
        <v>2568</v>
      </c>
      <c r="B669" s="3" t="s">
        <v>2568</v>
      </c>
      <c r="C669" s="3" t="s">
        <v>6678</v>
      </c>
      <c r="D669">
        <v>10000</v>
      </c>
      <c r="E669">
        <v>50</v>
      </c>
      <c r="F669" t="s">
        <v>8220</v>
      </c>
      <c r="G669" t="s">
        <v>8225</v>
      </c>
      <c r="H669" t="s">
        <v>8247</v>
      </c>
      <c r="I669">
        <v>1472745594</v>
      </c>
      <c r="J669">
        <v>1470153594</v>
      </c>
      <c r="K669" t="b">
        <v>0</v>
      </c>
      <c r="L669">
        <v>1</v>
      </c>
      <c r="M669" t="b">
        <v>0</v>
      </c>
      <c r="N669" t="s">
        <v>8284</v>
      </c>
      <c r="O669">
        <f t="shared" si="40"/>
        <v>0.5</v>
      </c>
      <c r="P669">
        <f t="shared" si="41"/>
        <v>50</v>
      </c>
      <c r="Q669" s="5" t="s">
        <v>8336</v>
      </c>
      <c r="R669" t="s">
        <v>8337</v>
      </c>
      <c r="S669" s="9">
        <f t="shared" si="42"/>
        <v>42584.33326388889</v>
      </c>
      <c r="T669" s="9">
        <f t="shared" si="43"/>
        <v>42614.33326388889</v>
      </c>
    </row>
    <row r="670" spans="1:20" ht="48">
      <c r="A670">
        <v>2569</v>
      </c>
      <c r="B670" s="3" t="s">
        <v>2569</v>
      </c>
      <c r="C670" s="3" t="s">
        <v>6679</v>
      </c>
      <c r="D670">
        <v>6500</v>
      </c>
      <c r="E670">
        <v>145</v>
      </c>
      <c r="F670" t="s">
        <v>8220</v>
      </c>
      <c r="G670" t="s">
        <v>8224</v>
      </c>
      <c r="H670" t="s">
        <v>8246</v>
      </c>
      <c r="I670">
        <v>1442457112</v>
      </c>
      <c r="J670">
        <v>1439865112</v>
      </c>
      <c r="K670" t="b">
        <v>0</v>
      </c>
      <c r="L670">
        <v>2</v>
      </c>
      <c r="M670" t="b">
        <v>0</v>
      </c>
      <c r="N670" t="s">
        <v>8284</v>
      </c>
      <c r="O670">
        <f t="shared" si="40"/>
        <v>2.23</v>
      </c>
      <c r="P670">
        <f t="shared" si="41"/>
        <v>72.5</v>
      </c>
      <c r="Q670" s="5" t="s">
        <v>8336</v>
      </c>
      <c r="R670" t="s">
        <v>8337</v>
      </c>
      <c r="S670" s="9">
        <f t="shared" si="42"/>
        <v>42233.772129629629</v>
      </c>
      <c r="T670" s="9">
        <f t="shared" si="43"/>
        <v>42263.772129629629</v>
      </c>
    </row>
    <row r="671" spans="1:20" ht="48">
      <c r="A671">
        <v>2570</v>
      </c>
      <c r="B671" s="3" t="s">
        <v>2570</v>
      </c>
      <c r="C671" s="3" t="s">
        <v>6680</v>
      </c>
      <c r="D671">
        <v>7000</v>
      </c>
      <c r="E671">
        <v>59</v>
      </c>
      <c r="F671" t="s">
        <v>8220</v>
      </c>
      <c r="G671" t="s">
        <v>8224</v>
      </c>
      <c r="H671" t="s">
        <v>8246</v>
      </c>
      <c r="I671">
        <v>1486590035</v>
      </c>
      <c r="J671">
        <v>1483998035</v>
      </c>
      <c r="K671" t="b">
        <v>0</v>
      </c>
      <c r="L671">
        <v>2</v>
      </c>
      <c r="M671" t="b">
        <v>0</v>
      </c>
      <c r="N671" t="s">
        <v>8284</v>
      </c>
      <c r="O671">
        <f t="shared" si="40"/>
        <v>0.84</v>
      </c>
      <c r="P671">
        <f t="shared" si="41"/>
        <v>29.5</v>
      </c>
      <c r="Q671" s="5" t="s">
        <v>8336</v>
      </c>
      <c r="R671" t="s">
        <v>8337</v>
      </c>
      <c r="S671" s="9">
        <f t="shared" si="42"/>
        <v>42744.569849537038</v>
      </c>
      <c r="T671" s="9">
        <f t="shared" si="43"/>
        <v>42774.569849537038</v>
      </c>
    </row>
    <row r="672" spans="1:20" ht="48">
      <c r="A672">
        <v>2571</v>
      </c>
      <c r="B672" s="3" t="s">
        <v>2571</v>
      </c>
      <c r="C672" s="3" t="s">
        <v>6681</v>
      </c>
      <c r="D672">
        <v>100000</v>
      </c>
      <c r="E672">
        <v>250</v>
      </c>
      <c r="F672" t="s">
        <v>8220</v>
      </c>
      <c r="G672" t="s">
        <v>8226</v>
      </c>
      <c r="H672" t="s">
        <v>8248</v>
      </c>
      <c r="I672">
        <v>1463645521</v>
      </c>
      <c r="J672">
        <v>1458461521</v>
      </c>
      <c r="K672" t="b">
        <v>0</v>
      </c>
      <c r="L672">
        <v>4</v>
      </c>
      <c r="M672" t="b">
        <v>0</v>
      </c>
      <c r="N672" t="s">
        <v>8284</v>
      </c>
      <c r="O672">
        <f t="shared" si="40"/>
        <v>0.25</v>
      </c>
      <c r="P672">
        <f t="shared" si="41"/>
        <v>62.5</v>
      </c>
      <c r="Q672" s="5" t="s">
        <v>8336</v>
      </c>
      <c r="R672" t="s">
        <v>8337</v>
      </c>
      <c r="S672" s="9">
        <f t="shared" si="42"/>
        <v>42449.008344907408</v>
      </c>
      <c r="T672" s="9">
        <f t="shared" si="43"/>
        <v>42509.008344907408</v>
      </c>
    </row>
    <row r="673" spans="1:20" ht="48">
      <c r="A673">
        <v>2572</v>
      </c>
      <c r="B673" s="3" t="s">
        <v>2572</v>
      </c>
      <c r="C673" s="3" t="s">
        <v>6682</v>
      </c>
      <c r="D673">
        <v>30000</v>
      </c>
      <c r="E673">
        <v>0</v>
      </c>
      <c r="F673" t="s">
        <v>8220</v>
      </c>
      <c r="G673" t="s">
        <v>8224</v>
      </c>
      <c r="H673" t="s">
        <v>8246</v>
      </c>
      <c r="I673">
        <v>1428893517</v>
      </c>
      <c r="J673">
        <v>1426301517</v>
      </c>
      <c r="K673" t="b">
        <v>0</v>
      </c>
      <c r="L673">
        <v>0</v>
      </c>
      <c r="M673" t="b">
        <v>0</v>
      </c>
      <c r="N673" t="s">
        <v>8284</v>
      </c>
      <c r="O673">
        <f t="shared" si="40"/>
        <v>0</v>
      </c>
      <c r="P673" t="e">
        <f t="shared" si="41"/>
        <v>#DIV/0!</v>
      </c>
      <c r="Q673" s="5" t="s">
        <v>8336</v>
      </c>
      <c r="R673" t="s">
        <v>8337</v>
      </c>
      <c r="S673" s="9">
        <f t="shared" si="42"/>
        <v>42076.786076388882</v>
      </c>
      <c r="T673" s="9">
        <f t="shared" si="43"/>
        <v>42106.786076388882</v>
      </c>
    </row>
    <row r="674" spans="1:20" ht="48">
      <c r="A674">
        <v>2573</v>
      </c>
      <c r="B674" s="3" t="s">
        <v>2573</v>
      </c>
      <c r="C674" s="3" t="s">
        <v>6683</v>
      </c>
      <c r="D674">
        <v>8000</v>
      </c>
      <c r="E674">
        <v>0</v>
      </c>
      <c r="F674" t="s">
        <v>8220</v>
      </c>
      <c r="G674" t="s">
        <v>8224</v>
      </c>
      <c r="H674" t="s">
        <v>8246</v>
      </c>
      <c r="I674">
        <v>1408803149</v>
      </c>
      <c r="J674">
        <v>1404915149</v>
      </c>
      <c r="K674" t="b">
        <v>0</v>
      </c>
      <c r="L674">
        <v>0</v>
      </c>
      <c r="M674" t="b">
        <v>0</v>
      </c>
      <c r="N674" t="s">
        <v>8284</v>
      </c>
      <c r="O674">
        <f t="shared" si="40"/>
        <v>0</v>
      </c>
      <c r="P674" t="e">
        <f t="shared" si="41"/>
        <v>#DIV/0!</v>
      </c>
      <c r="Q674" s="5" t="s">
        <v>8336</v>
      </c>
      <c r="R674" t="s">
        <v>8337</v>
      </c>
      <c r="S674" s="9">
        <f t="shared" si="42"/>
        <v>41829.258668981478</v>
      </c>
      <c r="T674" s="9">
        <f t="shared" si="43"/>
        <v>41874.258668981478</v>
      </c>
    </row>
    <row r="675" spans="1:20" ht="48">
      <c r="A675">
        <v>2574</v>
      </c>
      <c r="B675" s="3" t="s">
        <v>2574</v>
      </c>
      <c r="C675" s="3" t="s">
        <v>6684</v>
      </c>
      <c r="D675">
        <v>10000</v>
      </c>
      <c r="E675">
        <v>0</v>
      </c>
      <c r="F675" t="s">
        <v>8220</v>
      </c>
      <c r="G675" t="s">
        <v>8224</v>
      </c>
      <c r="H675" t="s">
        <v>8246</v>
      </c>
      <c r="I675">
        <v>1463600945</v>
      </c>
      <c r="J675">
        <v>1461786545</v>
      </c>
      <c r="K675" t="b">
        <v>0</v>
      </c>
      <c r="L675">
        <v>0</v>
      </c>
      <c r="M675" t="b">
        <v>0</v>
      </c>
      <c r="N675" t="s">
        <v>8284</v>
      </c>
      <c r="O675">
        <f t="shared" si="40"/>
        <v>0</v>
      </c>
      <c r="P675" t="e">
        <f t="shared" si="41"/>
        <v>#DIV/0!</v>
      </c>
      <c r="Q675" s="5" t="s">
        <v>8336</v>
      </c>
      <c r="R675" t="s">
        <v>8337</v>
      </c>
      <c r="S675" s="9">
        <f t="shared" si="42"/>
        <v>42487.492418981477</v>
      </c>
      <c r="T675" s="9">
        <f t="shared" si="43"/>
        <v>42508.492418981477</v>
      </c>
    </row>
    <row r="676" spans="1:20" ht="48">
      <c r="A676">
        <v>2575</v>
      </c>
      <c r="B676" s="3" t="s">
        <v>2575</v>
      </c>
      <c r="C676" s="3" t="s">
        <v>6685</v>
      </c>
      <c r="D676">
        <v>85000</v>
      </c>
      <c r="E676">
        <v>0</v>
      </c>
      <c r="F676" t="s">
        <v>8220</v>
      </c>
      <c r="G676" t="s">
        <v>8224</v>
      </c>
      <c r="H676" t="s">
        <v>8246</v>
      </c>
      <c r="I676">
        <v>1421030194</v>
      </c>
      <c r="J676">
        <v>1418438194</v>
      </c>
      <c r="K676" t="b">
        <v>0</v>
      </c>
      <c r="L676">
        <v>0</v>
      </c>
      <c r="M676" t="b">
        <v>0</v>
      </c>
      <c r="N676" t="s">
        <v>8284</v>
      </c>
      <c r="O676">
        <f t="shared" si="40"/>
        <v>0</v>
      </c>
      <c r="P676" t="e">
        <f t="shared" si="41"/>
        <v>#DIV/0!</v>
      </c>
      <c r="Q676" s="5" t="s">
        <v>8336</v>
      </c>
      <c r="R676" t="s">
        <v>8337</v>
      </c>
      <c r="S676" s="9">
        <f t="shared" si="42"/>
        <v>41985.775393518517</v>
      </c>
      <c r="T676" s="9">
        <f t="shared" si="43"/>
        <v>42015.775393518517</v>
      </c>
    </row>
    <row r="677" spans="1:20" ht="32">
      <c r="A677">
        <v>2576</v>
      </c>
      <c r="B677" s="3" t="s">
        <v>2576</v>
      </c>
      <c r="C677" s="3" t="s">
        <v>6686</v>
      </c>
      <c r="D677">
        <v>10000</v>
      </c>
      <c r="E677">
        <v>0</v>
      </c>
      <c r="F677" t="s">
        <v>8220</v>
      </c>
      <c r="G677" t="s">
        <v>8224</v>
      </c>
      <c r="H677" t="s">
        <v>8246</v>
      </c>
      <c r="I677">
        <v>1428707647</v>
      </c>
      <c r="J677">
        <v>1424823247</v>
      </c>
      <c r="K677" t="b">
        <v>0</v>
      </c>
      <c r="L677">
        <v>0</v>
      </c>
      <c r="M677" t="b">
        <v>0</v>
      </c>
      <c r="N677" t="s">
        <v>8284</v>
      </c>
      <c r="O677">
        <f t="shared" si="40"/>
        <v>0</v>
      </c>
      <c r="P677" t="e">
        <f t="shared" si="41"/>
        <v>#DIV/0!</v>
      </c>
      <c r="Q677" s="5" t="s">
        <v>8336</v>
      </c>
      <c r="R677" t="s">
        <v>8337</v>
      </c>
      <c r="S677" s="9">
        <f t="shared" si="42"/>
        <v>42059.676469907405</v>
      </c>
      <c r="T677" s="9">
        <f t="shared" si="43"/>
        <v>42104.634803240733</v>
      </c>
    </row>
    <row r="678" spans="1:20" ht="48">
      <c r="A678">
        <v>2577</v>
      </c>
      <c r="B678" s="3" t="s">
        <v>2577</v>
      </c>
      <c r="C678" s="3" t="s">
        <v>6687</v>
      </c>
      <c r="D678">
        <v>15000</v>
      </c>
      <c r="E678">
        <v>0</v>
      </c>
      <c r="F678" t="s">
        <v>8220</v>
      </c>
      <c r="G678" t="s">
        <v>8224</v>
      </c>
      <c r="H678" t="s">
        <v>8246</v>
      </c>
      <c r="I678">
        <v>1407181297</v>
      </c>
      <c r="J678">
        <v>1405021297</v>
      </c>
      <c r="K678" t="b">
        <v>0</v>
      </c>
      <c r="L678">
        <v>0</v>
      </c>
      <c r="M678" t="b">
        <v>0</v>
      </c>
      <c r="N678" t="s">
        <v>8284</v>
      </c>
      <c r="O678">
        <f t="shared" si="40"/>
        <v>0</v>
      </c>
      <c r="P678" t="e">
        <f t="shared" si="41"/>
        <v>#DIV/0!</v>
      </c>
      <c r="Q678" s="5" t="s">
        <v>8336</v>
      </c>
      <c r="R678" t="s">
        <v>8337</v>
      </c>
      <c r="S678" s="9">
        <f t="shared" si="42"/>
        <v>41830.487233796295</v>
      </c>
      <c r="T678" s="9">
        <f t="shared" si="43"/>
        <v>41855.487233796295</v>
      </c>
    </row>
    <row r="679" spans="1:20" ht="48">
      <c r="A679">
        <v>2578</v>
      </c>
      <c r="B679" s="3" t="s">
        <v>2578</v>
      </c>
      <c r="C679" s="3" t="s">
        <v>6688</v>
      </c>
      <c r="D679">
        <v>6000</v>
      </c>
      <c r="E679">
        <v>0</v>
      </c>
      <c r="F679" t="s">
        <v>8220</v>
      </c>
      <c r="G679" t="s">
        <v>8224</v>
      </c>
      <c r="H679" t="s">
        <v>8246</v>
      </c>
      <c r="I679">
        <v>1444410000</v>
      </c>
      <c r="J679">
        <v>1440203579</v>
      </c>
      <c r="K679" t="b">
        <v>0</v>
      </c>
      <c r="L679">
        <v>0</v>
      </c>
      <c r="M679" t="b">
        <v>0</v>
      </c>
      <c r="N679" t="s">
        <v>8284</v>
      </c>
      <c r="O679">
        <f t="shared" si="40"/>
        <v>0</v>
      </c>
      <c r="P679" t="e">
        <f t="shared" si="41"/>
        <v>#DIV/0!</v>
      </c>
      <c r="Q679" s="5" t="s">
        <v>8336</v>
      </c>
      <c r="R679" t="s">
        <v>8337</v>
      </c>
      <c r="S679" s="9">
        <f t="shared" si="42"/>
        <v>42237.689571759256</v>
      </c>
      <c r="T679" s="9">
        <f t="shared" si="43"/>
        <v>42286.374999999993</v>
      </c>
    </row>
    <row r="680" spans="1:20" ht="48">
      <c r="A680">
        <v>2579</v>
      </c>
      <c r="B680" s="3" t="s">
        <v>2579</v>
      </c>
      <c r="C680" s="3" t="s">
        <v>6689</v>
      </c>
      <c r="D680">
        <v>200000</v>
      </c>
      <c r="E680">
        <v>277</v>
      </c>
      <c r="F680" t="s">
        <v>8220</v>
      </c>
      <c r="G680" t="s">
        <v>8224</v>
      </c>
      <c r="H680" t="s">
        <v>8246</v>
      </c>
      <c r="I680">
        <v>1410810903</v>
      </c>
      <c r="J680">
        <v>1405626903</v>
      </c>
      <c r="K680" t="b">
        <v>0</v>
      </c>
      <c r="L680">
        <v>12</v>
      </c>
      <c r="M680" t="b">
        <v>0</v>
      </c>
      <c r="N680" t="s">
        <v>8284</v>
      </c>
      <c r="O680">
        <f t="shared" si="40"/>
        <v>0.14000000000000001</v>
      </c>
      <c r="P680">
        <f t="shared" si="41"/>
        <v>23.08</v>
      </c>
      <c r="Q680" s="5" t="s">
        <v>8336</v>
      </c>
      <c r="R680" t="s">
        <v>8337</v>
      </c>
      <c r="S680" s="9">
        <f t="shared" si="42"/>
        <v>41837.496562499997</v>
      </c>
      <c r="T680" s="9">
        <f t="shared" si="43"/>
        <v>41897.496562499997</v>
      </c>
    </row>
    <row r="681" spans="1:20" ht="48">
      <c r="A681">
        <v>2580</v>
      </c>
      <c r="B681" s="3" t="s">
        <v>2580</v>
      </c>
      <c r="C681" s="3" t="s">
        <v>6690</v>
      </c>
      <c r="D681">
        <v>8500</v>
      </c>
      <c r="E681">
        <v>51</v>
      </c>
      <c r="F681" t="s">
        <v>8220</v>
      </c>
      <c r="G681" t="s">
        <v>8224</v>
      </c>
      <c r="H681" t="s">
        <v>8246</v>
      </c>
      <c r="I681">
        <v>1431745200</v>
      </c>
      <c r="J681">
        <v>1429170603</v>
      </c>
      <c r="K681" t="b">
        <v>0</v>
      </c>
      <c r="L681">
        <v>2</v>
      </c>
      <c r="M681" t="b">
        <v>0</v>
      </c>
      <c r="N681" t="s">
        <v>8284</v>
      </c>
      <c r="O681">
        <f t="shared" si="40"/>
        <v>0.6</v>
      </c>
      <c r="P681">
        <f t="shared" si="41"/>
        <v>25.5</v>
      </c>
      <c r="Q681" s="5" t="s">
        <v>8336</v>
      </c>
      <c r="R681" t="s">
        <v>8337</v>
      </c>
      <c r="S681" s="9">
        <f t="shared" si="42"/>
        <v>42109.993090277778</v>
      </c>
      <c r="T681" s="9">
        <f t="shared" si="43"/>
        <v>42139.791666666664</v>
      </c>
    </row>
    <row r="682" spans="1:20" ht="48">
      <c r="A682">
        <v>2581</v>
      </c>
      <c r="B682" s="3" t="s">
        <v>2581</v>
      </c>
      <c r="C682" s="3" t="s">
        <v>6691</v>
      </c>
      <c r="D682">
        <v>5000</v>
      </c>
      <c r="E682">
        <v>530</v>
      </c>
      <c r="F682" t="s">
        <v>8221</v>
      </c>
      <c r="G682" t="s">
        <v>8224</v>
      </c>
      <c r="H682" t="s">
        <v>8246</v>
      </c>
      <c r="I682">
        <v>1447689898</v>
      </c>
      <c r="J682">
        <v>1445094298</v>
      </c>
      <c r="K682" t="b">
        <v>0</v>
      </c>
      <c r="L682">
        <v>11</v>
      </c>
      <c r="M682" t="b">
        <v>0</v>
      </c>
      <c r="N682" t="s">
        <v>8284</v>
      </c>
      <c r="O682">
        <f t="shared" si="40"/>
        <v>10.6</v>
      </c>
      <c r="P682">
        <f t="shared" si="41"/>
        <v>48.18</v>
      </c>
      <c r="Q682" s="5" t="s">
        <v>8336</v>
      </c>
      <c r="R682" t="s">
        <v>8337</v>
      </c>
      <c r="S682" s="9">
        <f t="shared" si="42"/>
        <v>42294.295115740737</v>
      </c>
      <c r="T682" s="9">
        <f t="shared" si="43"/>
        <v>42324.336782407401</v>
      </c>
    </row>
    <row r="683" spans="1:20" ht="32">
      <c r="A683">
        <v>2582</v>
      </c>
      <c r="B683" s="3" t="s">
        <v>2582</v>
      </c>
      <c r="C683" s="3" t="s">
        <v>6692</v>
      </c>
      <c r="D683">
        <v>90000</v>
      </c>
      <c r="E683">
        <v>1</v>
      </c>
      <c r="F683" t="s">
        <v>8221</v>
      </c>
      <c r="G683" t="s">
        <v>8224</v>
      </c>
      <c r="H683" t="s">
        <v>8246</v>
      </c>
      <c r="I683">
        <v>1477784634</v>
      </c>
      <c r="J683">
        <v>1475192634</v>
      </c>
      <c r="K683" t="b">
        <v>0</v>
      </c>
      <c r="L683">
        <v>1</v>
      </c>
      <c r="M683" t="b">
        <v>0</v>
      </c>
      <c r="N683" t="s">
        <v>8284</v>
      </c>
      <c r="O683">
        <f t="shared" si="40"/>
        <v>0</v>
      </c>
      <c r="P683">
        <f t="shared" si="41"/>
        <v>1</v>
      </c>
      <c r="Q683" s="5" t="s">
        <v>8336</v>
      </c>
      <c r="R683" t="s">
        <v>8337</v>
      </c>
      <c r="S683" s="9">
        <f t="shared" si="42"/>
        <v>42642.655486111107</v>
      </c>
      <c r="T683" s="9">
        <f t="shared" si="43"/>
        <v>42672.655486111107</v>
      </c>
    </row>
    <row r="684" spans="1:20" ht="32">
      <c r="A684">
        <v>2583</v>
      </c>
      <c r="B684" s="3" t="s">
        <v>2583</v>
      </c>
      <c r="C684" s="3" t="s">
        <v>6693</v>
      </c>
      <c r="D684">
        <v>1000</v>
      </c>
      <c r="E684">
        <v>5</v>
      </c>
      <c r="F684" t="s">
        <v>8221</v>
      </c>
      <c r="G684" t="s">
        <v>8224</v>
      </c>
      <c r="H684" t="s">
        <v>8246</v>
      </c>
      <c r="I684">
        <v>1426526880</v>
      </c>
      <c r="J684">
        <v>1421346480</v>
      </c>
      <c r="K684" t="b">
        <v>0</v>
      </c>
      <c r="L684">
        <v>5</v>
      </c>
      <c r="M684" t="b">
        <v>0</v>
      </c>
      <c r="N684" t="s">
        <v>8284</v>
      </c>
      <c r="O684">
        <f t="shared" si="40"/>
        <v>0.5</v>
      </c>
      <c r="P684">
        <f t="shared" si="41"/>
        <v>1</v>
      </c>
      <c r="Q684" s="5" t="s">
        <v>8336</v>
      </c>
      <c r="R684" t="s">
        <v>8337</v>
      </c>
      <c r="S684" s="9">
        <f t="shared" si="42"/>
        <v>42019.436111111114</v>
      </c>
      <c r="T684" s="9">
        <f t="shared" si="43"/>
        <v>42079.394444444442</v>
      </c>
    </row>
    <row r="685" spans="1:20" ht="32">
      <c r="A685">
        <v>2584</v>
      </c>
      <c r="B685" s="3" t="s">
        <v>2584</v>
      </c>
      <c r="C685" s="3" t="s">
        <v>6694</v>
      </c>
      <c r="D685">
        <v>10000</v>
      </c>
      <c r="E685">
        <v>0</v>
      </c>
      <c r="F685" t="s">
        <v>8221</v>
      </c>
      <c r="G685" t="s">
        <v>8224</v>
      </c>
      <c r="H685" t="s">
        <v>8246</v>
      </c>
      <c r="I685">
        <v>1434341369</v>
      </c>
      <c r="J685">
        <v>1431749369</v>
      </c>
      <c r="K685" t="b">
        <v>0</v>
      </c>
      <c r="L685">
        <v>0</v>
      </c>
      <c r="M685" t="b">
        <v>0</v>
      </c>
      <c r="N685" t="s">
        <v>8284</v>
      </c>
      <c r="O685">
        <f t="shared" si="40"/>
        <v>0</v>
      </c>
      <c r="P685" t="e">
        <f t="shared" si="41"/>
        <v>#DIV/0!</v>
      </c>
      <c r="Q685" s="5" t="s">
        <v>8336</v>
      </c>
      <c r="R685" t="s">
        <v>8337</v>
      </c>
      <c r="S685" s="9">
        <f t="shared" si="42"/>
        <v>42139.839918981474</v>
      </c>
      <c r="T685" s="9">
        <f t="shared" si="43"/>
        <v>42169.839918981474</v>
      </c>
    </row>
    <row r="686" spans="1:20" ht="48">
      <c r="A686">
        <v>2585</v>
      </c>
      <c r="B686" s="3" t="s">
        <v>2585</v>
      </c>
      <c r="C686" s="3" t="s">
        <v>6695</v>
      </c>
      <c r="D686">
        <v>30000</v>
      </c>
      <c r="E686">
        <v>50</v>
      </c>
      <c r="F686" t="s">
        <v>8221</v>
      </c>
      <c r="G686" t="s">
        <v>8224</v>
      </c>
      <c r="H686" t="s">
        <v>8246</v>
      </c>
      <c r="I686">
        <v>1404601632</v>
      </c>
      <c r="J686">
        <v>1402009632</v>
      </c>
      <c r="K686" t="b">
        <v>0</v>
      </c>
      <c r="L686">
        <v>1</v>
      </c>
      <c r="M686" t="b">
        <v>0</v>
      </c>
      <c r="N686" t="s">
        <v>8284</v>
      </c>
      <c r="O686">
        <f t="shared" si="40"/>
        <v>0.17</v>
      </c>
      <c r="P686">
        <f t="shared" si="41"/>
        <v>50</v>
      </c>
      <c r="Q686" s="5" t="s">
        <v>8336</v>
      </c>
      <c r="R686" t="s">
        <v>8337</v>
      </c>
      <c r="S686" s="9">
        <f t="shared" si="42"/>
        <v>41795.629999999997</v>
      </c>
      <c r="T686" s="9">
        <f t="shared" si="43"/>
        <v>41825.629999999997</v>
      </c>
    </row>
    <row r="687" spans="1:20" ht="32">
      <c r="A687">
        <v>2586</v>
      </c>
      <c r="B687" s="3" t="s">
        <v>2586</v>
      </c>
      <c r="C687" s="3" t="s">
        <v>6696</v>
      </c>
      <c r="D687">
        <v>3000</v>
      </c>
      <c r="E687">
        <v>5</v>
      </c>
      <c r="F687" t="s">
        <v>8221</v>
      </c>
      <c r="G687" t="s">
        <v>8225</v>
      </c>
      <c r="H687" t="s">
        <v>8247</v>
      </c>
      <c r="I687">
        <v>1451030136</v>
      </c>
      <c r="J687">
        <v>1448438136</v>
      </c>
      <c r="K687" t="b">
        <v>0</v>
      </c>
      <c r="L687">
        <v>1</v>
      </c>
      <c r="M687" t="b">
        <v>0</v>
      </c>
      <c r="N687" t="s">
        <v>8284</v>
      </c>
      <c r="O687">
        <f t="shared" si="40"/>
        <v>0.17</v>
      </c>
      <c r="P687">
        <f t="shared" si="41"/>
        <v>5</v>
      </c>
      <c r="Q687" s="5" t="s">
        <v>8336</v>
      </c>
      <c r="R687" t="s">
        <v>8337</v>
      </c>
      <c r="S687" s="9">
        <f t="shared" si="42"/>
        <v>42332.996944444443</v>
      </c>
      <c r="T687" s="9">
        <f t="shared" si="43"/>
        <v>42362.996944444443</v>
      </c>
    </row>
    <row r="688" spans="1:20" ht="48">
      <c r="A688">
        <v>2587</v>
      </c>
      <c r="B688" s="3" t="s">
        <v>2587</v>
      </c>
      <c r="C688" s="3" t="s">
        <v>6697</v>
      </c>
      <c r="D688">
        <v>50000</v>
      </c>
      <c r="E688">
        <v>1217</v>
      </c>
      <c r="F688" t="s">
        <v>8221</v>
      </c>
      <c r="G688" t="s">
        <v>8224</v>
      </c>
      <c r="H688" t="s">
        <v>8246</v>
      </c>
      <c r="I688">
        <v>1451491953</v>
      </c>
      <c r="J688">
        <v>1448899953</v>
      </c>
      <c r="K688" t="b">
        <v>0</v>
      </c>
      <c r="L688">
        <v>6</v>
      </c>
      <c r="M688" t="b">
        <v>0</v>
      </c>
      <c r="N688" t="s">
        <v>8284</v>
      </c>
      <c r="O688">
        <f t="shared" si="40"/>
        <v>2.4300000000000002</v>
      </c>
      <c r="P688">
        <f t="shared" si="41"/>
        <v>202.83</v>
      </c>
      <c r="Q688" s="5" t="s">
        <v>8336</v>
      </c>
      <c r="R688" t="s">
        <v>8337</v>
      </c>
      <c r="S688" s="9">
        <f t="shared" si="42"/>
        <v>42338.342048611106</v>
      </c>
      <c r="T688" s="9">
        <f t="shared" si="43"/>
        <v>42368.342048611106</v>
      </c>
    </row>
    <row r="689" spans="1:20" ht="48">
      <c r="A689">
        <v>2588</v>
      </c>
      <c r="B689" s="3" t="s">
        <v>2588</v>
      </c>
      <c r="C689" s="3" t="s">
        <v>6698</v>
      </c>
      <c r="D689">
        <v>6000</v>
      </c>
      <c r="E689">
        <v>233</v>
      </c>
      <c r="F689" t="s">
        <v>8221</v>
      </c>
      <c r="G689" t="s">
        <v>8224</v>
      </c>
      <c r="H689" t="s">
        <v>8246</v>
      </c>
      <c r="I689">
        <v>1427807640</v>
      </c>
      <c r="J689">
        <v>1423325626</v>
      </c>
      <c r="K689" t="b">
        <v>0</v>
      </c>
      <c r="L689">
        <v>8</v>
      </c>
      <c r="M689" t="b">
        <v>0</v>
      </c>
      <c r="N689" t="s">
        <v>8284</v>
      </c>
      <c r="O689">
        <f t="shared" si="40"/>
        <v>3.88</v>
      </c>
      <c r="P689">
        <f t="shared" si="41"/>
        <v>29.13</v>
      </c>
      <c r="Q689" s="5" t="s">
        <v>8336</v>
      </c>
      <c r="R689" t="s">
        <v>8337</v>
      </c>
      <c r="S689" s="9">
        <f t="shared" si="42"/>
        <v>42042.342893518515</v>
      </c>
      <c r="T689" s="9">
        <f t="shared" si="43"/>
        <v>42094.218055555553</v>
      </c>
    </row>
    <row r="690" spans="1:20" ht="48">
      <c r="A690">
        <v>2589</v>
      </c>
      <c r="B690" s="3" t="s">
        <v>2589</v>
      </c>
      <c r="C690" s="3" t="s">
        <v>6699</v>
      </c>
      <c r="D690">
        <v>50000</v>
      </c>
      <c r="E690">
        <v>5</v>
      </c>
      <c r="F690" t="s">
        <v>8221</v>
      </c>
      <c r="G690" t="s">
        <v>8232</v>
      </c>
      <c r="H690" t="s">
        <v>8253</v>
      </c>
      <c r="I690">
        <v>1458733927</v>
      </c>
      <c r="J690">
        <v>1456145527</v>
      </c>
      <c r="K690" t="b">
        <v>0</v>
      </c>
      <c r="L690">
        <v>1</v>
      </c>
      <c r="M690" t="b">
        <v>0</v>
      </c>
      <c r="N690" t="s">
        <v>8284</v>
      </c>
      <c r="O690">
        <f t="shared" si="40"/>
        <v>0.01</v>
      </c>
      <c r="P690">
        <f t="shared" si="41"/>
        <v>5</v>
      </c>
      <c r="Q690" s="5" t="s">
        <v>8336</v>
      </c>
      <c r="R690" t="s">
        <v>8337</v>
      </c>
      <c r="S690" s="9">
        <f t="shared" si="42"/>
        <v>42422.202858796292</v>
      </c>
      <c r="T690" s="9">
        <f t="shared" si="43"/>
        <v>42452.161192129628</v>
      </c>
    </row>
    <row r="691" spans="1:20" ht="48">
      <c r="A691">
        <v>2590</v>
      </c>
      <c r="B691" s="3" t="s">
        <v>2590</v>
      </c>
      <c r="C691" s="3" t="s">
        <v>6700</v>
      </c>
      <c r="D691">
        <v>3000</v>
      </c>
      <c r="E691">
        <v>0</v>
      </c>
      <c r="F691" t="s">
        <v>8221</v>
      </c>
      <c r="G691" t="s">
        <v>8226</v>
      </c>
      <c r="H691" t="s">
        <v>8248</v>
      </c>
      <c r="I691">
        <v>1453817297</v>
      </c>
      <c r="J691">
        <v>1453212497</v>
      </c>
      <c r="K691" t="b">
        <v>0</v>
      </c>
      <c r="L691">
        <v>0</v>
      </c>
      <c r="M691" t="b">
        <v>0</v>
      </c>
      <c r="N691" t="s">
        <v>8284</v>
      </c>
      <c r="O691">
        <f t="shared" si="40"/>
        <v>0</v>
      </c>
      <c r="P691" t="e">
        <f t="shared" si="41"/>
        <v>#DIV/0!</v>
      </c>
      <c r="Q691" s="5" t="s">
        <v>8336</v>
      </c>
      <c r="R691" t="s">
        <v>8337</v>
      </c>
      <c r="S691" s="9">
        <f t="shared" si="42"/>
        <v>42388.255752314813</v>
      </c>
      <c r="T691" s="9">
        <f t="shared" si="43"/>
        <v>42395.255752314813</v>
      </c>
    </row>
    <row r="692" spans="1:20" ht="48">
      <c r="A692">
        <v>2591</v>
      </c>
      <c r="B692" s="3" t="s">
        <v>2591</v>
      </c>
      <c r="C692" s="3" t="s">
        <v>6701</v>
      </c>
      <c r="D692">
        <v>1500</v>
      </c>
      <c r="E692">
        <v>26</v>
      </c>
      <c r="F692" t="s">
        <v>8221</v>
      </c>
      <c r="G692" t="s">
        <v>8224</v>
      </c>
      <c r="H692" t="s">
        <v>8246</v>
      </c>
      <c r="I692">
        <v>1457901924</v>
      </c>
      <c r="J692">
        <v>1452721524</v>
      </c>
      <c r="K692" t="b">
        <v>0</v>
      </c>
      <c r="L692">
        <v>2</v>
      </c>
      <c r="M692" t="b">
        <v>0</v>
      </c>
      <c r="N692" t="s">
        <v>8284</v>
      </c>
      <c r="O692">
        <f t="shared" si="40"/>
        <v>1.73</v>
      </c>
      <c r="P692">
        <f t="shared" si="41"/>
        <v>13</v>
      </c>
      <c r="Q692" s="5" t="s">
        <v>8336</v>
      </c>
      <c r="R692" t="s">
        <v>8337</v>
      </c>
      <c r="S692" s="9">
        <f t="shared" si="42"/>
        <v>42382.573194444441</v>
      </c>
      <c r="T692" s="9">
        <f t="shared" si="43"/>
        <v>42442.531527777777</v>
      </c>
    </row>
    <row r="693" spans="1:20" ht="48">
      <c r="A693">
        <v>2592</v>
      </c>
      <c r="B693" s="3" t="s">
        <v>2592</v>
      </c>
      <c r="C693" s="3" t="s">
        <v>6702</v>
      </c>
      <c r="D693">
        <v>30000</v>
      </c>
      <c r="E693">
        <v>50</v>
      </c>
      <c r="F693" t="s">
        <v>8221</v>
      </c>
      <c r="G693" t="s">
        <v>8224</v>
      </c>
      <c r="H693" t="s">
        <v>8246</v>
      </c>
      <c r="I693">
        <v>1412536421</v>
      </c>
      <c r="J693">
        <v>1409944421</v>
      </c>
      <c r="K693" t="b">
        <v>0</v>
      </c>
      <c r="L693">
        <v>1</v>
      </c>
      <c r="M693" t="b">
        <v>0</v>
      </c>
      <c r="N693" t="s">
        <v>8284</v>
      </c>
      <c r="O693">
        <f t="shared" si="40"/>
        <v>0.17</v>
      </c>
      <c r="P693">
        <f t="shared" si="41"/>
        <v>50</v>
      </c>
      <c r="Q693" s="5" t="s">
        <v>8336</v>
      </c>
      <c r="R693" t="s">
        <v>8337</v>
      </c>
      <c r="S693" s="9">
        <f t="shared" si="42"/>
        <v>41887.467835648145</v>
      </c>
      <c r="T693" s="9">
        <f t="shared" si="43"/>
        <v>41917.467835648145</v>
      </c>
    </row>
    <row r="694" spans="1:20" ht="48">
      <c r="A694">
        <v>2593</v>
      </c>
      <c r="B694" s="3" t="s">
        <v>2593</v>
      </c>
      <c r="C694" s="3" t="s">
        <v>6703</v>
      </c>
      <c r="D694">
        <v>10000</v>
      </c>
      <c r="E694">
        <v>0</v>
      </c>
      <c r="F694" t="s">
        <v>8221</v>
      </c>
      <c r="G694" t="s">
        <v>8224</v>
      </c>
      <c r="H694" t="s">
        <v>8246</v>
      </c>
      <c r="I694">
        <v>1429993026</v>
      </c>
      <c r="J694">
        <v>1427401026</v>
      </c>
      <c r="K694" t="b">
        <v>0</v>
      </c>
      <c r="L694">
        <v>0</v>
      </c>
      <c r="M694" t="b">
        <v>0</v>
      </c>
      <c r="N694" t="s">
        <v>8284</v>
      </c>
      <c r="O694">
        <f t="shared" si="40"/>
        <v>0</v>
      </c>
      <c r="P694" t="e">
        <f t="shared" si="41"/>
        <v>#DIV/0!</v>
      </c>
      <c r="Q694" s="5" t="s">
        <v>8336</v>
      </c>
      <c r="R694" t="s">
        <v>8337</v>
      </c>
      <c r="S694" s="9">
        <f t="shared" si="42"/>
        <v>42089.511874999997</v>
      </c>
      <c r="T694" s="9">
        <f t="shared" si="43"/>
        <v>42119.511874999997</v>
      </c>
    </row>
    <row r="695" spans="1:20" ht="48">
      <c r="A695">
        <v>2594</v>
      </c>
      <c r="B695" s="3" t="s">
        <v>2594</v>
      </c>
      <c r="C695" s="3" t="s">
        <v>6704</v>
      </c>
      <c r="D695">
        <v>80000</v>
      </c>
      <c r="E695">
        <v>1</v>
      </c>
      <c r="F695" t="s">
        <v>8221</v>
      </c>
      <c r="G695" t="s">
        <v>8224</v>
      </c>
      <c r="H695" t="s">
        <v>8246</v>
      </c>
      <c r="I695">
        <v>1407453228</v>
      </c>
      <c r="J695">
        <v>1404861228</v>
      </c>
      <c r="K695" t="b">
        <v>0</v>
      </c>
      <c r="L695">
        <v>1</v>
      </c>
      <c r="M695" t="b">
        <v>0</v>
      </c>
      <c r="N695" t="s">
        <v>8284</v>
      </c>
      <c r="O695">
        <f t="shared" si="40"/>
        <v>0</v>
      </c>
      <c r="P695">
        <f t="shared" si="41"/>
        <v>1</v>
      </c>
      <c r="Q695" s="5" t="s">
        <v>8336</v>
      </c>
      <c r="R695" t="s">
        <v>8337</v>
      </c>
      <c r="S695" s="9">
        <f t="shared" si="42"/>
        <v>41828.634583333333</v>
      </c>
      <c r="T695" s="9">
        <f t="shared" si="43"/>
        <v>41858.634583333333</v>
      </c>
    </row>
    <row r="696" spans="1:20" ht="32">
      <c r="A696">
        <v>2595</v>
      </c>
      <c r="B696" s="3" t="s">
        <v>2595</v>
      </c>
      <c r="C696" s="3" t="s">
        <v>6705</v>
      </c>
      <c r="D696">
        <v>15000</v>
      </c>
      <c r="E696">
        <v>1825</v>
      </c>
      <c r="F696" t="s">
        <v>8221</v>
      </c>
      <c r="G696" t="s">
        <v>8224</v>
      </c>
      <c r="H696" t="s">
        <v>8246</v>
      </c>
      <c r="I696">
        <v>1487915500</v>
      </c>
      <c r="J696">
        <v>1485323500</v>
      </c>
      <c r="K696" t="b">
        <v>0</v>
      </c>
      <c r="L696">
        <v>19</v>
      </c>
      <c r="M696" t="b">
        <v>0</v>
      </c>
      <c r="N696" t="s">
        <v>8284</v>
      </c>
      <c r="O696">
        <f t="shared" si="40"/>
        <v>12.17</v>
      </c>
      <c r="P696">
        <f t="shared" si="41"/>
        <v>96.05</v>
      </c>
      <c r="Q696" s="5" t="s">
        <v>8336</v>
      </c>
      <c r="R696" t="s">
        <v>8337</v>
      </c>
      <c r="S696" s="9">
        <f t="shared" si="42"/>
        <v>42759.910879629628</v>
      </c>
      <c r="T696" s="9">
        <f t="shared" si="43"/>
        <v>42789.910879629628</v>
      </c>
    </row>
    <row r="697" spans="1:20" ht="48">
      <c r="A697">
        <v>2596</v>
      </c>
      <c r="B697" s="3" t="s">
        <v>2596</v>
      </c>
      <c r="C697" s="3" t="s">
        <v>6706</v>
      </c>
      <c r="D697">
        <v>35000</v>
      </c>
      <c r="E697">
        <v>8256</v>
      </c>
      <c r="F697" t="s">
        <v>8221</v>
      </c>
      <c r="G697" t="s">
        <v>8229</v>
      </c>
      <c r="H697" t="s">
        <v>8251</v>
      </c>
      <c r="I697">
        <v>1407427009</v>
      </c>
      <c r="J697">
        <v>1404835009</v>
      </c>
      <c r="K697" t="b">
        <v>0</v>
      </c>
      <c r="L697">
        <v>27</v>
      </c>
      <c r="M697" t="b">
        <v>0</v>
      </c>
      <c r="N697" t="s">
        <v>8284</v>
      </c>
      <c r="O697">
        <f t="shared" si="40"/>
        <v>23.59</v>
      </c>
      <c r="P697">
        <f t="shared" si="41"/>
        <v>305.77999999999997</v>
      </c>
      <c r="Q697" s="5" t="s">
        <v>8336</v>
      </c>
      <c r="R697" t="s">
        <v>8337</v>
      </c>
      <c r="S697" s="9">
        <f t="shared" si="42"/>
        <v>41828.33112268518</v>
      </c>
      <c r="T697" s="9">
        <f t="shared" si="43"/>
        <v>41858.33112268518</v>
      </c>
    </row>
    <row r="698" spans="1:20" ht="48">
      <c r="A698">
        <v>2597</v>
      </c>
      <c r="B698" s="3" t="s">
        <v>2597</v>
      </c>
      <c r="C698" s="3" t="s">
        <v>6707</v>
      </c>
      <c r="D698">
        <v>1500</v>
      </c>
      <c r="E698">
        <v>85</v>
      </c>
      <c r="F698" t="s">
        <v>8221</v>
      </c>
      <c r="G698" t="s">
        <v>8225</v>
      </c>
      <c r="H698" t="s">
        <v>8247</v>
      </c>
      <c r="I698">
        <v>1466323917</v>
      </c>
      <c r="J698">
        <v>1463731917</v>
      </c>
      <c r="K698" t="b">
        <v>0</v>
      </c>
      <c r="L698">
        <v>7</v>
      </c>
      <c r="M698" t="b">
        <v>0</v>
      </c>
      <c r="N698" t="s">
        <v>8284</v>
      </c>
      <c r="O698">
        <f t="shared" si="40"/>
        <v>5.67</v>
      </c>
      <c r="P698">
        <f t="shared" si="41"/>
        <v>12.14</v>
      </c>
      <c r="Q698" s="5" t="s">
        <v>8336</v>
      </c>
      <c r="R698" t="s">
        <v>8337</v>
      </c>
      <c r="S698" s="9">
        <f t="shared" si="42"/>
        <v>42510.008298611108</v>
      </c>
      <c r="T698" s="9">
        <f t="shared" si="43"/>
        <v>42540.008298611108</v>
      </c>
    </row>
    <row r="699" spans="1:20" ht="32">
      <c r="A699">
        <v>2598</v>
      </c>
      <c r="B699" s="3" t="s">
        <v>2598</v>
      </c>
      <c r="C699" s="3" t="s">
        <v>6708</v>
      </c>
      <c r="D699">
        <v>3000</v>
      </c>
      <c r="E699">
        <v>1170</v>
      </c>
      <c r="F699" t="s">
        <v>8221</v>
      </c>
      <c r="G699" t="s">
        <v>8224</v>
      </c>
      <c r="H699" t="s">
        <v>8246</v>
      </c>
      <c r="I699">
        <v>1443039001</v>
      </c>
      <c r="J699">
        <v>1440447001</v>
      </c>
      <c r="K699" t="b">
        <v>0</v>
      </c>
      <c r="L699">
        <v>14</v>
      </c>
      <c r="M699" t="b">
        <v>0</v>
      </c>
      <c r="N699" t="s">
        <v>8284</v>
      </c>
      <c r="O699">
        <f t="shared" si="40"/>
        <v>39</v>
      </c>
      <c r="P699">
        <f t="shared" si="41"/>
        <v>83.57</v>
      </c>
      <c r="Q699" s="5" t="s">
        <v>8336</v>
      </c>
      <c r="R699" t="s">
        <v>8337</v>
      </c>
      <c r="S699" s="9">
        <f t="shared" si="42"/>
        <v>42240.506956018515</v>
      </c>
      <c r="T699" s="9">
        <f t="shared" si="43"/>
        <v>42270.506956018515</v>
      </c>
    </row>
    <row r="700" spans="1:20" ht="32">
      <c r="A700">
        <v>2599</v>
      </c>
      <c r="B700" s="3" t="s">
        <v>2599</v>
      </c>
      <c r="C700" s="3" t="s">
        <v>6709</v>
      </c>
      <c r="D700">
        <v>9041</v>
      </c>
      <c r="E700">
        <v>90</v>
      </c>
      <c r="F700" t="s">
        <v>8221</v>
      </c>
      <c r="G700" t="s">
        <v>8224</v>
      </c>
      <c r="H700" t="s">
        <v>8246</v>
      </c>
      <c r="I700">
        <v>1407089147</v>
      </c>
      <c r="J700">
        <v>1403201147</v>
      </c>
      <c r="K700" t="b">
        <v>0</v>
      </c>
      <c r="L700">
        <v>5</v>
      </c>
      <c r="M700" t="b">
        <v>0</v>
      </c>
      <c r="N700" t="s">
        <v>8284</v>
      </c>
      <c r="O700">
        <f t="shared" si="40"/>
        <v>1</v>
      </c>
      <c r="P700">
        <f t="shared" si="41"/>
        <v>18</v>
      </c>
      <c r="Q700" s="5" t="s">
        <v>8336</v>
      </c>
      <c r="R700" t="s">
        <v>8337</v>
      </c>
      <c r="S700" s="9">
        <f t="shared" si="42"/>
        <v>41809.420682870368</v>
      </c>
      <c r="T700" s="9">
        <f t="shared" si="43"/>
        <v>41854.420682870368</v>
      </c>
    </row>
    <row r="701" spans="1:20" ht="32">
      <c r="A701">
        <v>2600</v>
      </c>
      <c r="B701" s="3" t="s">
        <v>2600</v>
      </c>
      <c r="C701" s="3" t="s">
        <v>6710</v>
      </c>
      <c r="D701">
        <v>50000</v>
      </c>
      <c r="E701">
        <v>3466</v>
      </c>
      <c r="F701" t="s">
        <v>8221</v>
      </c>
      <c r="G701" t="s">
        <v>8224</v>
      </c>
      <c r="H701" t="s">
        <v>8246</v>
      </c>
      <c r="I701">
        <v>1458938200</v>
      </c>
      <c r="J701">
        <v>1453757800</v>
      </c>
      <c r="K701" t="b">
        <v>0</v>
      </c>
      <c r="L701">
        <v>30</v>
      </c>
      <c r="M701" t="b">
        <v>0</v>
      </c>
      <c r="N701" t="s">
        <v>8284</v>
      </c>
      <c r="O701">
        <f t="shared" si="40"/>
        <v>6.93</v>
      </c>
      <c r="P701">
        <f t="shared" si="41"/>
        <v>115.53</v>
      </c>
      <c r="Q701" s="5" t="s">
        <v>8336</v>
      </c>
      <c r="R701" t="s">
        <v>8337</v>
      </c>
      <c r="S701" s="9">
        <f t="shared" si="42"/>
        <v>42394.567129629628</v>
      </c>
      <c r="T701" s="9">
        <f t="shared" si="43"/>
        <v>42454.525462962956</v>
      </c>
    </row>
    <row r="702" spans="1:20" ht="48">
      <c r="A702">
        <v>2681</v>
      </c>
      <c r="B702" s="3" t="s">
        <v>2681</v>
      </c>
      <c r="C702" s="3" t="s">
        <v>6791</v>
      </c>
      <c r="D702">
        <v>8000</v>
      </c>
      <c r="E702">
        <v>55</v>
      </c>
      <c r="F702" t="s">
        <v>8221</v>
      </c>
      <c r="G702" t="s">
        <v>8224</v>
      </c>
      <c r="H702" t="s">
        <v>8246</v>
      </c>
      <c r="I702">
        <v>1405027750</v>
      </c>
      <c r="J702">
        <v>1402867750</v>
      </c>
      <c r="K702" t="b">
        <v>0</v>
      </c>
      <c r="L702">
        <v>2</v>
      </c>
      <c r="M702" t="b">
        <v>0</v>
      </c>
      <c r="N702" t="s">
        <v>8284</v>
      </c>
      <c r="O702">
        <f t="shared" si="40"/>
        <v>0.69</v>
      </c>
      <c r="P702">
        <f t="shared" si="41"/>
        <v>27.5</v>
      </c>
      <c r="Q702" s="5" t="s">
        <v>8336</v>
      </c>
      <c r="R702" t="s">
        <v>8337</v>
      </c>
      <c r="S702" s="9">
        <f t="shared" si="42"/>
        <v>41805.561921296292</v>
      </c>
      <c r="T702" s="9">
        <f t="shared" si="43"/>
        <v>41830.561921296292</v>
      </c>
    </row>
    <row r="703" spans="1:20" ht="48">
      <c r="A703">
        <v>2682</v>
      </c>
      <c r="B703" s="3" t="s">
        <v>2682</v>
      </c>
      <c r="C703" s="3" t="s">
        <v>6792</v>
      </c>
      <c r="D703">
        <v>6000</v>
      </c>
      <c r="E703">
        <v>1698</v>
      </c>
      <c r="F703" t="s">
        <v>8221</v>
      </c>
      <c r="G703" t="s">
        <v>8224</v>
      </c>
      <c r="H703" t="s">
        <v>8246</v>
      </c>
      <c r="I703">
        <v>1416635940</v>
      </c>
      <c r="J703">
        <v>1413838540</v>
      </c>
      <c r="K703" t="b">
        <v>0</v>
      </c>
      <c r="L703">
        <v>20</v>
      </c>
      <c r="M703" t="b">
        <v>0</v>
      </c>
      <c r="N703" t="s">
        <v>8284</v>
      </c>
      <c r="O703">
        <f t="shared" si="40"/>
        <v>28.3</v>
      </c>
      <c r="P703">
        <f t="shared" si="41"/>
        <v>84.9</v>
      </c>
      <c r="Q703" s="5" t="s">
        <v>8336</v>
      </c>
      <c r="R703" t="s">
        <v>8337</v>
      </c>
      <c r="S703" s="9">
        <f t="shared" si="42"/>
        <v>41932.538657407407</v>
      </c>
      <c r="T703" s="9">
        <f t="shared" si="43"/>
        <v>41964.915972222218</v>
      </c>
    </row>
    <row r="704" spans="1:20" ht="48">
      <c r="A704">
        <v>2683</v>
      </c>
      <c r="B704" s="3" t="s">
        <v>2683</v>
      </c>
      <c r="C704" s="3" t="s">
        <v>6793</v>
      </c>
      <c r="D704">
        <v>15000</v>
      </c>
      <c r="E704">
        <v>36</v>
      </c>
      <c r="F704" t="s">
        <v>8221</v>
      </c>
      <c r="G704" t="s">
        <v>8224</v>
      </c>
      <c r="H704" t="s">
        <v>8246</v>
      </c>
      <c r="I704">
        <v>1425233240</v>
      </c>
      <c r="J704">
        <v>1422641240</v>
      </c>
      <c r="K704" t="b">
        <v>0</v>
      </c>
      <c r="L704">
        <v>3</v>
      </c>
      <c r="M704" t="b">
        <v>0</v>
      </c>
      <c r="N704" t="s">
        <v>8284</v>
      </c>
      <c r="O704">
        <f t="shared" si="40"/>
        <v>0.24</v>
      </c>
      <c r="P704">
        <f t="shared" si="41"/>
        <v>12</v>
      </c>
      <c r="Q704" s="5" t="s">
        <v>8336</v>
      </c>
      <c r="R704" t="s">
        <v>8337</v>
      </c>
      <c r="S704" s="9">
        <f t="shared" si="42"/>
        <v>42034.421759259254</v>
      </c>
      <c r="T704" s="9">
        <f t="shared" si="43"/>
        <v>42064.421759259254</v>
      </c>
    </row>
    <row r="705" spans="1:20" ht="48">
      <c r="A705">
        <v>2684</v>
      </c>
      <c r="B705" s="3" t="s">
        <v>2684</v>
      </c>
      <c r="C705" s="3" t="s">
        <v>6794</v>
      </c>
      <c r="D705">
        <v>70000</v>
      </c>
      <c r="E705">
        <v>800</v>
      </c>
      <c r="F705" t="s">
        <v>8221</v>
      </c>
      <c r="G705" t="s">
        <v>8224</v>
      </c>
      <c r="H705" t="s">
        <v>8246</v>
      </c>
      <c r="I705">
        <v>1407621425</v>
      </c>
      <c r="J705">
        <v>1404165425</v>
      </c>
      <c r="K705" t="b">
        <v>0</v>
      </c>
      <c r="L705">
        <v>4</v>
      </c>
      <c r="M705" t="b">
        <v>0</v>
      </c>
      <c r="N705" t="s">
        <v>8284</v>
      </c>
      <c r="O705">
        <f t="shared" si="40"/>
        <v>1.1399999999999999</v>
      </c>
      <c r="P705">
        <f t="shared" si="41"/>
        <v>200</v>
      </c>
      <c r="Q705" s="5" t="s">
        <v>8336</v>
      </c>
      <c r="R705" t="s">
        <v>8337</v>
      </c>
      <c r="S705" s="9">
        <f t="shared" si="42"/>
        <v>41820.581307870372</v>
      </c>
      <c r="T705" s="9">
        <f t="shared" si="43"/>
        <v>41860.581307870372</v>
      </c>
    </row>
    <row r="706" spans="1:20" ht="48">
      <c r="A706">
        <v>2685</v>
      </c>
      <c r="B706" s="3" t="s">
        <v>2685</v>
      </c>
      <c r="C706" s="3" t="s">
        <v>6795</v>
      </c>
      <c r="D706">
        <v>50000</v>
      </c>
      <c r="E706">
        <v>10</v>
      </c>
      <c r="F706" t="s">
        <v>8221</v>
      </c>
      <c r="G706" t="s">
        <v>8224</v>
      </c>
      <c r="H706" t="s">
        <v>8246</v>
      </c>
      <c r="I706">
        <v>1430149330</v>
      </c>
      <c r="J706">
        <v>1424968930</v>
      </c>
      <c r="K706" t="b">
        <v>0</v>
      </c>
      <c r="L706">
        <v>1</v>
      </c>
      <c r="M706" t="b">
        <v>0</v>
      </c>
      <c r="N706" t="s">
        <v>8284</v>
      </c>
      <c r="O706">
        <f t="shared" ref="O706:O769" si="44">ROUND((E706/D706*100),2)</f>
        <v>0.02</v>
      </c>
      <c r="P706">
        <f t="shared" ref="P706:P769" si="45">ROUND((E706/L706),2)</f>
        <v>10</v>
      </c>
      <c r="Q706" s="5" t="s">
        <v>8336</v>
      </c>
      <c r="R706" t="s">
        <v>8337</v>
      </c>
      <c r="S706" s="9">
        <f t="shared" si="42"/>
        <v>42061.362615740734</v>
      </c>
      <c r="T706" s="9">
        <f t="shared" si="43"/>
        <v>42121.32094907407</v>
      </c>
    </row>
    <row r="707" spans="1:20" ht="48">
      <c r="A707">
        <v>2686</v>
      </c>
      <c r="B707" s="3" t="s">
        <v>2686</v>
      </c>
      <c r="C707" s="3" t="s">
        <v>6796</v>
      </c>
      <c r="D707">
        <v>30000</v>
      </c>
      <c r="E707">
        <v>0</v>
      </c>
      <c r="F707" t="s">
        <v>8221</v>
      </c>
      <c r="G707" t="s">
        <v>8224</v>
      </c>
      <c r="H707" t="s">
        <v>8246</v>
      </c>
      <c r="I707">
        <v>1412119423</v>
      </c>
      <c r="J707">
        <v>1410391423</v>
      </c>
      <c r="K707" t="b">
        <v>0</v>
      </c>
      <c r="L707">
        <v>0</v>
      </c>
      <c r="M707" t="b">
        <v>0</v>
      </c>
      <c r="N707" t="s">
        <v>8284</v>
      </c>
      <c r="O707">
        <f t="shared" si="44"/>
        <v>0</v>
      </c>
      <c r="P707" t="e">
        <f t="shared" si="45"/>
        <v>#DIV/0!</v>
      </c>
      <c r="Q707" s="5" t="s">
        <v>8336</v>
      </c>
      <c r="R707" t="s">
        <v>8337</v>
      </c>
      <c r="S707" s="9">
        <f t="shared" ref="S707:S770" si="46">(J707/86400)+25569+(-8/24)</f>
        <v>41892.641469907401</v>
      </c>
      <c r="T707" s="9">
        <f t="shared" ref="T707:T770" si="47">(I707/86400)+25569+(-8/24)</f>
        <v>41912.641469907401</v>
      </c>
    </row>
    <row r="708" spans="1:20" ht="48">
      <c r="A708">
        <v>2687</v>
      </c>
      <c r="B708" s="3" t="s">
        <v>2687</v>
      </c>
      <c r="C708" s="3" t="s">
        <v>6797</v>
      </c>
      <c r="D708">
        <v>15000</v>
      </c>
      <c r="E708">
        <v>0</v>
      </c>
      <c r="F708" t="s">
        <v>8221</v>
      </c>
      <c r="G708" t="s">
        <v>8224</v>
      </c>
      <c r="H708" t="s">
        <v>8246</v>
      </c>
      <c r="I708">
        <v>1435591318</v>
      </c>
      <c r="J708">
        <v>1432999318</v>
      </c>
      <c r="K708" t="b">
        <v>0</v>
      </c>
      <c r="L708">
        <v>0</v>
      </c>
      <c r="M708" t="b">
        <v>0</v>
      </c>
      <c r="N708" t="s">
        <v>8284</v>
      </c>
      <c r="O708">
        <f t="shared" si="44"/>
        <v>0</v>
      </c>
      <c r="P708" t="e">
        <f t="shared" si="45"/>
        <v>#DIV/0!</v>
      </c>
      <c r="Q708" s="5" t="s">
        <v>8336</v>
      </c>
      <c r="R708" t="s">
        <v>8337</v>
      </c>
      <c r="S708" s="9">
        <f t="shared" si="46"/>
        <v>42154.306921296295</v>
      </c>
      <c r="T708" s="9">
        <f t="shared" si="47"/>
        <v>42184.306921296295</v>
      </c>
    </row>
    <row r="709" spans="1:20" ht="32">
      <c r="A709">
        <v>2688</v>
      </c>
      <c r="B709" s="3" t="s">
        <v>2688</v>
      </c>
      <c r="C709" s="3" t="s">
        <v>6798</v>
      </c>
      <c r="D709">
        <v>50000</v>
      </c>
      <c r="E709">
        <v>74</v>
      </c>
      <c r="F709" t="s">
        <v>8221</v>
      </c>
      <c r="G709" t="s">
        <v>8224</v>
      </c>
      <c r="H709" t="s">
        <v>8246</v>
      </c>
      <c r="I709">
        <v>1424746800</v>
      </c>
      <c r="J709">
        <v>1422067870</v>
      </c>
      <c r="K709" t="b">
        <v>0</v>
      </c>
      <c r="L709">
        <v>14</v>
      </c>
      <c r="M709" t="b">
        <v>0</v>
      </c>
      <c r="N709" t="s">
        <v>8284</v>
      </c>
      <c r="O709">
        <f t="shared" si="44"/>
        <v>0.15</v>
      </c>
      <c r="P709">
        <f t="shared" si="45"/>
        <v>5.29</v>
      </c>
      <c r="Q709" s="5" t="s">
        <v>8336</v>
      </c>
      <c r="R709" t="s">
        <v>8337</v>
      </c>
      <c r="S709" s="9">
        <f t="shared" si="46"/>
        <v>42027.785532407404</v>
      </c>
      <c r="T709" s="9">
        <f t="shared" si="47"/>
        <v>42058.791666666664</v>
      </c>
    </row>
    <row r="710" spans="1:20" ht="48">
      <c r="A710">
        <v>2689</v>
      </c>
      <c r="B710" s="3" t="s">
        <v>2689</v>
      </c>
      <c r="C710" s="3" t="s">
        <v>6799</v>
      </c>
      <c r="D710">
        <v>35000</v>
      </c>
      <c r="E710">
        <v>1</v>
      </c>
      <c r="F710" t="s">
        <v>8221</v>
      </c>
      <c r="G710" t="s">
        <v>8224</v>
      </c>
      <c r="H710" t="s">
        <v>8246</v>
      </c>
      <c r="I710">
        <v>1469919890</v>
      </c>
      <c r="J710">
        <v>1467327890</v>
      </c>
      <c r="K710" t="b">
        <v>0</v>
      </c>
      <c r="L710">
        <v>1</v>
      </c>
      <c r="M710" t="b">
        <v>0</v>
      </c>
      <c r="N710" t="s">
        <v>8284</v>
      </c>
      <c r="O710">
        <f t="shared" si="44"/>
        <v>0</v>
      </c>
      <c r="P710">
        <f t="shared" si="45"/>
        <v>1</v>
      </c>
      <c r="Q710" s="5" t="s">
        <v>8336</v>
      </c>
      <c r="R710" t="s">
        <v>8337</v>
      </c>
      <c r="S710" s="9">
        <f t="shared" si="46"/>
        <v>42551.62835648148</v>
      </c>
      <c r="T710" s="9">
        <f t="shared" si="47"/>
        <v>42581.62835648148</v>
      </c>
    </row>
    <row r="711" spans="1:20" ht="48">
      <c r="A711">
        <v>2690</v>
      </c>
      <c r="B711" s="3" t="s">
        <v>2690</v>
      </c>
      <c r="C711" s="3" t="s">
        <v>6800</v>
      </c>
      <c r="D711">
        <v>80000</v>
      </c>
      <c r="E711">
        <v>8586</v>
      </c>
      <c r="F711" t="s">
        <v>8221</v>
      </c>
      <c r="G711" t="s">
        <v>8224</v>
      </c>
      <c r="H711" t="s">
        <v>8246</v>
      </c>
      <c r="I711">
        <v>1433298676</v>
      </c>
      <c r="J711">
        <v>1429410676</v>
      </c>
      <c r="K711" t="b">
        <v>0</v>
      </c>
      <c r="L711">
        <v>118</v>
      </c>
      <c r="M711" t="b">
        <v>0</v>
      </c>
      <c r="N711" t="s">
        <v>8284</v>
      </c>
      <c r="O711">
        <f t="shared" si="44"/>
        <v>10.73</v>
      </c>
      <c r="P711">
        <f t="shared" si="45"/>
        <v>72.760000000000005</v>
      </c>
      <c r="Q711" s="5" t="s">
        <v>8336</v>
      </c>
      <c r="R711" t="s">
        <v>8337</v>
      </c>
      <c r="S711" s="9">
        <f t="shared" si="46"/>
        <v>42112.77171296296</v>
      </c>
      <c r="T711" s="9">
        <f t="shared" si="47"/>
        <v>42157.77171296296</v>
      </c>
    </row>
    <row r="712" spans="1:20" ht="32">
      <c r="A712">
        <v>2691</v>
      </c>
      <c r="B712" s="3" t="s">
        <v>2691</v>
      </c>
      <c r="C712" s="3" t="s">
        <v>6801</v>
      </c>
      <c r="D712">
        <v>65000</v>
      </c>
      <c r="E712">
        <v>35</v>
      </c>
      <c r="F712" t="s">
        <v>8221</v>
      </c>
      <c r="G712" t="s">
        <v>8229</v>
      </c>
      <c r="H712" t="s">
        <v>8251</v>
      </c>
      <c r="I712">
        <v>1431278557</v>
      </c>
      <c r="J712">
        <v>1427390557</v>
      </c>
      <c r="K712" t="b">
        <v>0</v>
      </c>
      <c r="L712">
        <v>2</v>
      </c>
      <c r="M712" t="b">
        <v>0</v>
      </c>
      <c r="N712" t="s">
        <v>8284</v>
      </c>
      <c r="O712">
        <f t="shared" si="44"/>
        <v>0.05</v>
      </c>
      <c r="P712">
        <f t="shared" si="45"/>
        <v>17.5</v>
      </c>
      <c r="Q712" s="5" t="s">
        <v>8336</v>
      </c>
      <c r="R712" t="s">
        <v>8337</v>
      </c>
      <c r="S712" s="9">
        <f t="shared" si="46"/>
        <v>42089.390706018516</v>
      </c>
      <c r="T712" s="9">
        <f t="shared" si="47"/>
        <v>42134.390706018516</v>
      </c>
    </row>
    <row r="713" spans="1:20" ht="48">
      <c r="A713">
        <v>2692</v>
      </c>
      <c r="B713" s="3" t="s">
        <v>2692</v>
      </c>
      <c r="C713" s="3" t="s">
        <v>6802</v>
      </c>
      <c r="D713">
        <v>3500</v>
      </c>
      <c r="E713">
        <v>25</v>
      </c>
      <c r="F713" t="s">
        <v>8221</v>
      </c>
      <c r="G713" t="s">
        <v>8224</v>
      </c>
      <c r="H713" t="s">
        <v>8246</v>
      </c>
      <c r="I713">
        <v>1427266860</v>
      </c>
      <c r="J713">
        <v>1424678460</v>
      </c>
      <c r="K713" t="b">
        <v>0</v>
      </c>
      <c r="L713">
        <v>1</v>
      </c>
      <c r="M713" t="b">
        <v>0</v>
      </c>
      <c r="N713" t="s">
        <v>8284</v>
      </c>
      <c r="O713">
        <f t="shared" si="44"/>
        <v>0.71</v>
      </c>
      <c r="P713">
        <f t="shared" si="45"/>
        <v>25</v>
      </c>
      <c r="Q713" s="5" t="s">
        <v>8336</v>
      </c>
      <c r="R713" t="s">
        <v>8337</v>
      </c>
      <c r="S713" s="9">
        <f t="shared" si="46"/>
        <v>42058.000694444439</v>
      </c>
      <c r="T713" s="9">
        <f t="shared" si="47"/>
        <v>42087.959027777775</v>
      </c>
    </row>
    <row r="714" spans="1:20" ht="48">
      <c r="A714">
        <v>2693</v>
      </c>
      <c r="B714" s="3" t="s">
        <v>2693</v>
      </c>
      <c r="C714" s="3" t="s">
        <v>6803</v>
      </c>
      <c r="D714">
        <v>5000</v>
      </c>
      <c r="E714">
        <v>40</v>
      </c>
      <c r="F714" t="s">
        <v>8221</v>
      </c>
      <c r="G714" t="s">
        <v>8224</v>
      </c>
      <c r="H714" t="s">
        <v>8246</v>
      </c>
      <c r="I714">
        <v>1407899966</v>
      </c>
      <c r="J714">
        <v>1405307966</v>
      </c>
      <c r="K714" t="b">
        <v>0</v>
      </c>
      <c r="L714">
        <v>3</v>
      </c>
      <c r="M714" t="b">
        <v>0</v>
      </c>
      <c r="N714" t="s">
        <v>8284</v>
      </c>
      <c r="O714">
        <f t="shared" si="44"/>
        <v>0.8</v>
      </c>
      <c r="P714">
        <f t="shared" si="45"/>
        <v>13.33</v>
      </c>
      <c r="Q714" s="5" t="s">
        <v>8336</v>
      </c>
      <c r="R714" t="s">
        <v>8337</v>
      </c>
      <c r="S714" s="9">
        <f t="shared" si="46"/>
        <v>41833.805162037032</v>
      </c>
      <c r="T714" s="9">
        <f t="shared" si="47"/>
        <v>41863.805162037032</v>
      </c>
    </row>
    <row r="715" spans="1:20" ht="48">
      <c r="A715">
        <v>2694</v>
      </c>
      <c r="B715" s="3" t="s">
        <v>2694</v>
      </c>
      <c r="C715" s="3" t="s">
        <v>6804</v>
      </c>
      <c r="D715">
        <v>30000</v>
      </c>
      <c r="E715">
        <v>1</v>
      </c>
      <c r="F715" t="s">
        <v>8221</v>
      </c>
      <c r="G715" t="s">
        <v>8224</v>
      </c>
      <c r="H715" t="s">
        <v>8246</v>
      </c>
      <c r="I715">
        <v>1411701739</v>
      </c>
      <c r="J715">
        <v>1409109739</v>
      </c>
      <c r="K715" t="b">
        <v>0</v>
      </c>
      <c r="L715">
        <v>1</v>
      </c>
      <c r="M715" t="b">
        <v>0</v>
      </c>
      <c r="N715" t="s">
        <v>8284</v>
      </c>
      <c r="O715">
        <f t="shared" si="44"/>
        <v>0</v>
      </c>
      <c r="P715">
        <f t="shared" si="45"/>
        <v>1</v>
      </c>
      <c r="Q715" s="5" t="s">
        <v>8336</v>
      </c>
      <c r="R715" t="s">
        <v>8337</v>
      </c>
      <c r="S715" s="9">
        <f t="shared" si="46"/>
        <v>41877.807164351849</v>
      </c>
      <c r="T715" s="9">
        <f t="shared" si="47"/>
        <v>41907.807164351849</v>
      </c>
    </row>
    <row r="716" spans="1:20" ht="32">
      <c r="A716">
        <v>2695</v>
      </c>
      <c r="B716" s="3" t="s">
        <v>2695</v>
      </c>
      <c r="C716" s="3" t="s">
        <v>6805</v>
      </c>
      <c r="D716">
        <v>15000</v>
      </c>
      <c r="E716">
        <v>71</v>
      </c>
      <c r="F716" t="s">
        <v>8221</v>
      </c>
      <c r="G716" t="s">
        <v>8224</v>
      </c>
      <c r="H716" t="s">
        <v>8246</v>
      </c>
      <c r="I716">
        <v>1428981718</v>
      </c>
      <c r="J716">
        <v>1423801318</v>
      </c>
      <c r="K716" t="b">
        <v>0</v>
      </c>
      <c r="L716">
        <v>3</v>
      </c>
      <c r="M716" t="b">
        <v>0</v>
      </c>
      <c r="N716" t="s">
        <v>8284</v>
      </c>
      <c r="O716">
        <f t="shared" si="44"/>
        <v>0.47</v>
      </c>
      <c r="P716">
        <f t="shared" si="45"/>
        <v>23.67</v>
      </c>
      <c r="Q716" s="5" t="s">
        <v>8336</v>
      </c>
      <c r="R716" t="s">
        <v>8337</v>
      </c>
      <c r="S716" s="9">
        <f t="shared" si="46"/>
        <v>42047.848587962959</v>
      </c>
      <c r="T716" s="9">
        <f t="shared" si="47"/>
        <v>42107.806921296295</v>
      </c>
    </row>
    <row r="717" spans="1:20" ht="48">
      <c r="A717">
        <v>2696</v>
      </c>
      <c r="B717" s="3" t="s">
        <v>2696</v>
      </c>
      <c r="C717" s="3" t="s">
        <v>6806</v>
      </c>
      <c r="D717">
        <v>60000</v>
      </c>
      <c r="E717">
        <v>3390</v>
      </c>
      <c r="F717" t="s">
        <v>8221</v>
      </c>
      <c r="G717" t="s">
        <v>8224</v>
      </c>
      <c r="H717" t="s">
        <v>8246</v>
      </c>
      <c r="I717">
        <v>1419538560</v>
      </c>
      <c r="J717">
        <v>1416600960</v>
      </c>
      <c r="K717" t="b">
        <v>0</v>
      </c>
      <c r="L717">
        <v>38</v>
      </c>
      <c r="M717" t="b">
        <v>0</v>
      </c>
      <c r="N717" t="s">
        <v>8284</v>
      </c>
      <c r="O717">
        <f t="shared" si="44"/>
        <v>5.65</v>
      </c>
      <c r="P717">
        <f t="shared" si="45"/>
        <v>89.21</v>
      </c>
      <c r="Q717" s="5" t="s">
        <v>8336</v>
      </c>
      <c r="R717" t="s">
        <v>8337</v>
      </c>
      <c r="S717" s="9">
        <f t="shared" si="46"/>
        <v>41964.511111111111</v>
      </c>
      <c r="T717" s="9">
        <f t="shared" si="47"/>
        <v>41998.511111111111</v>
      </c>
    </row>
    <row r="718" spans="1:20" ht="48">
      <c r="A718">
        <v>2697</v>
      </c>
      <c r="B718" s="3" t="s">
        <v>2697</v>
      </c>
      <c r="C718" s="3" t="s">
        <v>6807</v>
      </c>
      <c r="D718">
        <v>23000</v>
      </c>
      <c r="E718">
        <v>6061</v>
      </c>
      <c r="F718" t="s">
        <v>8221</v>
      </c>
      <c r="G718" t="s">
        <v>8224</v>
      </c>
      <c r="H718" t="s">
        <v>8246</v>
      </c>
      <c r="I718">
        <v>1438552800</v>
      </c>
      <c r="J718">
        <v>1435876423</v>
      </c>
      <c r="K718" t="b">
        <v>0</v>
      </c>
      <c r="L718">
        <v>52</v>
      </c>
      <c r="M718" t="b">
        <v>0</v>
      </c>
      <c r="N718" t="s">
        <v>8284</v>
      </c>
      <c r="O718">
        <f t="shared" si="44"/>
        <v>26.35</v>
      </c>
      <c r="P718">
        <f t="shared" si="45"/>
        <v>116.56</v>
      </c>
      <c r="Q718" s="5" t="s">
        <v>8336</v>
      </c>
      <c r="R718" t="s">
        <v>8337</v>
      </c>
      <c r="S718" s="9">
        <f t="shared" si="46"/>
        <v>42187.606747685182</v>
      </c>
      <c r="T718" s="9">
        <f t="shared" si="47"/>
        <v>42218.583333333336</v>
      </c>
    </row>
    <row r="719" spans="1:20" ht="48">
      <c r="A719">
        <v>2698</v>
      </c>
      <c r="B719" s="3" t="s">
        <v>2698</v>
      </c>
      <c r="C719" s="3" t="s">
        <v>6808</v>
      </c>
      <c r="D719">
        <v>8000</v>
      </c>
      <c r="E719">
        <v>26.01</v>
      </c>
      <c r="F719" t="s">
        <v>8221</v>
      </c>
      <c r="G719" t="s">
        <v>8224</v>
      </c>
      <c r="H719" t="s">
        <v>8246</v>
      </c>
      <c r="I719">
        <v>1403904808</v>
      </c>
      <c r="J719">
        <v>1401312808</v>
      </c>
      <c r="K719" t="b">
        <v>0</v>
      </c>
      <c r="L719">
        <v>2</v>
      </c>
      <c r="M719" t="b">
        <v>0</v>
      </c>
      <c r="N719" t="s">
        <v>8284</v>
      </c>
      <c r="O719">
        <f t="shared" si="44"/>
        <v>0.33</v>
      </c>
      <c r="P719">
        <f t="shared" si="45"/>
        <v>13.01</v>
      </c>
      <c r="Q719" s="5" t="s">
        <v>8336</v>
      </c>
      <c r="R719" t="s">
        <v>8337</v>
      </c>
      <c r="S719" s="9">
        <f t="shared" si="46"/>
        <v>41787.564907407403</v>
      </c>
      <c r="T719" s="9">
        <f t="shared" si="47"/>
        <v>41817.564907407403</v>
      </c>
    </row>
    <row r="720" spans="1:20" ht="48">
      <c r="A720">
        <v>2699</v>
      </c>
      <c r="B720" s="3" t="s">
        <v>2699</v>
      </c>
      <c r="C720" s="3" t="s">
        <v>6809</v>
      </c>
      <c r="D720">
        <v>2</v>
      </c>
      <c r="E720">
        <v>0</v>
      </c>
      <c r="F720" t="s">
        <v>8221</v>
      </c>
      <c r="G720" t="s">
        <v>8229</v>
      </c>
      <c r="H720" t="s">
        <v>8251</v>
      </c>
      <c r="I720">
        <v>1407533463</v>
      </c>
      <c r="J720">
        <v>1404941463</v>
      </c>
      <c r="K720" t="b">
        <v>0</v>
      </c>
      <c r="L720">
        <v>0</v>
      </c>
      <c r="M720" t="b">
        <v>0</v>
      </c>
      <c r="N720" t="s">
        <v>8284</v>
      </c>
      <c r="O720">
        <f t="shared" si="44"/>
        <v>0</v>
      </c>
      <c r="P720" t="e">
        <f t="shared" si="45"/>
        <v>#DIV/0!</v>
      </c>
      <c r="Q720" s="5" t="s">
        <v>8336</v>
      </c>
      <c r="R720" t="s">
        <v>8337</v>
      </c>
      <c r="S720" s="9">
        <f t="shared" si="46"/>
        <v>41829.563229166662</v>
      </c>
      <c r="T720" s="9">
        <f t="shared" si="47"/>
        <v>41859.563229166662</v>
      </c>
    </row>
    <row r="721" spans="1:20" ht="48">
      <c r="A721">
        <v>2700</v>
      </c>
      <c r="B721" s="3" t="s">
        <v>2700</v>
      </c>
      <c r="C721" s="3" t="s">
        <v>6810</v>
      </c>
      <c r="D721">
        <v>9999</v>
      </c>
      <c r="E721">
        <v>70</v>
      </c>
      <c r="F721" t="s">
        <v>8221</v>
      </c>
      <c r="G721" t="s">
        <v>8224</v>
      </c>
      <c r="H721" t="s">
        <v>8246</v>
      </c>
      <c r="I721">
        <v>1411073972</v>
      </c>
      <c r="J721">
        <v>1408481972</v>
      </c>
      <c r="K721" t="b">
        <v>0</v>
      </c>
      <c r="L721">
        <v>4</v>
      </c>
      <c r="M721" t="b">
        <v>0</v>
      </c>
      <c r="N721" t="s">
        <v>8284</v>
      </c>
      <c r="O721">
        <f t="shared" si="44"/>
        <v>0.7</v>
      </c>
      <c r="P721">
        <f t="shared" si="45"/>
        <v>17.5</v>
      </c>
      <c r="Q721" s="5" t="s">
        <v>8336</v>
      </c>
      <c r="R721" t="s">
        <v>8337</v>
      </c>
      <c r="S721" s="9">
        <f t="shared" si="46"/>
        <v>41870.541342592587</v>
      </c>
      <c r="T721" s="9">
        <f t="shared" si="47"/>
        <v>41900.541342592587</v>
      </c>
    </row>
    <row r="722" spans="1:20" ht="48">
      <c r="A722">
        <v>1064</v>
      </c>
      <c r="B722" s="3" t="s">
        <v>1065</v>
      </c>
      <c r="C722" s="3" t="s">
        <v>5174</v>
      </c>
      <c r="D722">
        <v>90000</v>
      </c>
      <c r="E722">
        <v>8077</v>
      </c>
      <c r="F722" t="s">
        <v>8221</v>
      </c>
      <c r="G722" t="s">
        <v>8224</v>
      </c>
      <c r="H722" t="s">
        <v>8246</v>
      </c>
      <c r="I722">
        <v>1373174903</v>
      </c>
      <c r="J722">
        <v>1369286903</v>
      </c>
      <c r="K722" t="b">
        <v>0</v>
      </c>
      <c r="L722">
        <v>123</v>
      </c>
      <c r="M722" t="b">
        <v>0</v>
      </c>
      <c r="N722" t="s">
        <v>8282</v>
      </c>
      <c r="O722">
        <f t="shared" si="44"/>
        <v>8.9700000000000006</v>
      </c>
      <c r="P722">
        <f t="shared" si="45"/>
        <v>65.67</v>
      </c>
      <c r="Q722" s="5" t="s">
        <v>8333</v>
      </c>
      <c r="R722" t="s">
        <v>8334</v>
      </c>
      <c r="S722" s="9">
        <f t="shared" si="46"/>
        <v>41416.894710648143</v>
      </c>
      <c r="T722" s="9">
        <f t="shared" si="47"/>
        <v>41461.894710648143</v>
      </c>
    </row>
    <row r="723" spans="1:20" ht="48">
      <c r="A723">
        <v>1065</v>
      </c>
      <c r="B723" s="3" t="s">
        <v>1066</v>
      </c>
      <c r="C723" s="3" t="s">
        <v>5175</v>
      </c>
      <c r="D723">
        <v>3000</v>
      </c>
      <c r="E723">
        <v>81</v>
      </c>
      <c r="F723" t="s">
        <v>8221</v>
      </c>
      <c r="G723" t="s">
        <v>8226</v>
      </c>
      <c r="H723" t="s">
        <v>8248</v>
      </c>
      <c r="I723">
        <v>1392800922</v>
      </c>
      <c r="J723">
        <v>1390381722</v>
      </c>
      <c r="K723" t="b">
        <v>0</v>
      </c>
      <c r="L723">
        <v>5</v>
      </c>
      <c r="M723" t="b">
        <v>0</v>
      </c>
      <c r="N723" t="s">
        <v>8282</v>
      </c>
      <c r="O723">
        <f t="shared" si="44"/>
        <v>2.7</v>
      </c>
      <c r="P723">
        <f t="shared" si="45"/>
        <v>16.2</v>
      </c>
      <c r="Q723" s="5" t="s">
        <v>8333</v>
      </c>
      <c r="R723" t="s">
        <v>8334</v>
      </c>
      <c r="S723" s="9">
        <f t="shared" si="46"/>
        <v>41661.047708333332</v>
      </c>
      <c r="T723" s="9">
        <f t="shared" si="47"/>
        <v>41689.047708333332</v>
      </c>
    </row>
    <row r="724" spans="1:20" ht="48">
      <c r="A724">
        <v>1066</v>
      </c>
      <c r="B724" s="3" t="s">
        <v>1067</v>
      </c>
      <c r="C724" s="3" t="s">
        <v>5176</v>
      </c>
      <c r="D724">
        <v>150000</v>
      </c>
      <c r="E724">
        <v>5051</v>
      </c>
      <c r="F724" t="s">
        <v>8221</v>
      </c>
      <c r="G724" t="s">
        <v>8224</v>
      </c>
      <c r="H724" t="s">
        <v>8246</v>
      </c>
      <c r="I724">
        <v>1375657582</v>
      </c>
      <c r="J724">
        <v>1371769582</v>
      </c>
      <c r="K724" t="b">
        <v>0</v>
      </c>
      <c r="L724">
        <v>148</v>
      </c>
      <c r="M724" t="b">
        <v>0</v>
      </c>
      <c r="N724" t="s">
        <v>8282</v>
      </c>
      <c r="O724">
        <f t="shared" si="44"/>
        <v>3.37</v>
      </c>
      <c r="P724">
        <f t="shared" si="45"/>
        <v>34.130000000000003</v>
      </c>
      <c r="Q724" s="5" t="s">
        <v>8333</v>
      </c>
      <c r="R724" t="s">
        <v>8334</v>
      </c>
      <c r="S724" s="9">
        <f t="shared" si="46"/>
        <v>41445.629421296289</v>
      </c>
      <c r="T724" s="9">
        <f t="shared" si="47"/>
        <v>41490.629421296289</v>
      </c>
    </row>
    <row r="725" spans="1:20" ht="48">
      <c r="A725">
        <v>1067</v>
      </c>
      <c r="B725" s="3" t="s">
        <v>1068</v>
      </c>
      <c r="C725" s="3" t="s">
        <v>5177</v>
      </c>
      <c r="D725">
        <v>500</v>
      </c>
      <c r="E725">
        <v>130</v>
      </c>
      <c r="F725" t="s">
        <v>8221</v>
      </c>
      <c r="G725" t="s">
        <v>8224</v>
      </c>
      <c r="H725" t="s">
        <v>8246</v>
      </c>
      <c r="I725">
        <v>1387657931</v>
      </c>
      <c r="J725">
        <v>1385065931</v>
      </c>
      <c r="K725" t="b">
        <v>0</v>
      </c>
      <c r="L725">
        <v>10</v>
      </c>
      <c r="M725" t="b">
        <v>0</v>
      </c>
      <c r="N725" t="s">
        <v>8282</v>
      </c>
      <c r="O725">
        <f t="shared" si="44"/>
        <v>26</v>
      </c>
      <c r="P725">
        <f t="shared" si="45"/>
        <v>13</v>
      </c>
      <c r="Q725" s="5" t="s">
        <v>8333</v>
      </c>
      <c r="R725" t="s">
        <v>8334</v>
      </c>
      <c r="S725" s="9">
        <f t="shared" si="46"/>
        <v>41599.522349537037</v>
      </c>
      <c r="T725" s="9">
        <f t="shared" si="47"/>
        <v>41629.522349537037</v>
      </c>
    </row>
    <row r="726" spans="1:20" ht="48">
      <c r="A726">
        <v>1068</v>
      </c>
      <c r="B726" s="3" t="s">
        <v>1069</v>
      </c>
      <c r="C726" s="3" t="s">
        <v>5178</v>
      </c>
      <c r="D726">
        <v>30000</v>
      </c>
      <c r="E726">
        <v>45</v>
      </c>
      <c r="F726" t="s">
        <v>8221</v>
      </c>
      <c r="G726" t="s">
        <v>8224</v>
      </c>
      <c r="H726" t="s">
        <v>8246</v>
      </c>
      <c r="I726">
        <v>1460274864</v>
      </c>
      <c r="J726">
        <v>1457686464</v>
      </c>
      <c r="K726" t="b">
        <v>0</v>
      </c>
      <c r="L726">
        <v>4</v>
      </c>
      <c r="M726" t="b">
        <v>0</v>
      </c>
      <c r="N726" t="s">
        <v>8282</v>
      </c>
      <c r="O726">
        <f t="shared" si="44"/>
        <v>0.15</v>
      </c>
      <c r="P726">
        <f t="shared" si="45"/>
        <v>11.25</v>
      </c>
      <c r="Q726" s="5" t="s">
        <v>8333</v>
      </c>
      <c r="R726" t="s">
        <v>8334</v>
      </c>
      <c r="S726" s="9">
        <f t="shared" si="46"/>
        <v>42440.037777777776</v>
      </c>
      <c r="T726" s="9">
        <f t="shared" si="47"/>
        <v>42469.996111111112</v>
      </c>
    </row>
    <row r="727" spans="1:20" ht="48">
      <c r="A727">
        <v>1069</v>
      </c>
      <c r="B727" s="3" t="s">
        <v>1070</v>
      </c>
      <c r="C727" s="3" t="s">
        <v>5179</v>
      </c>
      <c r="D727">
        <v>2200</v>
      </c>
      <c r="E727">
        <v>850</v>
      </c>
      <c r="F727" t="s">
        <v>8221</v>
      </c>
      <c r="G727" t="s">
        <v>8224</v>
      </c>
      <c r="H727" t="s">
        <v>8246</v>
      </c>
      <c r="I727">
        <v>1385447459</v>
      </c>
      <c r="J727">
        <v>1382679059</v>
      </c>
      <c r="K727" t="b">
        <v>0</v>
      </c>
      <c r="L727">
        <v>21</v>
      </c>
      <c r="M727" t="b">
        <v>0</v>
      </c>
      <c r="N727" t="s">
        <v>8282</v>
      </c>
      <c r="O727">
        <f t="shared" si="44"/>
        <v>38.64</v>
      </c>
      <c r="P727">
        <f t="shared" si="45"/>
        <v>40.479999999999997</v>
      </c>
      <c r="Q727" s="5" t="s">
        <v>8333</v>
      </c>
      <c r="R727" t="s">
        <v>8334</v>
      </c>
      <c r="S727" s="9">
        <f t="shared" si="46"/>
        <v>41571.896516203698</v>
      </c>
      <c r="T727" s="9">
        <f t="shared" si="47"/>
        <v>41603.93818287037</v>
      </c>
    </row>
    <row r="728" spans="1:20" ht="48">
      <c r="A728">
        <v>1070</v>
      </c>
      <c r="B728" s="3" t="s">
        <v>1071</v>
      </c>
      <c r="C728" s="3" t="s">
        <v>5180</v>
      </c>
      <c r="D728">
        <v>10000</v>
      </c>
      <c r="E728">
        <v>70</v>
      </c>
      <c r="F728" t="s">
        <v>8221</v>
      </c>
      <c r="G728" t="s">
        <v>8224</v>
      </c>
      <c r="H728" t="s">
        <v>8246</v>
      </c>
      <c r="I728">
        <v>1349050622</v>
      </c>
      <c r="J728">
        <v>1347322622</v>
      </c>
      <c r="K728" t="b">
        <v>0</v>
      </c>
      <c r="L728">
        <v>2</v>
      </c>
      <c r="M728" t="b">
        <v>0</v>
      </c>
      <c r="N728" t="s">
        <v>8282</v>
      </c>
      <c r="O728">
        <f t="shared" si="44"/>
        <v>0.7</v>
      </c>
      <c r="P728">
        <f t="shared" si="45"/>
        <v>35</v>
      </c>
      <c r="Q728" s="5" t="s">
        <v>8333</v>
      </c>
      <c r="R728" t="s">
        <v>8334</v>
      </c>
      <c r="S728" s="9">
        <f t="shared" si="46"/>
        <v>41162.678495370368</v>
      </c>
      <c r="T728" s="9">
        <f t="shared" si="47"/>
        <v>41182.678495370368</v>
      </c>
    </row>
    <row r="729" spans="1:20" ht="48">
      <c r="A729">
        <v>1071</v>
      </c>
      <c r="B729" s="3" t="s">
        <v>1072</v>
      </c>
      <c r="C729" s="3" t="s">
        <v>5181</v>
      </c>
      <c r="D729">
        <v>100</v>
      </c>
      <c r="E729">
        <v>0</v>
      </c>
      <c r="F729" t="s">
        <v>8221</v>
      </c>
      <c r="G729" t="s">
        <v>8234</v>
      </c>
      <c r="H729" t="s">
        <v>8254</v>
      </c>
      <c r="I729">
        <v>1447787093</v>
      </c>
      <c r="J729">
        <v>1445191493</v>
      </c>
      <c r="K729" t="b">
        <v>0</v>
      </c>
      <c r="L729">
        <v>0</v>
      </c>
      <c r="M729" t="b">
        <v>0</v>
      </c>
      <c r="N729" t="s">
        <v>8282</v>
      </c>
      <c r="O729">
        <f t="shared" si="44"/>
        <v>0</v>
      </c>
      <c r="P729" t="e">
        <f t="shared" si="45"/>
        <v>#DIV/0!</v>
      </c>
      <c r="Q729" s="5" t="s">
        <v>8333</v>
      </c>
      <c r="R729" t="s">
        <v>8334</v>
      </c>
      <c r="S729" s="9">
        <f t="shared" si="46"/>
        <v>42295.420057870368</v>
      </c>
      <c r="T729" s="9">
        <f t="shared" si="47"/>
        <v>42325.461724537039</v>
      </c>
    </row>
    <row r="730" spans="1:20" ht="48">
      <c r="A730">
        <v>1072</v>
      </c>
      <c r="B730" s="3" t="s">
        <v>1073</v>
      </c>
      <c r="C730" s="3" t="s">
        <v>5182</v>
      </c>
      <c r="D730">
        <v>75000</v>
      </c>
      <c r="E730">
        <v>51</v>
      </c>
      <c r="F730" t="s">
        <v>8221</v>
      </c>
      <c r="G730" t="s">
        <v>8224</v>
      </c>
      <c r="H730" t="s">
        <v>8246</v>
      </c>
      <c r="I730">
        <v>1391630297</v>
      </c>
      <c r="J730">
        <v>1389038297</v>
      </c>
      <c r="K730" t="b">
        <v>0</v>
      </c>
      <c r="L730">
        <v>4</v>
      </c>
      <c r="M730" t="b">
        <v>0</v>
      </c>
      <c r="N730" t="s">
        <v>8282</v>
      </c>
      <c r="O730">
        <f t="shared" si="44"/>
        <v>7.0000000000000007E-2</v>
      </c>
      <c r="P730">
        <f t="shared" si="45"/>
        <v>12.75</v>
      </c>
      <c r="Q730" s="5" t="s">
        <v>8333</v>
      </c>
      <c r="R730" t="s">
        <v>8334</v>
      </c>
      <c r="S730" s="9">
        <f t="shared" si="46"/>
        <v>41645.498807870368</v>
      </c>
      <c r="T730" s="9">
        <f t="shared" si="47"/>
        <v>41675.498807870368</v>
      </c>
    </row>
    <row r="731" spans="1:20" ht="32">
      <c r="A731">
        <v>1073</v>
      </c>
      <c r="B731" s="3" t="s">
        <v>1074</v>
      </c>
      <c r="C731" s="3" t="s">
        <v>5183</v>
      </c>
      <c r="D731">
        <v>750</v>
      </c>
      <c r="E731">
        <v>10</v>
      </c>
      <c r="F731" t="s">
        <v>8221</v>
      </c>
      <c r="G731" t="s">
        <v>8224</v>
      </c>
      <c r="H731" t="s">
        <v>8246</v>
      </c>
      <c r="I731">
        <v>1318806541</v>
      </c>
      <c r="J731">
        <v>1316214541</v>
      </c>
      <c r="K731" t="b">
        <v>0</v>
      </c>
      <c r="L731">
        <v>1</v>
      </c>
      <c r="M731" t="b">
        <v>0</v>
      </c>
      <c r="N731" t="s">
        <v>8282</v>
      </c>
      <c r="O731">
        <f t="shared" si="44"/>
        <v>1.33</v>
      </c>
      <c r="P731">
        <f t="shared" si="45"/>
        <v>10</v>
      </c>
      <c r="Q731" s="5" t="s">
        <v>8333</v>
      </c>
      <c r="R731" t="s">
        <v>8334</v>
      </c>
      <c r="S731" s="9">
        <f t="shared" si="46"/>
        <v>40802.631261574068</v>
      </c>
      <c r="T731" s="9">
        <f t="shared" si="47"/>
        <v>40832.631261574068</v>
      </c>
    </row>
    <row r="732" spans="1:20" ht="48">
      <c r="A732">
        <v>1074</v>
      </c>
      <c r="B732" s="3" t="s">
        <v>1075</v>
      </c>
      <c r="C732" s="3" t="s">
        <v>5184</v>
      </c>
      <c r="D732">
        <v>54000</v>
      </c>
      <c r="E732">
        <v>3407</v>
      </c>
      <c r="F732" t="s">
        <v>8221</v>
      </c>
      <c r="G732" t="s">
        <v>8224</v>
      </c>
      <c r="H732" t="s">
        <v>8246</v>
      </c>
      <c r="I732">
        <v>1388808545</v>
      </c>
      <c r="J732">
        <v>1386216545</v>
      </c>
      <c r="K732" t="b">
        <v>0</v>
      </c>
      <c r="L732">
        <v>30</v>
      </c>
      <c r="M732" t="b">
        <v>0</v>
      </c>
      <c r="N732" t="s">
        <v>8282</v>
      </c>
      <c r="O732">
        <f t="shared" si="44"/>
        <v>6.31</v>
      </c>
      <c r="P732">
        <f t="shared" si="45"/>
        <v>113.57</v>
      </c>
      <c r="Q732" s="5" t="s">
        <v>8333</v>
      </c>
      <c r="R732" t="s">
        <v>8334</v>
      </c>
      <c r="S732" s="9">
        <f t="shared" si="46"/>
        <v>41612.839641203704</v>
      </c>
      <c r="T732" s="9">
        <f t="shared" si="47"/>
        <v>41642.839641203704</v>
      </c>
    </row>
    <row r="733" spans="1:20" ht="32">
      <c r="A733">
        <v>1075</v>
      </c>
      <c r="B733" s="3" t="s">
        <v>1076</v>
      </c>
      <c r="C733" s="3" t="s">
        <v>5185</v>
      </c>
      <c r="D733">
        <v>1000</v>
      </c>
      <c r="E733">
        <v>45</v>
      </c>
      <c r="F733" t="s">
        <v>8221</v>
      </c>
      <c r="G733" t="s">
        <v>8224</v>
      </c>
      <c r="H733" t="s">
        <v>8246</v>
      </c>
      <c r="I733">
        <v>1336340516</v>
      </c>
      <c r="J733">
        <v>1333748516</v>
      </c>
      <c r="K733" t="b">
        <v>0</v>
      </c>
      <c r="L733">
        <v>3</v>
      </c>
      <c r="M733" t="b">
        <v>0</v>
      </c>
      <c r="N733" t="s">
        <v>8282</v>
      </c>
      <c r="O733">
        <f t="shared" si="44"/>
        <v>4.5</v>
      </c>
      <c r="P733">
        <f t="shared" si="45"/>
        <v>15</v>
      </c>
      <c r="Q733" s="5" t="s">
        <v>8333</v>
      </c>
      <c r="R733" t="s">
        <v>8334</v>
      </c>
      <c r="S733" s="9">
        <f t="shared" si="46"/>
        <v>41005.570787037032</v>
      </c>
      <c r="T733" s="9">
        <f t="shared" si="47"/>
        <v>41035.570787037032</v>
      </c>
    </row>
    <row r="734" spans="1:20" ht="48">
      <c r="A734">
        <v>1076</v>
      </c>
      <c r="B734" s="3" t="s">
        <v>1077</v>
      </c>
      <c r="C734" s="3" t="s">
        <v>5186</v>
      </c>
      <c r="D734">
        <v>75000</v>
      </c>
      <c r="E734">
        <v>47074</v>
      </c>
      <c r="F734" t="s">
        <v>8221</v>
      </c>
      <c r="G734" t="s">
        <v>8224</v>
      </c>
      <c r="H734" t="s">
        <v>8246</v>
      </c>
      <c r="I734">
        <v>1410426250</v>
      </c>
      <c r="J734">
        <v>1405674250</v>
      </c>
      <c r="K734" t="b">
        <v>0</v>
      </c>
      <c r="L734">
        <v>975</v>
      </c>
      <c r="M734" t="b">
        <v>0</v>
      </c>
      <c r="N734" t="s">
        <v>8282</v>
      </c>
      <c r="O734">
        <f t="shared" si="44"/>
        <v>62.77</v>
      </c>
      <c r="P734">
        <f t="shared" si="45"/>
        <v>48.28</v>
      </c>
      <c r="Q734" s="5" t="s">
        <v>8333</v>
      </c>
      <c r="R734" t="s">
        <v>8334</v>
      </c>
      <c r="S734" s="9">
        <f t="shared" si="46"/>
        <v>41838.044560185182</v>
      </c>
      <c r="T734" s="9">
        <f t="shared" si="47"/>
        <v>41893.044560185182</v>
      </c>
    </row>
    <row r="735" spans="1:20" ht="48">
      <c r="A735">
        <v>1077</v>
      </c>
      <c r="B735" s="3" t="s">
        <v>1078</v>
      </c>
      <c r="C735" s="3" t="s">
        <v>5187</v>
      </c>
      <c r="D735">
        <v>25000</v>
      </c>
      <c r="E735">
        <v>7344</v>
      </c>
      <c r="F735" t="s">
        <v>8221</v>
      </c>
      <c r="G735" t="s">
        <v>8224</v>
      </c>
      <c r="H735" t="s">
        <v>8246</v>
      </c>
      <c r="I735">
        <v>1452744011</v>
      </c>
      <c r="J735">
        <v>1450152011</v>
      </c>
      <c r="K735" t="b">
        <v>0</v>
      </c>
      <c r="L735">
        <v>167</v>
      </c>
      <c r="M735" t="b">
        <v>0</v>
      </c>
      <c r="N735" t="s">
        <v>8282</v>
      </c>
      <c r="O735">
        <f t="shared" si="44"/>
        <v>29.38</v>
      </c>
      <c r="P735">
        <f t="shared" si="45"/>
        <v>43.98</v>
      </c>
      <c r="Q735" s="5" t="s">
        <v>8333</v>
      </c>
      <c r="R735" t="s">
        <v>8334</v>
      </c>
      <c r="S735" s="9">
        <f t="shared" si="46"/>
        <v>42352.833460648144</v>
      </c>
      <c r="T735" s="9">
        <f t="shared" si="47"/>
        <v>42382.833460648144</v>
      </c>
    </row>
    <row r="736" spans="1:20" ht="48">
      <c r="A736">
        <v>1078</v>
      </c>
      <c r="B736" s="3" t="s">
        <v>1079</v>
      </c>
      <c r="C736" s="3" t="s">
        <v>5188</v>
      </c>
      <c r="D736">
        <v>600</v>
      </c>
      <c r="E736">
        <v>45</v>
      </c>
      <c r="F736" t="s">
        <v>8221</v>
      </c>
      <c r="G736" t="s">
        <v>8224</v>
      </c>
      <c r="H736" t="s">
        <v>8246</v>
      </c>
      <c r="I736">
        <v>1311309721</v>
      </c>
      <c r="J736">
        <v>1307421721</v>
      </c>
      <c r="K736" t="b">
        <v>0</v>
      </c>
      <c r="L736">
        <v>5</v>
      </c>
      <c r="M736" t="b">
        <v>0</v>
      </c>
      <c r="N736" t="s">
        <v>8282</v>
      </c>
      <c r="O736">
        <f t="shared" si="44"/>
        <v>7.5</v>
      </c>
      <c r="P736">
        <f t="shared" si="45"/>
        <v>9</v>
      </c>
      <c r="Q736" s="5" t="s">
        <v>8333</v>
      </c>
      <c r="R736" t="s">
        <v>8334</v>
      </c>
      <c r="S736" s="9">
        <f t="shared" si="46"/>
        <v>40700.862511574072</v>
      </c>
      <c r="T736" s="9">
        <f t="shared" si="47"/>
        <v>40745.862511574072</v>
      </c>
    </row>
    <row r="737" spans="1:20" ht="48">
      <c r="A737">
        <v>1079</v>
      </c>
      <c r="B737" s="3" t="s">
        <v>1080</v>
      </c>
      <c r="C737" s="3" t="s">
        <v>5189</v>
      </c>
      <c r="D737">
        <v>26000</v>
      </c>
      <c r="E737">
        <v>678</v>
      </c>
      <c r="F737" t="s">
        <v>8221</v>
      </c>
      <c r="G737" t="s">
        <v>8236</v>
      </c>
      <c r="H737" t="s">
        <v>8249</v>
      </c>
      <c r="I737">
        <v>1463232936</v>
      </c>
      <c r="J737">
        <v>1461072936</v>
      </c>
      <c r="K737" t="b">
        <v>0</v>
      </c>
      <c r="L737">
        <v>18</v>
      </c>
      <c r="M737" t="b">
        <v>0</v>
      </c>
      <c r="N737" t="s">
        <v>8282</v>
      </c>
      <c r="O737">
        <f t="shared" si="44"/>
        <v>2.61</v>
      </c>
      <c r="P737">
        <f t="shared" si="45"/>
        <v>37.67</v>
      </c>
      <c r="Q737" s="5" t="s">
        <v>8333</v>
      </c>
      <c r="R737" t="s">
        <v>8334</v>
      </c>
      <c r="S737" s="9">
        <f t="shared" si="46"/>
        <v>42479.233055555553</v>
      </c>
      <c r="T737" s="9">
        <f t="shared" si="47"/>
        <v>42504.233055555553</v>
      </c>
    </row>
    <row r="738" spans="1:20" ht="48">
      <c r="A738">
        <v>1080</v>
      </c>
      <c r="B738" s="3" t="s">
        <v>1081</v>
      </c>
      <c r="C738" s="3" t="s">
        <v>5190</v>
      </c>
      <c r="D738">
        <v>20000</v>
      </c>
      <c r="E738">
        <v>1821</v>
      </c>
      <c r="F738" t="s">
        <v>8221</v>
      </c>
      <c r="G738" t="s">
        <v>8224</v>
      </c>
      <c r="H738" t="s">
        <v>8246</v>
      </c>
      <c r="I738">
        <v>1399778333</v>
      </c>
      <c r="J738">
        <v>1397186333</v>
      </c>
      <c r="K738" t="b">
        <v>0</v>
      </c>
      <c r="L738">
        <v>98</v>
      </c>
      <c r="M738" t="b">
        <v>0</v>
      </c>
      <c r="N738" t="s">
        <v>8282</v>
      </c>
      <c r="O738">
        <f t="shared" si="44"/>
        <v>9.11</v>
      </c>
      <c r="P738">
        <f t="shared" si="45"/>
        <v>18.579999999999998</v>
      </c>
      <c r="Q738" s="5" t="s">
        <v>8333</v>
      </c>
      <c r="R738" t="s">
        <v>8334</v>
      </c>
      <c r="S738" s="9">
        <f t="shared" si="46"/>
        <v>41739.804780092592</v>
      </c>
      <c r="T738" s="9">
        <f t="shared" si="47"/>
        <v>41769.804780092592</v>
      </c>
    </row>
    <row r="739" spans="1:20" ht="48">
      <c r="A739">
        <v>1081</v>
      </c>
      <c r="B739" s="3" t="s">
        <v>1082</v>
      </c>
      <c r="C739" s="3" t="s">
        <v>5191</v>
      </c>
      <c r="D739">
        <v>68000</v>
      </c>
      <c r="E739">
        <v>12</v>
      </c>
      <c r="F739" t="s">
        <v>8221</v>
      </c>
      <c r="G739" t="s">
        <v>8224</v>
      </c>
      <c r="H739" t="s">
        <v>8246</v>
      </c>
      <c r="I739">
        <v>1422483292</v>
      </c>
      <c r="J739">
        <v>1419891292</v>
      </c>
      <c r="K739" t="b">
        <v>0</v>
      </c>
      <c r="L739">
        <v>4</v>
      </c>
      <c r="M739" t="b">
        <v>0</v>
      </c>
      <c r="N739" t="s">
        <v>8282</v>
      </c>
      <c r="O739">
        <f t="shared" si="44"/>
        <v>0.02</v>
      </c>
      <c r="P739">
        <f t="shared" si="45"/>
        <v>3</v>
      </c>
      <c r="Q739" s="5" t="s">
        <v>8333</v>
      </c>
      <c r="R739" t="s">
        <v>8334</v>
      </c>
      <c r="S739" s="9">
        <f t="shared" si="46"/>
        <v>42002.593657407408</v>
      </c>
      <c r="T739" s="9">
        <f t="shared" si="47"/>
        <v>42032.593657407408</v>
      </c>
    </row>
    <row r="740" spans="1:20" ht="32">
      <c r="A740">
        <v>1082</v>
      </c>
      <c r="B740" s="3" t="s">
        <v>1083</v>
      </c>
      <c r="C740" s="3" t="s">
        <v>5192</v>
      </c>
      <c r="D740">
        <v>10000</v>
      </c>
      <c r="E740">
        <v>56</v>
      </c>
      <c r="F740" t="s">
        <v>8221</v>
      </c>
      <c r="G740" t="s">
        <v>8224</v>
      </c>
      <c r="H740" t="s">
        <v>8246</v>
      </c>
      <c r="I740">
        <v>1344635088</v>
      </c>
      <c r="J740">
        <v>1342043088</v>
      </c>
      <c r="K740" t="b">
        <v>0</v>
      </c>
      <c r="L740">
        <v>3</v>
      </c>
      <c r="M740" t="b">
        <v>0</v>
      </c>
      <c r="N740" t="s">
        <v>8282</v>
      </c>
      <c r="O740">
        <f t="shared" si="44"/>
        <v>0.56000000000000005</v>
      </c>
      <c r="P740">
        <f t="shared" si="45"/>
        <v>18.670000000000002</v>
      </c>
      <c r="Q740" s="5" t="s">
        <v>8333</v>
      </c>
      <c r="R740" t="s">
        <v>8334</v>
      </c>
      <c r="S740" s="9">
        <f t="shared" si="46"/>
        <v>41101.572777777772</v>
      </c>
      <c r="T740" s="9">
        <f t="shared" si="47"/>
        <v>41131.572777777772</v>
      </c>
    </row>
    <row r="741" spans="1:20" ht="48">
      <c r="A741">
        <v>1083</v>
      </c>
      <c r="B741" s="3" t="s">
        <v>1084</v>
      </c>
      <c r="C741" s="3" t="s">
        <v>5193</v>
      </c>
      <c r="D741">
        <v>50000</v>
      </c>
      <c r="E741">
        <v>410</v>
      </c>
      <c r="F741" t="s">
        <v>8221</v>
      </c>
      <c r="G741" t="s">
        <v>8229</v>
      </c>
      <c r="H741" t="s">
        <v>8251</v>
      </c>
      <c r="I741">
        <v>1406994583</v>
      </c>
      <c r="J741">
        <v>1401810583</v>
      </c>
      <c r="K741" t="b">
        <v>0</v>
      </c>
      <c r="L741">
        <v>1</v>
      </c>
      <c r="M741" t="b">
        <v>0</v>
      </c>
      <c r="N741" t="s">
        <v>8282</v>
      </c>
      <c r="O741">
        <f t="shared" si="44"/>
        <v>0.82</v>
      </c>
      <c r="P741">
        <f t="shared" si="45"/>
        <v>410</v>
      </c>
      <c r="Q741" s="5" t="s">
        <v>8333</v>
      </c>
      <c r="R741" t="s">
        <v>8334</v>
      </c>
      <c r="S741" s="9">
        <f t="shared" si="46"/>
        <v>41793.326192129629</v>
      </c>
      <c r="T741" s="9">
        <f t="shared" si="47"/>
        <v>41853.326192129629</v>
      </c>
    </row>
    <row r="742" spans="1:20" ht="16">
      <c r="A742">
        <v>1084</v>
      </c>
      <c r="B742" s="3" t="s">
        <v>1085</v>
      </c>
      <c r="C742" s="3" t="s">
        <v>5194</v>
      </c>
      <c r="D742">
        <v>550</v>
      </c>
      <c r="E742">
        <v>0</v>
      </c>
      <c r="F742" t="s">
        <v>8221</v>
      </c>
      <c r="G742" t="s">
        <v>8224</v>
      </c>
      <c r="H742" t="s">
        <v>8246</v>
      </c>
      <c r="I742">
        <v>1407534804</v>
      </c>
      <c r="J742">
        <v>1404942804</v>
      </c>
      <c r="K742" t="b">
        <v>0</v>
      </c>
      <c r="L742">
        <v>0</v>
      </c>
      <c r="M742" t="b">
        <v>0</v>
      </c>
      <c r="N742" t="s">
        <v>8282</v>
      </c>
      <c r="O742">
        <f t="shared" si="44"/>
        <v>0</v>
      </c>
      <c r="P742" t="e">
        <f t="shared" si="45"/>
        <v>#DIV/0!</v>
      </c>
      <c r="Q742" s="5" t="s">
        <v>8333</v>
      </c>
      <c r="R742" t="s">
        <v>8334</v>
      </c>
      <c r="S742" s="9">
        <f t="shared" si="46"/>
        <v>41829.578749999993</v>
      </c>
      <c r="T742" s="9">
        <f t="shared" si="47"/>
        <v>41859.578749999993</v>
      </c>
    </row>
    <row r="743" spans="1:20" ht="32">
      <c r="A743">
        <v>1085</v>
      </c>
      <c r="B743" s="3" t="s">
        <v>1086</v>
      </c>
      <c r="C743" s="3" t="s">
        <v>5195</v>
      </c>
      <c r="D743">
        <v>30000</v>
      </c>
      <c r="E743">
        <v>1026</v>
      </c>
      <c r="F743" t="s">
        <v>8221</v>
      </c>
      <c r="G743" t="s">
        <v>8229</v>
      </c>
      <c r="H743" t="s">
        <v>8251</v>
      </c>
      <c r="I743">
        <v>1457967975</v>
      </c>
      <c r="J743">
        <v>1455379575</v>
      </c>
      <c r="K743" t="b">
        <v>0</v>
      </c>
      <c r="L743">
        <v>9</v>
      </c>
      <c r="M743" t="b">
        <v>0</v>
      </c>
      <c r="N743" t="s">
        <v>8282</v>
      </c>
      <c r="O743">
        <f t="shared" si="44"/>
        <v>3.42</v>
      </c>
      <c r="P743">
        <f t="shared" si="45"/>
        <v>114</v>
      </c>
      <c r="Q743" s="5" t="s">
        <v>8333</v>
      </c>
      <c r="R743" t="s">
        <v>8334</v>
      </c>
      <c r="S743" s="9">
        <f t="shared" si="46"/>
        <v>42413.337673611109</v>
      </c>
      <c r="T743" s="9">
        <f t="shared" si="47"/>
        <v>42443.296006944445</v>
      </c>
    </row>
    <row r="744" spans="1:20" ht="16">
      <c r="A744">
        <v>1086</v>
      </c>
      <c r="B744" s="3" t="s">
        <v>1087</v>
      </c>
      <c r="C744" s="3" t="s">
        <v>5196</v>
      </c>
      <c r="D744">
        <v>18000</v>
      </c>
      <c r="E744">
        <v>15</v>
      </c>
      <c r="F744" t="s">
        <v>8221</v>
      </c>
      <c r="G744" t="s">
        <v>8224</v>
      </c>
      <c r="H744" t="s">
        <v>8246</v>
      </c>
      <c r="I744">
        <v>1408913291</v>
      </c>
      <c r="J744">
        <v>1406321291</v>
      </c>
      <c r="K744" t="b">
        <v>0</v>
      </c>
      <c r="L744">
        <v>2</v>
      </c>
      <c r="M744" t="b">
        <v>0</v>
      </c>
      <c r="N744" t="s">
        <v>8282</v>
      </c>
      <c r="O744">
        <f t="shared" si="44"/>
        <v>0.08</v>
      </c>
      <c r="P744">
        <f t="shared" si="45"/>
        <v>7.5</v>
      </c>
      <c r="Q744" s="5" t="s">
        <v>8333</v>
      </c>
      <c r="R744" t="s">
        <v>8334</v>
      </c>
      <c r="S744" s="9">
        <f t="shared" si="46"/>
        <v>41845.533460648148</v>
      </c>
      <c r="T744" s="9">
        <f t="shared" si="47"/>
        <v>41875.533460648148</v>
      </c>
    </row>
    <row r="745" spans="1:20" ht="48">
      <c r="A745">
        <v>1087</v>
      </c>
      <c r="B745" s="3" t="s">
        <v>1088</v>
      </c>
      <c r="C745" s="3" t="s">
        <v>5197</v>
      </c>
      <c r="D745">
        <v>1100</v>
      </c>
      <c r="E745">
        <v>0</v>
      </c>
      <c r="F745" t="s">
        <v>8221</v>
      </c>
      <c r="G745" t="s">
        <v>8224</v>
      </c>
      <c r="H745" t="s">
        <v>8246</v>
      </c>
      <c r="I745">
        <v>1402852087</v>
      </c>
      <c r="J745">
        <v>1400260087</v>
      </c>
      <c r="K745" t="b">
        <v>0</v>
      </c>
      <c r="L745">
        <v>0</v>
      </c>
      <c r="M745" t="b">
        <v>0</v>
      </c>
      <c r="N745" t="s">
        <v>8282</v>
      </c>
      <c r="O745">
        <f t="shared" si="44"/>
        <v>0</v>
      </c>
      <c r="P745" t="e">
        <f t="shared" si="45"/>
        <v>#DIV/0!</v>
      </c>
      <c r="Q745" s="5" t="s">
        <v>8333</v>
      </c>
      <c r="R745" t="s">
        <v>8334</v>
      </c>
      <c r="S745" s="9">
        <f t="shared" si="46"/>
        <v>41775.380636574067</v>
      </c>
      <c r="T745" s="9">
        <f t="shared" si="47"/>
        <v>41805.380636574067</v>
      </c>
    </row>
    <row r="746" spans="1:20" ht="32">
      <c r="A746">
        <v>1088</v>
      </c>
      <c r="B746" s="3" t="s">
        <v>1089</v>
      </c>
      <c r="C746" s="3" t="s">
        <v>5198</v>
      </c>
      <c r="D746">
        <v>45000</v>
      </c>
      <c r="E746">
        <v>6382.34</v>
      </c>
      <c r="F746" t="s">
        <v>8221</v>
      </c>
      <c r="G746" t="s">
        <v>8224</v>
      </c>
      <c r="H746" t="s">
        <v>8246</v>
      </c>
      <c r="I746">
        <v>1398366667</v>
      </c>
      <c r="J746">
        <v>1395774667</v>
      </c>
      <c r="K746" t="b">
        <v>0</v>
      </c>
      <c r="L746">
        <v>147</v>
      </c>
      <c r="M746" t="b">
        <v>0</v>
      </c>
      <c r="N746" t="s">
        <v>8282</v>
      </c>
      <c r="O746">
        <f t="shared" si="44"/>
        <v>14.18</v>
      </c>
      <c r="P746">
        <f t="shared" si="45"/>
        <v>43.42</v>
      </c>
      <c r="Q746" s="5" t="s">
        <v>8333</v>
      </c>
      <c r="R746" t="s">
        <v>8334</v>
      </c>
      <c r="S746" s="9">
        <f t="shared" si="46"/>
        <v>41723.466053240736</v>
      </c>
      <c r="T746" s="9">
        <f t="shared" si="47"/>
        <v>41753.466053240736</v>
      </c>
    </row>
    <row r="747" spans="1:20" ht="32">
      <c r="A747">
        <v>1089</v>
      </c>
      <c r="B747" s="3" t="s">
        <v>1090</v>
      </c>
      <c r="C747" s="3" t="s">
        <v>5199</v>
      </c>
      <c r="D747">
        <v>15000</v>
      </c>
      <c r="E747">
        <v>1174</v>
      </c>
      <c r="F747" t="s">
        <v>8221</v>
      </c>
      <c r="G747" t="s">
        <v>8230</v>
      </c>
      <c r="H747" t="s">
        <v>8249</v>
      </c>
      <c r="I747">
        <v>1435293175</v>
      </c>
      <c r="J747">
        <v>1432701175</v>
      </c>
      <c r="K747" t="b">
        <v>0</v>
      </c>
      <c r="L747">
        <v>49</v>
      </c>
      <c r="M747" t="b">
        <v>0</v>
      </c>
      <c r="N747" t="s">
        <v>8282</v>
      </c>
      <c r="O747">
        <f t="shared" si="44"/>
        <v>7.83</v>
      </c>
      <c r="P747">
        <f t="shared" si="45"/>
        <v>23.96</v>
      </c>
      <c r="Q747" s="5" t="s">
        <v>8333</v>
      </c>
      <c r="R747" t="s">
        <v>8334</v>
      </c>
      <c r="S747" s="9">
        <f t="shared" si="46"/>
        <v>42150.856192129628</v>
      </c>
      <c r="T747" s="9">
        <f t="shared" si="47"/>
        <v>42180.856192129628</v>
      </c>
    </row>
    <row r="748" spans="1:20" ht="48">
      <c r="A748">
        <v>1090</v>
      </c>
      <c r="B748" s="3" t="s">
        <v>1091</v>
      </c>
      <c r="C748" s="3" t="s">
        <v>5200</v>
      </c>
      <c r="D748">
        <v>12999</v>
      </c>
      <c r="E748">
        <v>5</v>
      </c>
      <c r="F748" t="s">
        <v>8221</v>
      </c>
      <c r="G748" t="s">
        <v>8226</v>
      </c>
      <c r="H748" t="s">
        <v>8248</v>
      </c>
      <c r="I748">
        <v>1432873653</v>
      </c>
      <c r="J748">
        <v>1430281653</v>
      </c>
      <c r="K748" t="b">
        <v>0</v>
      </c>
      <c r="L748">
        <v>1</v>
      </c>
      <c r="M748" t="b">
        <v>0</v>
      </c>
      <c r="N748" t="s">
        <v>8282</v>
      </c>
      <c r="O748">
        <f t="shared" si="44"/>
        <v>0.04</v>
      </c>
      <c r="P748">
        <f t="shared" si="45"/>
        <v>5</v>
      </c>
      <c r="Q748" s="5" t="s">
        <v>8333</v>
      </c>
      <c r="R748" t="s">
        <v>8334</v>
      </c>
      <c r="S748" s="9">
        <f t="shared" si="46"/>
        <v>42122.852465277778</v>
      </c>
      <c r="T748" s="9">
        <f t="shared" si="47"/>
        <v>42152.852465277778</v>
      </c>
    </row>
    <row r="749" spans="1:20" ht="48">
      <c r="A749">
        <v>1091</v>
      </c>
      <c r="B749" s="3" t="s">
        <v>1092</v>
      </c>
      <c r="C749" s="3" t="s">
        <v>5201</v>
      </c>
      <c r="D749">
        <v>200</v>
      </c>
      <c r="E749">
        <v>25</v>
      </c>
      <c r="F749" t="s">
        <v>8221</v>
      </c>
      <c r="G749" t="s">
        <v>8225</v>
      </c>
      <c r="H749" t="s">
        <v>8247</v>
      </c>
      <c r="I749">
        <v>1460313672</v>
      </c>
      <c r="J749">
        <v>1457725272</v>
      </c>
      <c r="K749" t="b">
        <v>0</v>
      </c>
      <c r="L749">
        <v>2</v>
      </c>
      <c r="M749" t="b">
        <v>0</v>
      </c>
      <c r="N749" t="s">
        <v>8282</v>
      </c>
      <c r="O749">
        <f t="shared" si="44"/>
        <v>12.5</v>
      </c>
      <c r="P749">
        <f t="shared" si="45"/>
        <v>12.5</v>
      </c>
      <c r="Q749" s="5" t="s">
        <v>8333</v>
      </c>
      <c r="R749" t="s">
        <v>8334</v>
      </c>
      <c r="S749" s="9">
        <f t="shared" si="46"/>
        <v>42440.486944444441</v>
      </c>
      <c r="T749" s="9">
        <f t="shared" si="47"/>
        <v>42470.445277777777</v>
      </c>
    </row>
    <row r="750" spans="1:20" ht="48">
      <c r="A750">
        <v>1092</v>
      </c>
      <c r="B750" s="3" t="s">
        <v>1093</v>
      </c>
      <c r="C750" s="3" t="s">
        <v>5202</v>
      </c>
      <c r="D750">
        <v>2000</v>
      </c>
      <c r="E750">
        <v>21</v>
      </c>
      <c r="F750" t="s">
        <v>8221</v>
      </c>
      <c r="G750" t="s">
        <v>8224</v>
      </c>
      <c r="H750" t="s">
        <v>8246</v>
      </c>
      <c r="I750">
        <v>1357432638</v>
      </c>
      <c r="J750">
        <v>1354840638</v>
      </c>
      <c r="K750" t="b">
        <v>0</v>
      </c>
      <c r="L750">
        <v>7</v>
      </c>
      <c r="M750" t="b">
        <v>0</v>
      </c>
      <c r="N750" t="s">
        <v>8282</v>
      </c>
      <c r="O750">
        <f t="shared" si="44"/>
        <v>1.05</v>
      </c>
      <c r="P750">
        <f t="shared" si="45"/>
        <v>3</v>
      </c>
      <c r="Q750" s="5" t="s">
        <v>8333</v>
      </c>
      <c r="R750" t="s">
        <v>8334</v>
      </c>
      <c r="S750" s="9">
        <f t="shared" si="46"/>
        <v>41249.692569444444</v>
      </c>
      <c r="T750" s="9">
        <f t="shared" si="47"/>
        <v>41279.692569444444</v>
      </c>
    </row>
    <row r="751" spans="1:20" ht="48">
      <c r="A751">
        <v>1093</v>
      </c>
      <c r="B751" s="3" t="s">
        <v>1094</v>
      </c>
      <c r="C751" s="3" t="s">
        <v>5203</v>
      </c>
      <c r="D751">
        <v>300</v>
      </c>
      <c r="E751">
        <v>42.25</v>
      </c>
      <c r="F751" t="s">
        <v>8221</v>
      </c>
      <c r="G751" t="s">
        <v>8229</v>
      </c>
      <c r="H751" t="s">
        <v>8251</v>
      </c>
      <c r="I751">
        <v>1455232937</v>
      </c>
      <c r="J751">
        <v>1453936937</v>
      </c>
      <c r="K751" t="b">
        <v>0</v>
      </c>
      <c r="L751">
        <v>4</v>
      </c>
      <c r="M751" t="b">
        <v>0</v>
      </c>
      <c r="N751" t="s">
        <v>8282</v>
      </c>
      <c r="O751">
        <f t="shared" si="44"/>
        <v>14.08</v>
      </c>
      <c r="P751">
        <f t="shared" si="45"/>
        <v>10.56</v>
      </c>
      <c r="Q751" s="5" t="s">
        <v>8333</v>
      </c>
      <c r="R751" t="s">
        <v>8334</v>
      </c>
      <c r="S751" s="9">
        <f t="shared" si="46"/>
        <v>42396.640474537031</v>
      </c>
      <c r="T751" s="9">
        <f t="shared" si="47"/>
        <v>42411.640474537031</v>
      </c>
    </row>
    <row r="752" spans="1:20" ht="48">
      <c r="A752">
        <v>1094</v>
      </c>
      <c r="B752" s="3" t="s">
        <v>1095</v>
      </c>
      <c r="C752" s="3" t="s">
        <v>5204</v>
      </c>
      <c r="D752">
        <v>18000</v>
      </c>
      <c r="E752">
        <v>3294.01</v>
      </c>
      <c r="F752" t="s">
        <v>8221</v>
      </c>
      <c r="G752" t="s">
        <v>8224</v>
      </c>
      <c r="H752" t="s">
        <v>8246</v>
      </c>
      <c r="I752">
        <v>1318180033</v>
      </c>
      <c r="J752">
        <v>1315588033</v>
      </c>
      <c r="K752" t="b">
        <v>0</v>
      </c>
      <c r="L752">
        <v>27</v>
      </c>
      <c r="M752" t="b">
        <v>0</v>
      </c>
      <c r="N752" t="s">
        <v>8282</v>
      </c>
      <c r="O752">
        <f t="shared" si="44"/>
        <v>18.3</v>
      </c>
      <c r="P752">
        <f t="shared" si="45"/>
        <v>122</v>
      </c>
      <c r="Q752" s="5" t="s">
        <v>8333</v>
      </c>
      <c r="R752" t="s">
        <v>8334</v>
      </c>
      <c r="S752" s="9">
        <f t="shared" si="46"/>
        <v>40795.380011574074</v>
      </c>
      <c r="T752" s="9">
        <f t="shared" si="47"/>
        <v>40825.380011574074</v>
      </c>
    </row>
    <row r="753" spans="1:20" ht="48">
      <c r="A753">
        <v>1095</v>
      </c>
      <c r="B753" s="3" t="s">
        <v>1096</v>
      </c>
      <c r="C753" s="3" t="s">
        <v>5205</v>
      </c>
      <c r="D753">
        <v>500000</v>
      </c>
      <c r="E753">
        <v>25174</v>
      </c>
      <c r="F753" t="s">
        <v>8221</v>
      </c>
      <c r="G753" t="s">
        <v>8224</v>
      </c>
      <c r="H753" t="s">
        <v>8246</v>
      </c>
      <c r="I753">
        <v>1377867220</v>
      </c>
      <c r="J753">
        <v>1375275220</v>
      </c>
      <c r="K753" t="b">
        <v>0</v>
      </c>
      <c r="L753">
        <v>94</v>
      </c>
      <c r="M753" t="b">
        <v>0</v>
      </c>
      <c r="N753" t="s">
        <v>8282</v>
      </c>
      <c r="O753">
        <f t="shared" si="44"/>
        <v>5.03</v>
      </c>
      <c r="P753">
        <f t="shared" si="45"/>
        <v>267.81</v>
      </c>
      <c r="Q753" s="5" t="s">
        <v>8333</v>
      </c>
      <c r="R753" t="s">
        <v>8334</v>
      </c>
      <c r="S753" s="9">
        <f t="shared" si="46"/>
        <v>41486.203935185185</v>
      </c>
      <c r="T753" s="9">
        <f t="shared" si="47"/>
        <v>41516.203935185185</v>
      </c>
    </row>
    <row r="754" spans="1:20" ht="48">
      <c r="A754">
        <v>1096</v>
      </c>
      <c r="B754" s="3" t="s">
        <v>1097</v>
      </c>
      <c r="C754" s="3" t="s">
        <v>5206</v>
      </c>
      <c r="D754">
        <v>12000</v>
      </c>
      <c r="E754">
        <v>2152</v>
      </c>
      <c r="F754" t="s">
        <v>8221</v>
      </c>
      <c r="G754" t="s">
        <v>8224</v>
      </c>
      <c r="H754" t="s">
        <v>8246</v>
      </c>
      <c r="I754">
        <v>1412393400</v>
      </c>
      <c r="J754">
        <v>1409747154</v>
      </c>
      <c r="K754" t="b">
        <v>0</v>
      </c>
      <c r="L754">
        <v>29</v>
      </c>
      <c r="M754" t="b">
        <v>0</v>
      </c>
      <c r="N754" t="s">
        <v>8282</v>
      </c>
      <c r="O754">
        <f t="shared" si="44"/>
        <v>17.93</v>
      </c>
      <c r="P754">
        <f t="shared" si="45"/>
        <v>74.209999999999994</v>
      </c>
      <c r="Q754" s="5" t="s">
        <v>8333</v>
      </c>
      <c r="R754" t="s">
        <v>8334</v>
      </c>
      <c r="S754" s="9">
        <f t="shared" si="46"/>
        <v>41885.184652777774</v>
      </c>
      <c r="T754" s="9">
        <f t="shared" si="47"/>
        <v>41915.8125</v>
      </c>
    </row>
    <row r="755" spans="1:20" ht="48">
      <c r="A755">
        <v>1097</v>
      </c>
      <c r="B755" s="3" t="s">
        <v>1098</v>
      </c>
      <c r="C755" s="3" t="s">
        <v>5207</v>
      </c>
      <c r="D755">
        <v>100000</v>
      </c>
      <c r="E755">
        <v>47</v>
      </c>
      <c r="F755" t="s">
        <v>8221</v>
      </c>
      <c r="G755" t="s">
        <v>8224</v>
      </c>
      <c r="H755" t="s">
        <v>8246</v>
      </c>
      <c r="I755">
        <v>1393786877</v>
      </c>
      <c r="J755">
        <v>1390330877</v>
      </c>
      <c r="K755" t="b">
        <v>0</v>
      </c>
      <c r="L755">
        <v>7</v>
      </c>
      <c r="M755" t="b">
        <v>0</v>
      </c>
      <c r="N755" t="s">
        <v>8282</v>
      </c>
      <c r="O755">
        <f t="shared" si="44"/>
        <v>0.05</v>
      </c>
      <c r="P755">
        <f t="shared" si="45"/>
        <v>6.71</v>
      </c>
      <c r="Q755" s="5" t="s">
        <v>8333</v>
      </c>
      <c r="R755" t="s">
        <v>8334</v>
      </c>
      <c r="S755" s="9">
        <f t="shared" si="46"/>
        <v>41660.459224537037</v>
      </c>
      <c r="T755" s="9">
        <f t="shared" si="47"/>
        <v>41700.459224537037</v>
      </c>
    </row>
    <row r="756" spans="1:20" ht="32">
      <c r="A756">
        <v>1098</v>
      </c>
      <c r="B756" s="3" t="s">
        <v>1099</v>
      </c>
      <c r="C756" s="3" t="s">
        <v>5208</v>
      </c>
      <c r="D756">
        <v>25000</v>
      </c>
      <c r="E756">
        <v>1803</v>
      </c>
      <c r="F756" t="s">
        <v>8221</v>
      </c>
      <c r="G756" t="s">
        <v>8224</v>
      </c>
      <c r="H756" t="s">
        <v>8246</v>
      </c>
      <c r="I756">
        <v>1397413095</v>
      </c>
      <c r="J756">
        <v>1394821095</v>
      </c>
      <c r="K756" t="b">
        <v>0</v>
      </c>
      <c r="L756">
        <v>22</v>
      </c>
      <c r="M756" t="b">
        <v>0</v>
      </c>
      <c r="N756" t="s">
        <v>8282</v>
      </c>
      <c r="O756">
        <f t="shared" si="44"/>
        <v>7.21</v>
      </c>
      <c r="P756">
        <f t="shared" si="45"/>
        <v>81.95</v>
      </c>
      <c r="Q756" s="5" t="s">
        <v>8333</v>
      </c>
      <c r="R756" t="s">
        <v>8334</v>
      </c>
      <c r="S756" s="9">
        <f t="shared" si="46"/>
        <v>41712.429340277777</v>
      </c>
      <c r="T756" s="9">
        <f t="shared" si="47"/>
        <v>41742.429340277777</v>
      </c>
    </row>
    <row r="757" spans="1:20" ht="48">
      <c r="A757">
        <v>1099</v>
      </c>
      <c r="B757" s="3" t="s">
        <v>1100</v>
      </c>
      <c r="C757" s="3" t="s">
        <v>5209</v>
      </c>
      <c r="D757">
        <v>5000</v>
      </c>
      <c r="E757">
        <v>25</v>
      </c>
      <c r="F757" t="s">
        <v>8221</v>
      </c>
      <c r="G757" t="s">
        <v>8225</v>
      </c>
      <c r="H757" t="s">
        <v>8247</v>
      </c>
      <c r="I757">
        <v>1431547468</v>
      </c>
      <c r="J757">
        <v>1428955468</v>
      </c>
      <c r="K757" t="b">
        <v>0</v>
      </c>
      <c r="L757">
        <v>1</v>
      </c>
      <c r="M757" t="b">
        <v>0</v>
      </c>
      <c r="N757" t="s">
        <v>8282</v>
      </c>
      <c r="O757">
        <f t="shared" si="44"/>
        <v>0.5</v>
      </c>
      <c r="P757">
        <f t="shared" si="45"/>
        <v>25</v>
      </c>
      <c r="Q757" s="5" t="s">
        <v>8333</v>
      </c>
      <c r="R757" t="s">
        <v>8334</v>
      </c>
      <c r="S757" s="9">
        <f t="shared" si="46"/>
        <v>42107.503101851849</v>
      </c>
      <c r="T757" s="9">
        <f t="shared" si="47"/>
        <v>42137.503101851849</v>
      </c>
    </row>
    <row r="758" spans="1:20" ht="48">
      <c r="A758">
        <v>1100</v>
      </c>
      <c r="B758" s="3" t="s">
        <v>1101</v>
      </c>
      <c r="C758" s="3" t="s">
        <v>5210</v>
      </c>
      <c r="D758">
        <v>4000</v>
      </c>
      <c r="E758">
        <v>100</v>
      </c>
      <c r="F758" t="s">
        <v>8221</v>
      </c>
      <c r="G758" t="s">
        <v>8236</v>
      </c>
      <c r="H758" t="s">
        <v>8249</v>
      </c>
      <c r="I758">
        <v>1455417571</v>
      </c>
      <c r="J758">
        <v>1452825571</v>
      </c>
      <c r="K758" t="b">
        <v>0</v>
      </c>
      <c r="L758">
        <v>10</v>
      </c>
      <c r="M758" t="b">
        <v>0</v>
      </c>
      <c r="N758" t="s">
        <v>8282</v>
      </c>
      <c r="O758">
        <f t="shared" si="44"/>
        <v>2.5</v>
      </c>
      <c r="P758">
        <f t="shared" si="45"/>
        <v>10</v>
      </c>
      <c r="Q758" s="5" t="s">
        <v>8333</v>
      </c>
      <c r="R758" t="s">
        <v>8334</v>
      </c>
      <c r="S758" s="9">
        <f t="shared" si="46"/>
        <v>42383.777442129627</v>
      </c>
      <c r="T758" s="9">
        <f t="shared" si="47"/>
        <v>42413.777442129627</v>
      </c>
    </row>
    <row r="759" spans="1:20" ht="32">
      <c r="A759">
        <v>1101</v>
      </c>
      <c r="B759" s="3" t="s">
        <v>1102</v>
      </c>
      <c r="C759" s="3" t="s">
        <v>5211</v>
      </c>
      <c r="D759">
        <v>100000</v>
      </c>
      <c r="E759">
        <v>41</v>
      </c>
      <c r="F759" t="s">
        <v>8221</v>
      </c>
      <c r="G759" t="s">
        <v>8224</v>
      </c>
      <c r="H759" t="s">
        <v>8246</v>
      </c>
      <c r="I759">
        <v>1468519920</v>
      </c>
      <c r="J759">
        <v>1466188338</v>
      </c>
      <c r="K759" t="b">
        <v>0</v>
      </c>
      <c r="L759">
        <v>6</v>
      </c>
      <c r="M759" t="b">
        <v>0</v>
      </c>
      <c r="N759" t="s">
        <v>8282</v>
      </c>
      <c r="O759">
        <f t="shared" si="44"/>
        <v>0.04</v>
      </c>
      <c r="P759">
        <f t="shared" si="45"/>
        <v>6.83</v>
      </c>
      <c r="Q759" s="5" t="s">
        <v>8333</v>
      </c>
      <c r="R759" t="s">
        <v>8334</v>
      </c>
      <c r="S759" s="9">
        <f t="shared" si="46"/>
        <v>42538.439097222225</v>
      </c>
      <c r="T759" s="9">
        <f t="shared" si="47"/>
        <v>42565.424999999996</v>
      </c>
    </row>
    <row r="760" spans="1:20" ht="48">
      <c r="A760">
        <v>1102</v>
      </c>
      <c r="B760" s="3" t="s">
        <v>1103</v>
      </c>
      <c r="C760" s="3" t="s">
        <v>5212</v>
      </c>
      <c r="D760">
        <v>8000</v>
      </c>
      <c r="E760">
        <v>425</v>
      </c>
      <c r="F760" t="s">
        <v>8221</v>
      </c>
      <c r="G760" t="s">
        <v>8224</v>
      </c>
      <c r="H760" t="s">
        <v>8246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8282</v>
      </c>
      <c r="O760">
        <f t="shared" si="44"/>
        <v>5.31</v>
      </c>
      <c r="P760">
        <f t="shared" si="45"/>
        <v>17.71</v>
      </c>
      <c r="Q760" s="5" t="s">
        <v>8333</v>
      </c>
      <c r="R760" t="s">
        <v>8334</v>
      </c>
      <c r="S760" s="9">
        <f t="shared" si="46"/>
        <v>41576.712094907409</v>
      </c>
      <c r="T760" s="9">
        <f t="shared" si="47"/>
        <v>41616.915972222218</v>
      </c>
    </row>
    <row r="761" spans="1:20" ht="48">
      <c r="A761">
        <v>1103</v>
      </c>
      <c r="B761" s="3" t="s">
        <v>1104</v>
      </c>
      <c r="C761" s="3" t="s">
        <v>5213</v>
      </c>
      <c r="D761">
        <v>15000</v>
      </c>
      <c r="E761">
        <v>243</v>
      </c>
      <c r="F761" t="s">
        <v>8221</v>
      </c>
      <c r="G761" t="s">
        <v>8224</v>
      </c>
      <c r="H761" t="s">
        <v>8246</v>
      </c>
      <c r="I761">
        <v>1466227190</v>
      </c>
      <c r="J761">
        <v>1461043190</v>
      </c>
      <c r="K761" t="b">
        <v>0</v>
      </c>
      <c r="L761">
        <v>15</v>
      </c>
      <c r="M761" t="b">
        <v>0</v>
      </c>
      <c r="N761" t="s">
        <v>8282</v>
      </c>
      <c r="O761">
        <f t="shared" si="44"/>
        <v>1.62</v>
      </c>
      <c r="P761">
        <f t="shared" si="45"/>
        <v>16.2</v>
      </c>
      <c r="Q761" s="5" t="s">
        <v>8333</v>
      </c>
      <c r="R761" t="s">
        <v>8334</v>
      </c>
      <c r="S761" s="9">
        <f t="shared" si="46"/>
        <v>42478.888773148145</v>
      </c>
      <c r="T761" s="9">
        <f t="shared" si="47"/>
        <v>42538.888773148145</v>
      </c>
    </row>
    <row r="762" spans="1:20" ht="48">
      <c r="A762">
        <v>1104</v>
      </c>
      <c r="B762" s="3" t="s">
        <v>1105</v>
      </c>
      <c r="C762" s="3" t="s">
        <v>5214</v>
      </c>
      <c r="D762">
        <v>60000</v>
      </c>
      <c r="E762">
        <v>2971</v>
      </c>
      <c r="F762" t="s">
        <v>8221</v>
      </c>
      <c r="G762" t="s">
        <v>8225</v>
      </c>
      <c r="H762" t="s">
        <v>8247</v>
      </c>
      <c r="I762">
        <v>1402480221</v>
      </c>
      <c r="J762">
        <v>1399888221</v>
      </c>
      <c r="K762" t="b">
        <v>0</v>
      </c>
      <c r="L762">
        <v>37</v>
      </c>
      <c r="M762" t="b">
        <v>0</v>
      </c>
      <c r="N762" t="s">
        <v>8282</v>
      </c>
      <c r="O762">
        <f t="shared" si="44"/>
        <v>4.95</v>
      </c>
      <c r="P762">
        <f t="shared" si="45"/>
        <v>80.3</v>
      </c>
      <c r="Q762" s="5" t="s">
        <v>8333</v>
      </c>
      <c r="R762" t="s">
        <v>8334</v>
      </c>
      <c r="S762" s="9">
        <f t="shared" si="46"/>
        <v>41771.076631944445</v>
      </c>
      <c r="T762" s="9">
        <f t="shared" si="47"/>
        <v>41801.076631944445</v>
      </c>
    </row>
    <row r="763" spans="1:20" ht="48">
      <c r="A763">
        <v>1105</v>
      </c>
      <c r="B763" s="3" t="s">
        <v>1106</v>
      </c>
      <c r="C763" s="3" t="s">
        <v>5215</v>
      </c>
      <c r="D763">
        <v>900000</v>
      </c>
      <c r="E763">
        <v>1431</v>
      </c>
      <c r="F763" t="s">
        <v>8221</v>
      </c>
      <c r="G763" t="s">
        <v>8224</v>
      </c>
      <c r="H763" t="s">
        <v>8246</v>
      </c>
      <c r="I763">
        <v>1395627327</v>
      </c>
      <c r="J763">
        <v>1393038927</v>
      </c>
      <c r="K763" t="b">
        <v>0</v>
      </c>
      <c r="L763">
        <v>20</v>
      </c>
      <c r="M763" t="b">
        <v>0</v>
      </c>
      <c r="N763" t="s">
        <v>8282</v>
      </c>
      <c r="O763">
        <f t="shared" si="44"/>
        <v>0.16</v>
      </c>
      <c r="P763">
        <f t="shared" si="45"/>
        <v>71.55</v>
      </c>
      <c r="Q763" s="5" t="s">
        <v>8333</v>
      </c>
      <c r="R763" t="s">
        <v>8334</v>
      </c>
      <c r="S763" s="9">
        <f t="shared" si="46"/>
        <v>41691.802395833329</v>
      </c>
      <c r="T763" s="9">
        <f t="shared" si="47"/>
        <v>41721.760729166665</v>
      </c>
    </row>
    <row r="764" spans="1:20" ht="48">
      <c r="A764">
        <v>1106</v>
      </c>
      <c r="B764" s="3" t="s">
        <v>1107</v>
      </c>
      <c r="C764" s="3" t="s">
        <v>5216</v>
      </c>
      <c r="D764">
        <v>400</v>
      </c>
      <c r="E764">
        <v>165</v>
      </c>
      <c r="F764" t="s">
        <v>8221</v>
      </c>
      <c r="G764" t="s">
        <v>8224</v>
      </c>
      <c r="H764" t="s">
        <v>8246</v>
      </c>
      <c r="I764">
        <v>1333557975</v>
      </c>
      <c r="J764">
        <v>1330969575</v>
      </c>
      <c r="K764" t="b">
        <v>0</v>
      </c>
      <c r="L764">
        <v>7</v>
      </c>
      <c r="M764" t="b">
        <v>0</v>
      </c>
      <c r="N764" t="s">
        <v>8282</v>
      </c>
      <c r="O764">
        <f t="shared" si="44"/>
        <v>41.25</v>
      </c>
      <c r="P764">
        <f t="shared" si="45"/>
        <v>23.57</v>
      </c>
      <c r="Q764" s="5" t="s">
        <v>8333</v>
      </c>
      <c r="R764" t="s">
        <v>8334</v>
      </c>
      <c r="S764" s="9">
        <f t="shared" si="46"/>
        <v>40973.407118055555</v>
      </c>
      <c r="T764" s="9">
        <f t="shared" si="47"/>
        <v>41003.365451388883</v>
      </c>
    </row>
    <row r="765" spans="1:20" ht="64">
      <c r="A765">
        <v>1107</v>
      </c>
      <c r="B765" s="3" t="s">
        <v>1108</v>
      </c>
      <c r="C765" s="3" t="s">
        <v>5217</v>
      </c>
      <c r="D765">
        <v>10000</v>
      </c>
      <c r="E765">
        <v>0</v>
      </c>
      <c r="F765" t="s">
        <v>8221</v>
      </c>
      <c r="G765" t="s">
        <v>8224</v>
      </c>
      <c r="H765" t="s">
        <v>8246</v>
      </c>
      <c r="I765">
        <v>1406148024</v>
      </c>
      <c r="J765">
        <v>1403556024</v>
      </c>
      <c r="K765" t="b">
        <v>0</v>
      </c>
      <c r="L765">
        <v>0</v>
      </c>
      <c r="M765" t="b">
        <v>0</v>
      </c>
      <c r="N765" t="s">
        <v>8282</v>
      </c>
      <c r="O765">
        <f t="shared" si="44"/>
        <v>0</v>
      </c>
      <c r="P765" t="e">
        <f t="shared" si="45"/>
        <v>#DIV/0!</v>
      </c>
      <c r="Q765" s="5" t="s">
        <v>8333</v>
      </c>
      <c r="R765" t="s">
        <v>8334</v>
      </c>
      <c r="S765" s="9">
        <f t="shared" si="46"/>
        <v>41813.528055555551</v>
      </c>
      <c r="T765" s="9">
        <f t="shared" si="47"/>
        <v>41843.528055555551</v>
      </c>
    </row>
    <row r="766" spans="1:20" ht="48">
      <c r="A766">
        <v>1108</v>
      </c>
      <c r="B766" s="3" t="s">
        <v>1109</v>
      </c>
      <c r="C766" s="3" t="s">
        <v>5218</v>
      </c>
      <c r="D766">
        <v>25000</v>
      </c>
      <c r="E766">
        <v>732.5</v>
      </c>
      <c r="F766" t="s">
        <v>8221</v>
      </c>
      <c r="G766" t="s">
        <v>8224</v>
      </c>
      <c r="H766" t="s">
        <v>8246</v>
      </c>
      <c r="I766">
        <v>1334326635</v>
      </c>
      <c r="J766">
        <v>1329146235</v>
      </c>
      <c r="K766" t="b">
        <v>0</v>
      </c>
      <c r="L766">
        <v>21</v>
      </c>
      <c r="M766" t="b">
        <v>0</v>
      </c>
      <c r="N766" t="s">
        <v>8282</v>
      </c>
      <c r="O766">
        <f t="shared" si="44"/>
        <v>2.93</v>
      </c>
      <c r="P766">
        <f t="shared" si="45"/>
        <v>34.880000000000003</v>
      </c>
      <c r="Q766" s="5" t="s">
        <v>8333</v>
      </c>
      <c r="R766" t="s">
        <v>8334</v>
      </c>
      <c r="S766" s="9">
        <f t="shared" si="46"/>
        <v>40952.30364583333</v>
      </c>
      <c r="T766" s="9">
        <f t="shared" si="47"/>
        <v>41012.261979166666</v>
      </c>
    </row>
    <row r="767" spans="1:20" ht="48">
      <c r="A767">
        <v>1109</v>
      </c>
      <c r="B767" s="3" t="s">
        <v>1110</v>
      </c>
      <c r="C767" s="3" t="s">
        <v>5219</v>
      </c>
      <c r="D767">
        <v>10000</v>
      </c>
      <c r="E767">
        <v>45</v>
      </c>
      <c r="F767" t="s">
        <v>8221</v>
      </c>
      <c r="G767" t="s">
        <v>8224</v>
      </c>
      <c r="H767" t="s">
        <v>8246</v>
      </c>
      <c r="I767">
        <v>1479495790</v>
      </c>
      <c r="J767">
        <v>1476900190</v>
      </c>
      <c r="K767" t="b">
        <v>0</v>
      </c>
      <c r="L767">
        <v>3</v>
      </c>
      <c r="M767" t="b">
        <v>0</v>
      </c>
      <c r="N767" t="s">
        <v>8282</v>
      </c>
      <c r="O767">
        <f t="shared" si="44"/>
        <v>0.45</v>
      </c>
      <c r="P767">
        <f t="shared" si="45"/>
        <v>15</v>
      </c>
      <c r="Q767" s="5" t="s">
        <v>8333</v>
      </c>
      <c r="R767" t="s">
        <v>8334</v>
      </c>
      <c r="S767" s="9">
        <f t="shared" si="46"/>
        <v>42662.418865740743</v>
      </c>
      <c r="T767" s="9">
        <f t="shared" si="47"/>
        <v>42692.4605324074</v>
      </c>
    </row>
    <row r="768" spans="1:20" ht="48">
      <c r="A768">
        <v>1110</v>
      </c>
      <c r="B768" s="3" t="s">
        <v>1111</v>
      </c>
      <c r="C768" s="3" t="s">
        <v>5220</v>
      </c>
      <c r="D768">
        <v>50000</v>
      </c>
      <c r="E768">
        <v>255</v>
      </c>
      <c r="F768" t="s">
        <v>8221</v>
      </c>
      <c r="G768" t="s">
        <v>8224</v>
      </c>
      <c r="H768" t="s">
        <v>8246</v>
      </c>
      <c r="I768">
        <v>1354919022</v>
      </c>
      <c r="J768">
        <v>1352327022</v>
      </c>
      <c r="K768" t="b">
        <v>0</v>
      </c>
      <c r="L768">
        <v>11</v>
      </c>
      <c r="M768" t="b">
        <v>0</v>
      </c>
      <c r="N768" t="s">
        <v>8282</v>
      </c>
      <c r="O768">
        <f t="shared" si="44"/>
        <v>0.51</v>
      </c>
      <c r="P768">
        <f t="shared" si="45"/>
        <v>23.18</v>
      </c>
      <c r="Q768" s="5" t="s">
        <v>8333</v>
      </c>
      <c r="R768" t="s">
        <v>8334</v>
      </c>
      <c r="S768" s="9">
        <f t="shared" si="46"/>
        <v>41220.59979166666</v>
      </c>
      <c r="T768" s="9">
        <f t="shared" si="47"/>
        <v>41250.59979166666</v>
      </c>
    </row>
    <row r="769" spans="1:20" ht="48">
      <c r="A769">
        <v>1111</v>
      </c>
      <c r="B769" s="3" t="s">
        <v>1112</v>
      </c>
      <c r="C769" s="3" t="s">
        <v>5221</v>
      </c>
      <c r="D769">
        <v>2500</v>
      </c>
      <c r="E769">
        <v>1</v>
      </c>
      <c r="F769" t="s">
        <v>8221</v>
      </c>
      <c r="G769" t="s">
        <v>8224</v>
      </c>
      <c r="H769" t="s">
        <v>8246</v>
      </c>
      <c r="I769">
        <v>1452228790</v>
      </c>
      <c r="J769">
        <v>1449636790</v>
      </c>
      <c r="K769" t="b">
        <v>0</v>
      </c>
      <c r="L769">
        <v>1</v>
      </c>
      <c r="M769" t="b">
        <v>0</v>
      </c>
      <c r="N769" t="s">
        <v>8282</v>
      </c>
      <c r="O769">
        <f t="shared" si="44"/>
        <v>0.04</v>
      </c>
      <c r="P769">
        <f t="shared" si="45"/>
        <v>1</v>
      </c>
      <c r="Q769" s="5" t="s">
        <v>8333</v>
      </c>
      <c r="R769" t="s">
        <v>8334</v>
      </c>
      <c r="S769" s="9">
        <f t="shared" si="46"/>
        <v>42346.870254629626</v>
      </c>
      <c r="T769" s="9">
        <f t="shared" si="47"/>
        <v>42376.870254629626</v>
      </c>
    </row>
    <row r="770" spans="1:20" ht="48">
      <c r="A770">
        <v>1112</v>
      </c>
      <c r="B770" s="3" t="s">
        <v>1113</v>
      </c>
      <c r="C770" s="3" t="s">
        <v>5222</v>
      </c>
      <c r="D770">
        <v>88000</v>
      </c>
      <c r="E770">
        <v>31272.92</v>
      </c>
      <c r="F770" t="s">
        <v>8221</v>
      </c>
      <c r="G770" t="s">
        <v>8224</v>
      </c>
      <c r="H770" t="s">
        <v>8246</v>
      </c>
      <c r="I770">
        <v>1421656200</v>
      </c>
      <c r="J770">
        <v>1416507211</v>
      </c>
      <c r="K770" t="b">
        <v>0</v>
      </c>
      <c r="L770">
        <v>312</v>
      </c>
      <c r="M770" t="b">
        <v>0</v>
      </c>
      <c r="N770" t="s">
        <v>8282</v>
      </c>
      <c r="O770">
        <f t="shared" ref="O770:O833" si="48">ROUND((E770/D770*100),2)</f>
        <v>35.54</v>
      </c>
      <c r="P770">
        <f t="shared" ref="P770:P833" si="49">ROUND((E770/L770),2)</f>
        <v>100.23</v>
      </c>
      <c r="Q770" s="5" t="s">
        <v>8333</v>
      </c>
      <c r="R770" t="s">
        <v>8334</v>
      </c>
      <c r="S770" s="9">
        <f t="shared" si="46"/>
        <v>41963.426053240742</v>
      </c>
      <c r="T770" s="9">
        <f t="shared" si="47"/>
        <v>42023.020833333336</v>
      </c>
    </row>
    <row r="771" spans="1:20" ht="48">
      <c r="A771">
        <v>1113</v>
      </c>
      <c r="B771" s="3" t="s">
        <v>1114</v>
      </c>
      <c r="C771" s="3" t="s">
        <v>5223</v>
      </c>
      <c r="D771">
        <v>1000</v>
      </c>
      <c r="E771">
        <v>5</v>
      </c>
      <c r="F771" t="s">
        <v>8221</v>
      </c>
      <c r="G771" t="s">
        <v>8225</v>
      </c>
      <c r="H771" t="s">
        <v>8247</v>
      </c>
      <c r="I771">
        <v>1408058820</v>
      </c>
      <c r="J771">
        <v>1405466820</v>
      </c>
      <c r="K771" t="b">
        <v>0</v>
      </c>
      <c r="L771">
        <v>1</v>
      </c>
      <c r="M771" t="b">
        <v>0</v>
      </c>
      <c r="N771" t="s">
        <v>8282</v>
      </c>
      <c r="O771">
        <f t="shared" si="48"/>
        <v>0.5</v>
      </c>
      <c r="P771">
        <f t="shared" si="49"/>
        <v>5</v>
      </c>
      <c r="Q771" s="5" t="s">
        <v>8333</v>
      </c>
      <c r="R771" t="s">
        <v>8334</v>
      </c>
      <c r="S771" s="9">
        <f t="shared" ref="S771:S834" si="50">(J771/86400)+25569+(-8/24)</f>
        <v>41835.643749999996</v>
      </c>
      <c r="T771" s="9">
        <f t="shared" ref="T771:T834" si="51">(I771/86400)+25569+(-8/24)</f>
        <v>41865.643749999996</v>
      </c>
    </row>
    <row r="772" spans="1:20" ht="48">
      <c r="A772">
        <v>1114</v>
      </c>
      <c r="B772" s="3" t="s">
        <v>1115</v>
      </c>
      <c r="C772" s="3" t="s">
        <v>5224</v>
      </c>
      <c r="D772">
        <v>6000</v>
      </c>
      <c r="E772">
        <v>10</v>
      </c>
      <c r="F772" t="s">
        <v>8221</v>
      </c>
      <c r="G772" t="s">
        <v>8225</v>
      </c>
      <c r="H772" t="s">
        <v>8247</v>
      </c>
      <c r="I772">
        <v>1381306687</v>
      </c>
      <c r="J772">
        <v>1378714687</v>
      </c>
      <c r="K772" t="b">
        <v>0</v>
      </c>
      <c r="L772">
        <v>3</v>
      </c>
      <c r="M772" t="b">
        <v>0</v>
      </c>
      <c r="N772" t="s">
        <v>8282</v>
      </c>
      <c r="O772">
        <f t="shared" si="48"/>
        <v>0.17</v>
      </c>
      <c r="P772">
        <f t="shared" si="49"/>
        <v>3.33</v>
      </c>
      <c r="Q772" s="5" t="s">
        <v>8333</v>
      </c>
      <c r="R772" t="s">
        <v>8334</v>
      </c>
      <c r="S772" s="9">
        <f t="shared" si="50"/>
        <v>41526.01258101852</v>
      </c>
      <c r="T772" s="9">
        <f t="shared" si="51"/>
        <v>41556.01258101852</v>
      </c>
    </row>
    <row r="773" spans="1:20" ht="48">
      <c r="A773">
        <v>1115</v>
      </c>
      <c r="B773" s="3" t="s">
        <v>1116</v>
      </c>
      <c r="C773" s="3" t="s">
        <v>5225</v>
      </c>
      <c r="D773">
        <v>40000</v>
      </c>
      <c r="E773">
        <v>53</v>
      </c>
      <c r="F773" t="s">
        <v>8221</v>
      </c>
      <c r="G773" t="s">
        <v>8224</v>
      </c>
      <c r="H773" t="s">
        <v>8246</v>
      </c>
      <c r="I773">
        <v>1459352495</v>
      </c>
      <c r="J773">
        <v>1456764095</v>
      </c>
      <c r="K773" t="b">
        <v>0</v>
      </c>
      <c r="L773">
        <v>4</v>
      </c>
      <c r="M773" t="b">
        <v>0</v>
      </c>
      <c r="N773" t="s">
        <v>8282</v>
      </c>
      <c r="O773">
        <f t="shared" si="48"/>
        <v>0.13</v>
      </c>
      <c r="P773">
        <f t="shared" si="49"/>
        <v>13.25</v>
      </c>
      <c r="Q773" s="5" t="s">
        <v>8333</v>
      </c>
      <c r="R773" t="s">
        <v>8334</v>
      </c>
      <c r="S773" s="9">
        <f t="shared" si="50"/>
        <v>42429.362210648142</v>
      </c>
      <c r="T773" s="9">
        <f t="shared" si="51"/>
        <v>42459.320543981477</v>
      </c>
    </row>
    <row r="774" spans="1:20" ht="32">
      <c r="A774">
        <v>1116</v>
      </c>
      <c r="B774" s="3" t="s">
        <v>1117</v>
      </c>
      <c r="C774" s="3" t="s">
        <v>5226</v>
      </c>
      <c r="D774">
        <v>500000</v>
      </c>
      <c r="E774">
        <v>178.52</v>
      </c>
      <c r="F774" t="s">
        <v>8221</v>
      </c>
      <c r="G774" t="s">
        <v>8224</v>
      </c>
      <c r="H774" t="s">
        <v>8246</v>
      </c>
      <c r="I774">
        <v>1339273208</v>
      </c>
      <c r="J774">
        <v>1334089208</v>
      </c>
      <c r="K774" t="b">
        <v>0</v>
      </c>
      <c r="L774">
        <v>10</v>
      </c>
      <c r="M774" t="b">
        <v>0</v>
      </c>
      <c r="N774" t="s">
        <v>8282</v>
      </c>
      <c r="O774">
        <f t="shared" si="48"/>
        <v>0.04</v>
      </c>
      <c r="P774">
        <f t="shared" si="49"/>
        <v>17.850000000000001</v>
      </c>
      <c r="Q774" s="5" t="s">
        <v>8333</v>
      </c>
      <c r="R774" t="s">
        <v>8334</v>
      </c>
      <c r="S774" s="9">
        <f t="shared" si="50"/>
        <v>41009.513981481483</v>
      </c>
      <c r="T774" s="9">
        <f t="shared" si="51"/>
        <v>41069.513981481483</v>
      </c>
    </row>
    <row r="775" spans="1:20" ht="48">
      <c r="A775">
        <v>1117</v>
      </c>
      <c r="B775" s="3" t="s">
        <v>1118</v>
      </c>
      <c r="C775" s="3" t="s">
        <v>5227</v>
      </c>
      <c r="D775">
        <v>1000</v>
      </c>
      <c r="E775">
        <v>83</v>
      </c>
      <c r="F775" t="s">
        <v>8221</v>
      </c>
      <c r="G775" t="s">
        <v>8236</v>
      </c>
      <c r="H775" t="s">
        <v>8249</v>
      </c>
      <c r="I775">
        <v>1451053313</v>
      </c>
      <c r="J775">
        <v>1448461313</v>
      </c>
      <c r="K775" t="b">
        <v>0</v>
      </c>
      <c r="L775">
        <v>8</v>
      </c>
      <c r="M775" t="b">
        <v>0</v>
      </c>
      <c r="N775" t="s">
        <v>8282</v>
      </c>
      <c r="O775">
        <f t="shared" si="48"/>
        <v>8.3000000000000007</v>
      </c>
      <c r="P775">
        <f t="shared" si="49"/>
        <v>10.38</v>
      </c>
      <c r="Q775" s="5" t="s">
        <v>8333</v>
      </c>
      <c r="R775" t="s">
        <v>8334</v>
      </c>
      <c r="S775" s="9">
        <f t="shared" si="50"/>
        <v>42333.265196759261</v>
      </c>
      <c r="T775" s="9">
        <f t="shared" si="51"/>
        <v>42363.265196759261</v>
      </c>
    </row>
    <row r="776" spans="1:20" ht="48">
      <c r="A776">
        <v>1118</v>
      </c>
      <c r="B776" s="3" t="s">
        <v>1119</v>
      </c>
      <c r="C776" s="3" t="s">
        <v>5228</v>
      </c>
      <c r="D776">
        <v>4500</v>
      </c>
      <c r="E776">
        <v>109</v>
      </c>
      <c r="F776" t="s">
        <v>8221</v>
      </c>
      <c r="G776" t="s">
        <v>8226</v>
      </c>
      <c r="H776" t="s">
        <v>8248</v>
      </c>
      <c r="I776">
        <v>1396666779</v>
      </c>
      <c r="J776">
        <v>1394078379</v>
      </c>
      <c r="K776" t="b">
        <v>0</v>
      </c>
      <c r="L776">
        <v>3</v>
      </c>
      <c r="M776" t="b">
        <v>0</v>
      </c>
      <c r="N776" t="s">
        <v>8282</v>
      </c>
      <c r="O776">
        <f t="shared" si="48"/>
        <v>2.42</v>
      </c>
      <c r="P776">
        <f t="shared" si="49"/>
        <v>36.33</v>
      </c>
      <c r="Q776" s="5" t="s">
        <v>8333</v>
      </c>
      <c r="R776" t="s">
        <v>8334</v>
      </c>
      <c r="S776" s="9">
        <f t="shared" si="50"/>
        <v>41703.833090277774</v>
      </c>
      <c r="T776" s="9">
        <f t="shared" si="51"/>
        <v>41733.79142361111</v>
      </c>
    </row>
    <row r="777" spans="1:20" ht="48">
      <c r="A777">
        <v>1119</v>
      </c>
      <c r="B777" s="3" t="s">
        <v>1120</v>
      </c>
      <c r="C777" s="3" t="s">
        <v>5229</v>
      </c>
      <c r="D777">
        <v>2100</v>
      </c>
      <c r="E777">
        <v>5</v>
      </c>
      <c r="F777" t="s">
        <v>8221</v>
      </c>
      <c r="G777" t="s">
        <v>8224</v>
      </c>
      <c r="H777" t="s">
        <v>8246</v>
      </c>
      <c r="I777">
        <v>1396810864</v>
      </c>
      <c r="J777">
        <v>1395687664</v>
      </c>
      <c r="K777" t="b">
        <v>0</v>
      </c>
      <c r="L777">
        <v>1</v>
      </c>
      <c r="M777" t="b">
        <v>0</v>
      </c>
      <c r="N777" t="s">
        <v>8282</v>
      </c>
      <c r="O777">
        <f t="shared" si="48"/>
        <v>0.24</v>
      </c>
      <c r="P777">
        <f t="shared" si="49"/>
        <v>5</v>
      </c>
      <c r="Q777" s="5" t="s">
        <v>8333</v>
      </c>
      <c r="R777" t="s">
        <v>8334</v>
      </c>
      <c r="S777" s="9">
        <f t="shared" si="50"/>
        <v>41722.459074074075</v>
      </c>
      <c r="T777" s="9">
        <f t="shared" si="51"/>
        <v>41735.459074074075</v>
      </c>
    </row>
    <row r="778" spans="1:20" ht="32">
      <c r="A778">
        <v>1120</v>
      </c>
      <c r="B778" s="3" t="s">
        <v>1121</v>
      </c>
      <c r="C778" s="3" t="s">
        <v>5230</v>
      </c>
      <c r="D778">
        <v>25000</v>
      </c>
      <c r="E778">
        <v>0</v>
      </c>
      <c r="F778" t="s">
        <v>8221</v>
      </c>
      <c r="G778" t="s">
        <v>8224</v>
      </c>
      <c r="H778" t="s">
        <v>8246</v>
      </c>
      <c r="I778">
        <v>1319835400</v>
      </c>
      <c r="J778">
        <v>1315947400</v>
      </c>
      <c r="K778" t="b">
        <v>0</v>
      </c>
      <c r="L778">
        <v>0</v>
      </c>
      <c r="M778" t="b">
        <v>0</v>
      </c>
      <c r="N778" t="s">
        <v>8282</v>
      </c>
      <c r="O778">
        <f t="shared" si="48"/>
        <v>0</v>
      </c>
      <c r="P778" t="e">
        <f t="shared" si="49"/>
        <v>#DIV/0!</v>
      </c>
      <c r="Q778" s="5" t="s">
        <v>8333</v>
      </c>
      <c r="R778" t="s">
        <v>8334</v>
      </c>
      <c r="S778" s="9">
        <f t="shared" si="50"/>
        <v>40799.539351851847</v>
      </c>
      <c r="T778" s="9">
        <f t="shared" si="51"/>
        <v>40844.539351851847</v>
      </c>
    </row>
    <row r="779" spans="1:20" ht="48">
      <c r="A779">
        <v>1121</v>
      </c>
      <c r="B779" s="3" t="s">
        <v>1122</v>
      </c>
      <c r="C779" s="3" t="s">
        <v>5231</v>
      </c>
      <c r="D779">
        <v>250000</v>
      </c>
      <c r="E779">
        <v>29</v>
      </c>
      <c r="F779" t="s">
        <v>8221</v>
      </c>
      <c r="G779" t="s">
        <v>8224</v>
      </c>
      <c r="H779" t="s">
        <v>8246</v>
      </c>
      <c r="I779">
        <v>1457904316</v>
      </c>
      <c r="J779">
        <v>1455315916</v>
      </c>
      <c r="K779" t="b">
        <v>0</v>
      </c>
      <c r="L779">
        <v>5</v>
      </c>
      <c r="M779" t="b">
        <v>0</v>
      </c>
      <c r="N779" t="s">
        <v>8282</v>
      </c>
      <c r="O779">
        <f t="shared" si="48"/>
        <v>0.01</v>
      </c>
      <c r="P779">
        <f t="shared" si="49"/>
        <v>5.8</v>
      </c>
      <c r="Q779" s="5" t="s">
        <v>8333</v>
      </c>
      <c r="R779" t="s">
        <v>8334</v>
      </c>
      <c r="S779" s="9">
        <f t="shared" si="50"/>
        <v>42412.60087962963</v>
      </c>
      <c r="T779" s="9">
        <f t="shared" si="51"/>
        <v>42442.559212962959</v>
      </c>
    </row>
    <row r="780" spans="1:20" ht="48">
      <c r="A780">
        <v>1122</v>
      </c>
      <c r="B780" s="3" t="s">
        <v>1123</v>
      </c>
      <c r="C780" s="3" t="s">
        <v>5232</v>
      </c>
      <c r="D780">
        <v>3200</v>
      </c>
      <c r="E780">
        <v>0</v>
      </c>
      <c r="F780" t="s">
        <v>8221</v>
      </c>
      <c r="G780" t="s">
        <v>8225</v>
      </c>
      <c r="H780" t="s">
        <v>8247</v>
      </c>
      <c r="I780">
        <v>1369932825</v>
      </c>
      <c r="J780">
        <v>1368723225</v>
      </c>
      <c r="K780" t="b">
        <v>0</v>
      </c>
      <c r="L780">
        <v>0</v>
      </c>
      <c r="M780" t="b">
        <v>0</v>
      </c>
      <c r="N780" t="s">
        <v>8282</v>
      </c>
      <c r="O780">
        <f t="shared" si="48"/>
        <v>0</v>
      </c>
      <c r="P780" t="e">
        <f t="shared" si="49"/>
        <v>#DIV/0!</v>
      </c>
      <c r="Q780" s="5" t="s">
        <v>8333</v>
      </c>
      <c r="R780" t="s">
        <v>8334</v>
      </c>
      <c r="S780" s="9">
        <f t="shared" si="50"/>
        <v>41410.370659722219</v>
      </c>
      <c r="T780" s="9">
        <f t="shared" si="51"/>
        <v>41424.370659722219</v>
      </c>
    </row>
    <row r="781" spans="1:20" ht="48">
      <c r="A781">
        <v>1123</v>
      </c>
      <c r="B781" s="3" t="s">
        <v>1124</v>
      </c>
      <c r="C781" s="3" t="s">
        <v>5233</v>
      </c>
      <c r="D781">
        <v>5000</v>
      </c>
      <c r="E781">
        <v>11</v>
      </c>
      <c r="F781" t="s">
        <v>8221</v>
      </c>
      <c r="G781" t="s">
        <v>8224</v>
      </c>
      <c r="H781" t="s">
        <v>8246</v>
      </c>
      <c r="I781">
        <v>1397910848</v>
      </c>
      <c r="J781">
        <v>1395318848</v>
      </c>
      <c r="K781" t="b">
        <v>0</v>
      </c>
      <c r="L781">
        <v>3</v>
      </c>
      <c r="M781" t="b">
        <v>0</v>
      </c>
      <c r="N781" t="s">
        <v>8282</v>
      </c>
      <c r="O781">
        <f t="shared" si="48"/>
        <v>0.22</v>
      </c>
      <c r="P781">
        <f t="shared" si="49"/>
        <v>3.67</v>
      </c>
      <c r="Q781" s="5" t="s">
        <v>8333</v>
      </c>
      <c r="R781" t="s">
        <v>8334</v>
      </c>
      <c r="S781" s="9">
        <f t="shared" si="50"/>
        <v>41718.190370370365</v>
      </c>
      <c r="T781" s="9">
        <f t="shared" si="51"/>
        <v>41748.190370370365</v>
      </c>
    </row>
    <row r="782" spans="1:20" ht="48">
      <c r="A782">
        <v>1124</v>
      </c>
      <c r="B782" s="3" t="s">
        <v>1125</v>
      </c>
      <c r="C782" s="3" t="s">
        <v>5234</v>
      </c>
      <c r="D782">
        <v>90000</v>
      </c>
      <c r="E782">
        <v>425</v>
      </c>
      <c r="F782" t="s">
        <v>8221</v>
      </c>
      <c r="G782" t="s">
        <v>8224</v>
      </c>
      <c r="H782" t="s">
        <v>8246</v>
      </c>
      <c r="I782">
        <v>1430409651</v>
      </c>
      <c r="J782">
        <v>1427817651</v>
      </c>
      <c r="K782" t="b">
        <v>0</v>
      </c>
      <c r="L782">
        <v>7</v>
      </c>
      <c r="M782" t="b">
        <v>0</v>
      </c>
      <c r="N782" t="s">
        <v>8283</v>
      </c>
      <c r="O782">
        <f t="shared" si="48"/>
        <v>0.47</v>
      </c>
      <c r="P782">
        <f t="shared" si="49"/>
        <v>60.71</v>
      </c>
      <c r="Q782" s="5" t="s">
        <v>8333</v>
      </c>
      <c r="R782" t="s">
        <v>8335</v>
      </c>
      <c r="S782" s="9">
        <f t="shared" si="50"/>
        <v>42094.333923611113</v>
      </c>
      <c r="T782" s="9">
        <f t="shared" si="51"/>
        <v>42124.333923611113</v>
      </c>
    </row>
    <row r="783" spans="1:20" ht="48">
      <c r="A783">
        <v>1125</v>
      </c>
      <c r="B783" s="3" t="s">
        <v>1126</v>
      </c>
      <c r="C783" s="3" t="s">
        <v>5235</v>
      </c>
      <c r="D783">
        <v>3000</v>
      </c>
      <c r="E783">
        <v>0</v>
      </c>
      <c r="F783" t="s">
        <v>8221</v>
      </c>
      <c r="G783" t="s">
        <v>8225</v>
      </c>
      <c r="H783" t="s">
        <v>8247</v>
      </c>
      <c r="I783">
        <v>1443193130</v>
      </c>
      <c r="J783">
        <v>1438009130</v>
      </c>
      <c r="K783" t="b">
        <v>0</v>
      </c>
      <c r="L783">
        <v>0</v>
      </c>
      <c r="M783" t="b">
        <v>0</v>
      </c>
      <c r="N783" t="s">
        <v>8283</v>
      </c>
      <c r="O783">
        <f t="shared" si="48"/>
        <v>0</v>
      </c>
      <c r="P783" t="e">
        <f t="shared" si="49"/>
        <v>#DIV/0!</v>
      </c>
      <c r="Q783" s="5" t="s">
        <v>8333</v>
      </c>
      <c r="R783" t="s">
        <v>8335</v>
      </c>
      <c r="S783" s="9">
        <f t="shared" si="50"/>
        <v>42212.290856481479</v>
      </c>
      <c r="T783" s="9">
        <f t="shared" si="51"/>
        <v>42272.290856481479</v>
      </c>
    </row>
    <row r="784" spans="1:20" ht="32">
      <c r="A784">
        <v>1126</v>
      </c>
      <c r="B784" s="3" t="s">
        <v>1127</v>
      </c>
      <c r="C784" s="3" t="s">
        <v>5236</v>
      </c>
      <c r="D784">
        <v>2000</v>
      </c>
      <c r="E784">
        <v>10</v>
      </c>
      <c r="F784" t="s">
        <v>8221</v>
      </c>
      <c r="G784" t="s">
        <v>8224</v>
      </c>
      <c r="H784" t="s">
        <v>8246</v>
      </c>
      <c r="I784">
        <v>1468482694</v>
      </c>
      <c r="J784">
        <v>1465890694</v>
      </c>
      <c r="K784" t="b">
        <v>0</v>
      </c>
      <c r="L784">
        <v>2</v>
      </c>
      <c r="M784" t="b">
        <v>0</v>
      </c>
      <c r="N784" t="s">
        <v>8283</v>
      </c>
      <c r="O784">
        <f t="shared" si="48"/>
        <v>0.5</v>
      </c>
      <c r="P784">
        <f t="shared" si="49"/>
        <v>5</v>
      </c>
      <c r="Q784" s="5" t="s">
        <v>8333</v>
      </c>
      <c r="R784" t="s">
        <v>8335</v>
      </c>
      <c r="S784" s="9">
        <f t="shared" si="50"/>
        <v>42534.994143518517</v>
      </c>
      <c r="T784" s="9">
        <f t="shared" si="51"/>
        <v>42564.994143518517</v>
      </c>
    </row>
    <row r="785" spans="1:20" ht="64">
      <c r="A785">
        <v>1127</v>
      </c>
      <c r="B785" s="3" t="s">
        <v>1128</v>
      </c>
      <c r="C785" s="3" t="s">
        <v>5237</v>
      </c>
      <c r="D785">
        <v>35000</v>
      </c>
      <c r="E785">
        <v>585</v>
      </c>
      <c r="F785" t="s">
        <v>8221</v>
      </c>
      <c r="G785" t="s">
        <v>8224</v>
      </c>
      <c r="H785" t="s">
        <v>8246</v>
      </c>
      <c r="I785">
        <v>1416000600</v>
      </c>
      <c r="J785">
        <v>1413318600</v>
      </c>
      <c r="K785" t="b">
        <v>0</v>
      </c>
      <c r="L785">
        <v>23</v>
      </c>
      <c r="M785" t="b">
        <v>0</v>
      </c>
      <c r="N785" t="s">
        <v>8283</v>
      </c>
      <c r="O785">
        <f t="shared" si="48"/>
        <v>1.67</v>
      </c>
      <c r="P785">
        <f t="shared" si="49"/>
        <v>25.43</v>
      </c>
      <c r="Q785" s="5" t="s">
        <v>8333</v>
      </c>
      <c r="R785" t="s">
        <v>8335</v>
      </c>
      <c r="S785" s="9">
        <f t="shared" si="50"/>
        <v>41926.520833333328</v>
      </c>
      <c r="T785" s="9">
        <f t="shared" si="51"/>
        <v>41957.562499999993</v>
      </c>
    </row>
    <row r="786" spans="1:20" ht="16">
      <c r="A786">
        <v>1128</v>
      </c>
      <c r="B786" s="3" t="s">
        <v>1129</v>
      </c>
      <c r="C786" s="3" t="s">
        <v>5238</v>
      </c>
      <c r="D786">
        <v>1000</v>
      </c>
      <c r="E786">
        <v>1</v>
      </c>
      <c r="F786" t="s">
        <v>8221</v>
      </c>
      <c r="G786" t="s">
        <v>8225</v>
      </c>
      <c r="H786" t="s">
        <v>8247</v>
      </c>
      <c r="I786">
        <v>1407425717</v>
      </c>
      <c r="J786">
        <v>1404833717</v>
      </c>
      <c r="K786" t="b">
        <v>0</v>
      </c>
      <c r="L786">
        <v>1</v>
      </c>
      <c r="M786" t="b">
        <v>0</v>
      </c>
      <c r="N786" t="s">
        <v>8283</v>
      </c>
      <c r="O786">
        <f t="shared" si="48"/>
        <v>0.1</v>
      </c>
      <c r="P786">
        <f t="shared" si="49"/>
        <v>1</v>
      </c>
      <c r="Q786" s="5" t="s">
        <v>8333</v>
      </c>
      <c r="R786" t="s">
        <v>8335</v>
      </c>
      <c r="S786" s="9">
        <f t="shared" si="50"/>
        <v>41828.316168981481</v>
      </c>
      <c r="T786" s="9">
        <f t="shared" si="51"/>
        <v>41858.316168981481</v>
      </c>
    </row>
    <row r="787" spans="1:20" ht="48">
      <c r="A787">
        <v>1129</v>
      </c>
      <c r="B787" s="3" t="s">
        <v>1130</v>
      </c>
      <c r="C787" s="3" t="s">
        <v>5239</v>
      </c>
      <c r="D787">
        <v>20000</v>
      </c>
      <c r="E787">
        <v>21</v>
      </c>
      <c r="F787" t="s">
        <v>8221</v>
      </c>
      <c r="G787" t="s">
        <v>8224</v>
      </c>
      <c r="H787" t="s">
        <v>8246</v>
      </c>
      <c r="I787">
        <v>1465107693</v>
      </c>
      <c r="J787">
        <v>1462515693</v>
      </c>
      <c r="K787" t="b">
        <v>0</v>
      </c>
      <c r="L787">
        <v>2</v>
      </c>
      <c r="M787" t="b">
        <v>0</v>
      </c>
      <c r="N787" t="s">
        <v>8283</v>
      </c>
      <c r="O787">
        <f t="shared" si="48"/>
        <v>0.11</v>
      </c>
      <c r="P787">
        <f t="shared" si="49"/>
        <v>10.5</v>
      </c>
      <c r="Q787" s="5" t="s">
        <v>8333</v>
      </c>
      <c r="R787" t="s">
        <v>8335</v>
      </c>
      <c r="S787" s="9">
        <f t="shared" si="50"/>
        <v>42495.931631944441</v>
      </c>
      <c r="T787" s="9">
        <f t="shared" si="51"/>
        <v>42525.931631944441</v>
      </c>
    </row>
    <row r="788" spans="1:20" ht="48">
      <c r="A788">
        <v>1130</v>
      </c>
      <c r="B788" s="3" t="s">
        <v>1131</v>
      </c>
      <c r="C788" s="3" t="s">
        <v>5240</v>
      </c>
      <c r="D788">
        <v>5000</v>
      </c>
      <c r="E788">
        <v>11</v>
      </c>
      <c r="F788" t="s">
        <v>8221</v>
      </c>
      <c r="G788" t="s">
        <v>8224</v>
      </c>
      <c r="H788" t="s">
        <v>8246</v>
      </c>
      <c r="I788">
        <v>1416963300</v>
      </c>
      <c r="J788">
        <v>1411775700</v>
      </c>
      <c r="K788" t="b">
        <v>0</v>
      </c>
      <c r="L788">
        <v>3</v>
      </c>
      <c r="M788" t="b">
        <v>0</v>
      </c>
      <c r="N788" t="s">
        <v>8283</v>
      </c>
      <c r="O788">
        <f t="shared" si="48"/>
        <v>0.22</v>
      </c>
      <c r="P788">
        <f t="shared" si="49"/>
        <v>3.67</v>
      </c>
      <c r="Q788" s="5" t="s">
        <v>8333</v>
      </c>
      <c r="R788" t="s">
        <v>8335</v>
      </c>
      <c r="S788" s="9">
        <f t="shared" si="50"/>
        <v>41908.663194444445</v>
      </c>
      <c r="T788" s="9">
        <f t="shared" si="51"/>
        <v>41968.704861111109</v>
      </c>
    </row>
    <row r="789" spans="1:20" ht="48">
      <c r="A789">
        <v>1131</v>
      </c>
      <c r="B789" s="3" t="s">
        <v>1132</v>
      </c>
      <c r="C789" s="3" t="s">
        <v>5241</v>
      </c>
      <c r="D789">
        <v>40000</v>
      </c>
      <c r="E789">
        <v>0</v>
      </c>
      <c r="F789" t="s">
        <v>8221</v>
      </c>
      <c r="G789" t="s">
        <v>8226</v>
      </c>
      <c r="H789" t="s">
        <v>8248</v>
      </c>
      <c r="I789">
        <v>1450993668</v>
      </c>
      <c r="J789">
        <v>1448401668</v>
      </c>
      <c r="K789" t="b">
        <v>0</v>
      </c>
      <c r="L789">
        <v>0</v>
      </c>
      <c r="M789" t="b">
        <v>0</v>
      </c>
      <c r="N789" t="s">
        <v>8283</v>
      </c>
      <c r="O789">
        <f t="shared" si="48"/>
        <v>0</v>
      </c>
      <c r="P789" t="e">
        <f t="shared" si="49"/>
        <v>#DIV/0!</v>
      </c>
      <c r="Q789" s="5" t="s">
        <v>8333</v>
      </c>
      <c r="R789" t="s">
        <v>8335</v>
      </c>
      <c r="S789" s="9">
        <f t="shared" si="50"/>
        <v>42332.574861111112</v>
      </c>
      <c r="T789" s="9">
        <f t="shared" si="51"/>
        <v>42362.574861111112</v>
      </c>
    </row>
    <row r="790" spans="1:20" ht="48">
      <c r="A790">
        <v>1132</v>
      </c>
      <c r="B790" s="3" t="s">
        <v>1133</v>
      </c>
      <c r="C790" s="3" t="s">
        <v>5242</v>
      </c>
      <c r="D790">
        <v>10000</v>
      </c>
      <c r="E790">
        <v>1438</v>
      </c>
      <c r="F790" t="s">
        <v>8221</v>
      </c>
      <c r="G790" t="s">
        <v>8229</v>
      </c>
      <c r="H790" t="s">
        <v>8251</v>
      </c>
      <c r="I790">
        <v>1483238771</v>
      </c>
      <c r="J790">
        <v>1480646771</v>
      </c>
      <c r="K790" t="b">
        <v>0</v>
      </c>
      <c r="L790">
        <v>13</v>
      </c>
      <c r="M790" t="b">
        <v>0</v>
      </c>
      <c r="N790" t="s">
        <v>8283</v>
      </c>
      <c r="O790">
        <f t="shared" si="48"/>
        <v>14.38</v>
      </c>
      <c r="P790">
        <f t="shared" si="49"/>
        <v>110.62</v>
      </c>
      <c r="Q790" s="5" t="s">
        <v>8333</v>
      </c>
      <c r="R790" t="s">
        <v>8335</v>
      </c>
      <c r="S790" s="9">
        <f t="shared" si="50"/>
        <v>42705.782071759262</v>
      </c>
      <c r="T790" s="9">
        <f t="shared" si="51"/>
        <v>42735.782071759262</v>
      </c>
    </row>
    <row r="791" spans="1:20" ht="48">
      <c r="A791">
        <v>1133</v>
      </c>
      <c r="B791" s="3" t="s">
        <v>1134</v>
      </c>
      <c r="C791" s="3" t="s">
        <v>5243</v>
      </c>
      <c r="D791">
        <v>3000</v>
      </c>
      <c r="E791">
        <v>20</v>
      </c>
      <c r="F791" t="s">
        <v>8221</v>
      </c>
      <c r="G791" t="s">
        <v>8225</v>
      </c>
      <c r="H791" t="s">
        <v>8247</v>
      </c>
      <c r="I791">
        <v>1406799981</v>
      </c>
      <c r="J791">
        <v>1404207981</v>
      </c>
      <c r="K791" t="b">
        <v>0</v>
      </c>
      <c r="L791">
        <v>1</v>
      </c>
      <c r="M791" t="b">
        <v>0</v>
      </c>
      <c r="N791" t="s">
        <v>8283</v>
      </c>
      <c r="O791">
        <f t="shared" si="48"/>
        <v>0.67</v>
      </c>
      <c r="P791">
        <f t="shared" si="49"/>
        <v>20</v>
      </c>
      <c r="Q791" s="5" t="s">
        <v>8333</v>
      </c>
      <c r="R791" t="s">
        <v>8335</v>
      </c>
      <c r="S791" s="9">
        <f t="shared" si="50"/>
        <v>41821.073854166665</v>
      </c>
      <c r="T791" s="9">
        <f t="shared" si="51"/>
        <v>41851.073854166665</v>
      </c>
    </row>
    <row r="792" spans="1:20" ht="48">
      <c r="A792">
        <v>1134</v>
      </c>
      <c r="B792" s="3" t="s">
        <v>1135</v>
      </c>
      <c r="C792" s="3" t="s">
        <v>5244</v>
      </c>
      <c r="D792">
        <v>25000</v>
      </c>
      <c r="E792">
        <v>1</v>
      </c>
      <c r="F792" t="s">
        <v>8221</v>
      </c>
      <c r="G792" t="s">
        <v>8226</v>
      </c>
      <c r="H792" t="s">
        <v>8248</v>
      </c>
      <c r="I792">
        <v>1417235580</v>
      </c>
      <c r="J792">
        <v>1416034228</v>
      </c>
      <c r="K792" t="b">
        <v>0</v>
      </c>
      <c r="L792">
        <v>1</v>
      </c>
      <c r="M792" t="b">
        <v>0</v>
      </c>
      <c r="N792" t="s">
        <v>8283</v>
      </c>
      <c r="O792">
        <f t="shared" si="48"/>
        <v>0</v>
      </c>
      <c r="P792">
        <f t="shared" si="49"/>
        <v>1</v>
      </c>
      <c r="Q792" s="5" t="s">
        <v>8333</v>
      </c>
      <c r="R792" t="s">
        <v>8335</v>
      </c>
      <c r="S792" s="9">
        <f t="shared" si="50"/>
        <v>41957.95171296296</v>
      </c>
      <c r="T792" s="9">
        <f t="shared" si="51"/>
        <v>41971.856249999997</v>
      </c>
    </row>
    <row r="793" spans="1:20" ht="64">
      <c r="A793">
        <v>1135</v>
      </c>
      <c r="B793" s="3" t="s">
        <v>1136</v>
      </c>
      <c r="C793" s="3" t="s">
        <v>5245</v>
      </c>
      <c r="D793">
        <v>1000</v>
      </c>
      <c r="E793">
        <v>50</v>
      </c>
      <c r="F793" t="s">
        <v>8221</v>
      </c>
      <c r="G793" t="s">
        <v>8236</v>
      </c>
      <c r="H793" t="s">
        <v>8249</v>
      </c>
      <c r="I793">
        <v>1470527094</v>
      </c>
      <c r="J793">
        <v>1467935094</v>
      </c>
      <c r="K793" t="b">
        <v>0</v>
      </c>
      <c r="L793">
        <v>1</v>
      </c>
      <c r="M793" t="b">
        <v>0</v>
      </c>
      <c r="N793" t="s">
        <v>8283</v>
      </c>
      <c r="O793">
        <f t="shared" si="48"/>
        <v>5</v>
      </c>
      <c r="P793">
        <f t="shared" si="49"/>
        <v>50</v>
      </c>
      <c r="Q793" s="5" t="s">
        <v>8333</v>
      </c>
      <c r="R793" t="s">
        <v>8335</v>
      </c>
      <c r="S793" s="9">
        <f t="shared" si="50"/>
        <v>42558.656180555554</v>
      </c>
      <c r="T793" s="9">
        <f t="shared" si="51"/>
        <v>42588.656180555554</v>
      </c>
    </row>
    <row r="794" spans="1:20" ht="48">
      <c r="A794">
        <v>1136</v>
      </c>
      <c r="B794" s="3" t="s">
        <v>1137</v>
      </c>
      <c r="C794" s="3" t="s">
        <v>5246</v>
      </c>
      <c r="D794">
        <v>4190</v>
      </c>
      <c r="E794">
        <v>270</v>
      </c>
      <c r="F794" t="s">
        <v>8221</v>
      </c>
      <c r="G794" t="s">
        <v>8230</v>
      </c>
      <c r="H794" t="s">
        <v>8249</v>
      </c>
      <c r="I794">
        <v>1450541229</v>
      </c>
      <c r="J794">
        <v>1447949229</v>
      </c>
      <c r="K794" t="b">
        <v>0</v>
      </c>
      <c r="L794">
        <v>6</v>
      </c>
      <c r="M794" t="b">
        <v>0</v>
      </c>
      <c r="N794" t="s">
        <v>8283</v>
      </c>
      <c r="O794">
        <f t="shared" si="48"/>
        <v>6.44</v>
      </c>
      <c r="P794">
        <f t="shared" si="49"/>
        <v>45</v>
      </c>
      <c r="Q794" s="5" t="s">
        <v>8333</v>
      </c>
      <c r="R794" t="s">
        <v>8335</v>
      </c>
      <c r="S794" s="9">
        <f t="shared" si="50"/>
        <v>42327.33829861111</v>
      </c>
      <c r="T794" s="9">
        <f t="shared" si="51"/>
        <v>42357.33829861111</v>
      </c>
    </row>
    <row r="795" spans="1:20" ht="48">
      <c r="A795">
        <v>1137</v>
      </c>
      <c r="B795" s="3" t="s">
        <v>1138</v>
      </c>
      <c r="C795" s="3" t="s">
        <v>5247</v>
      </c>
      <c r="D795">
        <v>25000</v>
      </c>
      <c r="E795">
        <v>9875</v>
      </c>
      <c r="F795" t="s">
        <v>8221</v>
      </c>
      <c r="G795" t="s">
        <v>8224</v>
      </c>
      <c r="H795" t="s">
        <v>8246</v>
      </c>
      <c r="I795">
        <v>1461440421</v>
      </c>
      <c r="J795">
        <v>1458848421</v>
      </c>
      <c r="K795" t="b">
        <v>0</v>
      </c>
      <c r="L795">
        <v>39</v>
      </c>
      <c r="M795" t="b">
        <v>0</v>
      </c>
      <c r="N795" t="s">
        <v>8283</v>
      </c>
      <c r="O795">
        <f t="shared" si="48"/>
        <v>39.5</v>
      </c>
      <c r="P795">
        <f t="shared" si="49"/>
        <v>253.21</v>
      </c>
      <c r="Q795" s="5" t="s">
        <v>8333</v>
      </c>
      <c r="R795" t="s">
        <v>8335</v>
      </c>
      <c r="S795" s="9">
        <f t="shared" si="50"/>
        <v>42453.486354166664</v>
      </c>
      <c r="T795" s="9">
        <f t="shared" si="51"/>
        <v>42483.486354166664</v>
      </c>
    </row>
    <row r="796" spans="1:20" ht="48">
      <c r="A796">
        <v>1138</v>
      </c>
      <c r="B796" s="3" t="s">
        <v>1139</v>
      </c>
      <c r="C796" s="3" t="s">
        <v>5248</v>
      </c>
      <c r="D796">
        <v>35000</v>
      </c>
      <c r="E796">
        <v>125</v>
      </c>
      <c r="F796" t="s">
        <v>8221</v>
      </c>
      <c r="G796" t="s">
        <v>8224</v>
      </c>
      <c r="H796" t="s">
        <v>8246</v>
      </c>
      <c r="I796">
        <v>1485035131</v>
      </c>
      <c r="J796">
        <v>1483307131</v>
      </c>
      <c r="K796" t="b">
        <v>0</v>
      </c>
      <c r="L796">
        <v>4</v>
      </c>
      <c r="M796" t="b">
        <v>0</v>
      </c>
      <c r="N796" t="s">
        <v>8283</v>
      </c>
      <c r="O796">
        <f t="shared" si="48"/>
        <v>0.36</v>
      </c>
      <c r="P796">
        <f t="shared" si="49"/>
        <v>31.25</v>
      </c>
      <c r="Q796" s="5" t="s">
        <v>8333</v>
      </c>
      <c r="R796" t="s">
        <v>8335</v>
      </c>
      <c r="S796" s="9">
        <f t="shared" si="50"/>
        <v>42736.573275462964</v>
      </c>
      <c r="T796" s="9">
        <f t="shared" si="51"/>
        <v>42756.573275462964</v>
      </c>
    </row>
    <row r="797" spans="1:20" ht="48">
      <c r="A797">
        <v>1139</v>
      </c>
      <c r="B797" s="3" t="s">
        <v>1140</v>
      </c>
      <c r="C797" s="3" t="s">
        <v>5249</v>
      </c>
      <c r="D797">
        <v>8000</v>
      </c>
      <c r="E797">
        <v>5</v>
      </c>
      <c r="F797" t="s">
        <v>8221</v>
      </c>
      <c r="G797" t="s">
        <v>8224</v>
      </c>
      <c r="H797" t="s">
        <v>8246</v>
      </c>
      <c r="I797">
        <v>1420100426</v>
      </c>
      <c r="J797">
        <v>1417508426</v>
      </c>
      <c r="K797" t="b">
        <v>0</v>
      </c>
      <c r="L797">
        <v>1</v>
      </c>
      <c r="M797" t="b">
        <v>0</v>
      </c>
      <c r="N797" t="s">
        <v>8283</v>
      </c>
      <c r="O797">
        <f t="shared" si="48"/>
        <v>0.06</v>
      </c>
      <c r="P797">
        <f t="shared" si="49"/>
        <v>5</v>
      </c>
      <c r="Q797" s="5" t="s">
        <v>8333</v>
      </c>
      <c r="R797" t="s">
        <v>8335</v>
      </c>
      <c r="S797" s="9">
        <f t="shared" si="50"/>
        <v>41975.014189814814</v>
      </c>
      <c r="T797" s="9">
        <f t="shared" si="51"/>
        <v>42005.014189814814</v>
      </c>
    </row>
    <row r="798" spans="1:20" ht="48">
      <c r="A798">
        <v>1140</v>
      </c>
      <c r="B798" s="3" t="s">
        <v>1141</v>
      </c>
      <c r="C798" s="3" t="s">
        <v>5250</v>
      </c>
      <c r="D798">
        <v>5000</v>
      </c>
      <c r="E798">
        <v>0</v>
      </c>
      <c r="F798" t="s">
        <v>8221</v>
      </c>
      <c r="G798" t="s">
        <v>8225</v>
      </c>
      <c r="H798" t="s">
        <v>8247</v>
      </c>
      <c r="I798">
        <v>1438859121</v>
      </c>
      <c r="J798">
        <v>1436267121</v>
      </c>
      <c r="K798" t="b">
        <v>0</v>
      </c>
      <c r="L798">
        <v>0</v>
      </c>
      <c r="M798" t="b">
        <v>0</v>
      </c>
      <c r="N798" t="s">
        <v>8283</v>
      </c>
      <c r="O798">
        <f t="shared" si="48"/>
        <v>0</v>
      </c>
      <c r="P798" t="e">
        <f t="shared" si="49"/>
        <v>#DIV/0!</v>
      </c>
      <c r="Q798" s="5" t="s">
        <v>8333</v>
      </c>
      <c r="R798" t="s">
        <v>8335</v>
      </c>
      <c r="S798" s="9">
        <f t="shared" si="50"/>
        <v>42192.128715277773</v>
      </c>
      <c r="T798" s="9">
        <f t="shared" si="51"/>
        <v>42222.128715277773</v>
      </c>
    </row>
    <row r="799" spans="1:20" ht="16">
      <c r="A799">
        <v>1141</v>
      </c>
      <c r="B799" s="3" t="s">
        <v>1142</v>
      </c>
      <c r="C799" s="3" t="s">
        <v>5251</v>
      </c>
      <c r="D799">
        <v>500</v>
      </c>
      <c r="E799">
        <v>0</v>
      </c>
      <c r="F799" t="s">
        <v>8221</v>
      </c>
      <c r="G799" t="s">
        <v>8236</v>
      </c>
      <c r="H799" t="s">
        <v>8249</v>
      </c>
      <c r="I799">
        <v>1436460450</v>
      </c>
      <c r="J799">
        <v>1433868450</v>
      </c>
      <c r="K799" t="b">
        <v>0</v>
      </c>
      <c r="L799">
        <v>0</v>
      </c>
      <c r="M799" t="b">
        <v>0</v>
      </c>
      <c r="N799" t="s">
        <v>8283</v>
      </c>
      <c r="O799">
        <f t="shared" si="48"/>
        <v>0</v>
      </c>
      <c r="P799" t="e">
        <f t="shared" si="49"/>
        <v>#DIV/0!</v>
      </c>
      <c r="Q799" s="5" t="s">
        <v>8333</v>
      </c>
      <c r="R799" t="s">
        <v>8335</v>
      </c>
      <c r="S799" s="9">
        <f t="shared" si="50"/>
        <v>42164.366319444445</v>
      </c>
      <c r="T799" s="9">
        <f t="shared" si="51"/>
        <v>42194.366319444445</v>
      </c>
    </row>
    <row r="800" spans="1:20" ht="48">
      <c r="A800">
        <v>1142</v>
      </c>
      <c r="B800" s="3" t="s">
        <v>1143</v>
      </c>
      <c r="C800" s="3" t="s">
        <v>5252</v>
      </c>
      <c r="D800">
        <v>4000</v>
      </c>
      <c r="E800">
        <v>0</v>
      </c>
      <c r="F800" t="s">
        <v>8221</v>
      </c>
      <c r="G800" t="s">
        <v>8224</v>
      </c>
      <c r="H800" t="s">
        <v>8246</v>
      </c>
      <c r="I800">
        <v>1424131727</v>
      </c>
      <c r="J800">
        <v>1421539727</v>
      </c>
      <c r="K800" t="b">
        <v>0</v>
      </c>
      <c r="L800">
        <v>0</v>
      </c>
      <c r="M800" t="b">
        <v>0</v>
      </c>
      <c r="N800" t="s">
        <v>8283</v>
      </c>
      <c r="O800">
        <f t="shared" si="48"/>
        <v>0</v>
      </c>
      <c r="P800" t="e">
        <f t="shared" si="49"/>
        <v>#DIV/0!</v>
      </c>
      <c r="Q800" s="5" t="s">
        <v>8333</v>
      </c>
      <c r="R800" t="s">
        <v>8335</v>
      </c>
      <c r="S800" s="9">
        <f t="shared" si="50"/>
        <v>42021.672766203701</v>
      </c>
      <c r="T800" s="9">
        <f t="shared" si="51"/>
        <v>42051.672766203701</v>
      </c>
    </row>
    <row r="801" spans="1:20" ht="48">
      <c r="A801">
        <v>1143</v>
      </c>
      <c r="B801" s="3" t="s">
        <v>1144</v>
      </c>
      <c r="C801" s="3" t="s">
        <v>5253</v>
      </c>
      <c r="D801">
        <v>45000</v>
      </c>
      <c r="E801">
        <v>186</v>
      </c>
      <c r="F801" t="s">
        <v>8221</v>
      </c>
      <c r="G801" t="s">
        <v>8224</v>
      </c>
      <c r="H801" t="s">
        <v>8246</v>
      </c>
      <c r="I801">
        <v>1450327126</v>
      </c>
      <c r="J801">
        <v>1447735126</v>
      </c>
      <c r="K801" t="b">
        <v>0</v>
      </c>
      <c r="L801">
        <v>8</v>
      </c>
      <c r="M801" t="b">
        <v>0</v>
      </c>
      <c r="N801" t="s">
        <v>8283</v>
      </c>
      <c r="O801">
        <f t="shared" si="48"/>
        <v>0.41</v>
      </c>
      <c r="P801">
        <f t="shared" si="49"/>
        <v>23.25</v>
      </c>
      <c r="Q801" s="5" t="s">
        <v>8333</v>
      </c>
      <c r="R801" t="s">
        <v>8335</v>
      </c>
      <c r="S801" s="9">
        <f t="shared" si="50"/>
        <v>42324.860254629624</v>
      </c>
      <c r="T801" s="9">
        <f t="shared" si="51"/>
        <v>42354.860254629624</v>
      </c>
    </row>
    <row r="802" spans="1:20" ht="48">
      <c r="A802">
        <v>1861</v>
      </c>
      <c r="B802" s="3" t="s">
        <v>1862</v>
      </c>
      <c r="C802" s="3" t="s">
        <v>5971</v>
      </c>
      <c r="D802">
        <v>250000</v>
      </c>
      <c r="E802">
        <v>0</v>
      </c>
      <c r="F802" t="s">
        <v>8221</v>
      </c>
      <c r="G802" t="s">
        <v>8225</v>
      </c>
      <c r="H802" t="s">
        <v>8247</v>
      </c>
      <c r="I802">
        <v>1422256341</v>
      </c>
      <c r="J802">
        <v>1419664341</v>
      </c>
      <c r="K802" t="b">
        <v>0</v>
      </c>
      <c r="L802">
        <v>0</v>
      </c>
      <c r="M802" t="b">
        <v>0</v>
      </c>
      <c r="N802" t="s">
        <v>8283</v>
      </c>
      <c r="O802">
        <f t="shared" si="48"/>
        <v>0</v>
      </c>
      <c r="P802" t="e">
        <f t="shared" si="49"/>
        <v>#DIV/0!</v>
      </c>
      <c r="Q802" s="5" t="s">
        <v>8333</v>
      </c>
      <c r="R802" t="s">
        <v>8335</v>
      </c>
      <c r="S802" s="9">
        <f t="shared" si="50"/>
        <v>41999.966909722221</v>
      </c>
      <c r="T802" s="9">
        <f t="shared" si="51"/>
        <v>42029.966909722221</v>
      </c>
    </row>
    <row r="803" spans="1:20" ht="48">
      <c r="A803">
        <v>1862</v>
      </c>
      <c r="B803" s="3" t="s">
        <v>1863</v>
      </c>
      <c r="C803" s="3" t="s">
        <v>5972</v>
      </c>
      <c r="D803">
        <v>18000</v>
      </c>
      <c r="E803">
        <v>1455</v>
      </c>
      <c r="F803" t="s">
        <v>8221</v>
      </c>
      <c r="G803" t="s">
        <v>8224</v>
      </c>
      <c r="H803" t="s">
        <v>8246</v>
      </c>
      <c r="I803">
        <v>1488958200</v>
      </c>
      <c r="J803">
        <v>1484912974</v>
      </c>
      <c r="K803" t="b">
        <v>0</v>
      </c>
      <c r="L803">
        <v>16</v>
      </c>
      <c r="M803" t="b">
        <v>0</v>
      </c>
      <c r="N803" t="s">
        <v>8283</v>
      </c>
      <c r="O803">
        <f t="shared" si="48"/>
        <v>8.08</v>
      </c>
      <c r="P803">
        <f t="shared" si="49"/>
        <v>90.94</v>
      </c>
      <c r="Q803" s="5" t="s">
        <v>8333</v>
      </c>
      <c r="R803" t="s">
        <v>8335</v>
      </c>
      <c r="S803" s="9">
        <f t="shared" si="50"/>
        <v>42755.159421296295</v>
      </c>
      <c r="T803" s="9">
        <f t="shared" si="51"/>
        <v>42801.979166666664</v>
      </c>
    </row>
    <row r="804" spans="1:20" ht="48">
      <c r="A804">
        <v>1863</v>
      </c>
      <c r="B804" s="3" t="s">
        <v>1864</v>
      </c>
      <c r="C804" s="3" t="s">
        <v>5973</v>
      </c>
      <c r="D804">
        <v>2500</v>
      </c>
      <c r="E804">
        <v>10</v>
      </c>
      <c r="F804" t="s">
        <v>8221</v>
      </c>
      <c r="G804" t="s">
        <v>8224</v>
      </c>
      <c r="H804" t="s">
        <v>8246</v>
      </c>
      <c r="I804">
        <v>1402600085</v>
      </c>
      <c r="J804">
        <v>1400008085</v>
      </c>
      <c r="K804" t="b">
        <v>0</v>
      </c>
      <c r="L804">
        <v>2</v>
      </c>
      <c r="M804" t="b">
        <v>0</v>
      </c>
      <c r="N804" t="s">
        <v>8283</v>
      </c>
      <c r="O804">
        <f t="shared" si="48"/>
        <v>0.4</v>
      </c>
      <c r="P804">
        <f t="shared" si="49"/>
        <v>5</v>
      </c>
      <c r="Q804" s="5" t="s">
        <v>8333</v>
      </c>
      <c r="R804" t="s">
        <v>8335</v>
      </c>
      <c r="S804" s="9">
        <f t="shared" si="50"/>
        <v>41772.463946759257</v>
      </c>
      <c r="T804" s="9">
        <f t="shared" si="51"/>
        <v>41802.463946759257</v>
      </c>
    </row>
    <row r="805" spans="1:20" ht="48">
      <c r="A805">
        <v>1864</v>
      </c>
      <c r="B805" s="3" t="s">
        <v>1865</v>
      </c>
      <c r="C805" s="3" t="s">
        <v>5974</v>
      </c>
      <c r="D805">
        <v>6500</v>
      </c>
      <c r="E805">
        <v>2788</v>
      </c>
      <c r="F805" t="s">
        <v>8221</v>
      </c>
      <c r="G805" t="s">
        <v>8224</v>
      </c>
      <c r="H805" t="s">
        <v>8246</v>
      </c>
      <c r="I805">
        <v>1399223500</v>
      </c>
      <c r="J805">
        <v>1396631500</v>
      </c>
      <c r="K805" t="b">
        <v>0</v>
      </c>
      <c r="L805">
        <v>48</v>
      </c>
      <c r="M805" t="b">
        <v>0</v>
      </c>
      <c r="N805" t="s">
        <v>8283</v>
      </c>
      <c r="O805">
        <f t="shared" si="48"/>
        <v>42.89</v>
      </c>
      <c r="P805">
        <f t="shared" si="49"/>
        <v>58.08</v>
      </c>
      <c r="Q805" s="5" t="s">
        <v>8333</v>
      </c>
      <c r="R805" t="s">
        <v>8335</v>
      </c>
      <c r="S805" s="9">
        <f t="shared" si="50"/>
        <v>41733.383101851847</v>
      </c>
      <c r="T805" s="9">
        <f t="shared" si="51"/>
        <v>41763.383101851847</v>
      </c>
    </row>
    <row r="806" spans="1:20" ht="48">
      <c r="A806">
        <v>1865</v>
      </c>
      <c r="B806" s="3" t="s">
        <v>1866</v>
      </c>
      <c r="C806" s="3" t="s">
        <v>5975</v>
      </c>
      <c r="D806">
        <v>110000</v>
      </c>
      <c r="E806">
        <v>4</v>
      </c>
      <c r="F806" t="s">
        <v>8221</v>
      </c>
      <c r="G806" t="s">
        <v>8225</v>
      </c>
      <c r="H806" t="s">
        <v>8247</v>
      </c>
      <c r="I806">
        <v>1478425747</v>
      </c>
      <c r="J806">
        <v>1475398147</v>
      </c>
      <c r="K806" t="b">
        <v>0</v>
      </c>
      <c r="L806">
        <v>2</v>
      </c>
      <c r="M806" t="b">
        <v>0</v>
      </c>
      <c r="N806" t="s">
        <v>8283</v>
      </c>
      <c r="O806">
        <f t="shared" si="48"/>
        <v>0</v>
      </c>
      <c r="P806">
        <f t="shared" si="49"/>
        <v>2</v>
      </c>
      <c r="Q806" s="5" t="s">
        <v>8333</v>
      </c>
      <c r="R806" t="s">
        <v>8335</v>
      </c>
      <c r="S806" s="9">
        <f t="shared" si="50"/>
        <v>42645.034108796295</v>
      </c>
      <c r="T806" s="9">
        <f t="shared" si="51"/>
        <v>42680.075775462959</v>
      </c>
    </row>
    <row r="807" spans="1:20" ht="48">
      <c r="A807">
        <v>1866</v>
      </c>
      <c r="B807" s="3" t="s">
        <v>1867</v>
      </c>
      <c r="C807" s="3" t="s">
        <v>5976</v>
      </c>
      <c r="D807">
        <v>25000</v>
      </c>
      <c r="E807">
        <v>125</v>
      </c>
      <c r="F807" t="s">
        <v>8221</v>
      </c>
      <c r="G807" t="s">
        <v>8224</v>
      </c>
      <c r="H807" t="s">
        <v>8246</v>
      </c>
      <c r="I807">
        <v>1488340800</v>
      </c>
      <c r="J807">
        <v>1483768497</v>
      </c>
      <c r="K807" t="b">
        <v>0</v>
      </c>
      <c r="L807">
        <v>2</v>
      </c>
      <c r="M807" t="b">
        <v>0</v>
      </c>
      <c r="N807" t="s">
        <v>8283</v>
      </c>
      <c r="O807">
        <f t="shared" si="48"/>
        <v>0.5</v>
      </c>
      <c r="P807">
        <f t="shared" si="49"/>
        <v>62.5</v>
      </c>
      <c r="Q807" s="5" t="s">
        <v>8333</v>
      </c>
      <c r="R807" t="s">
        <v>8335</v>
      </c>
      <c r="S807" s="9">
        <f t="shared" si="50"/>
        <v>42741.913159722222</v>
      </c>
      <c r="T807" s="9">
        <f t="shared" si="51"/>
        <v>42794.833333333336</v>
      </c>
    </row>
    <row r="808" spans="1:20" ht="48">
      <c r="A808">
        <v>1867</v>
      </c>
      <c r="B808" s="3" t="s">
        <v>1868</v>
      </c>
      <c r="C808" s="3" t="s">
        <v>5977</v>
      </c>
      <c r="D808">
        <v>20000</v>
      </c>
      <c r="E808">
        <v>10</v>
      </c>
      <c r="F808" t="s">
        <v>8221</v>
      </c>
      <c r="G808" t="s">
        <v>8224</v>
      </c>
      <c r="H808" t="s">
        <v>8246</v>
      </c>
      <c r="I808">
        <v>1478383912</v>
      </c>
      <c r="J808">
        <v>1475791912</v>
      </c>
      <c r="K808" t="b">
        <v>0</v>
      </c>
      <c r="L808">
        <v>1</v>
      </c>
      <c r="M808" t="b">
        <v>0</v>
      </c>
      <c r="N808" t="s">
        <v>8283</v>
      </c>
      <c r="O808">
        <f t="shared" si="48"/>
        <v>0.05</v>
      </c>
      <c r="P808">
        <f t="shared" si="49"/>
        <v>10</v>
      </c>
      <c r="Q808" s="5" t="s">
        <v>8333</v>
      </c>
      <c r="R808" t="s">
        <v>8335</v>
      </c>
      <c r="S808" s="9">
        <f t="shared" si="50"/>
        <v>42649.591574074067</v>
      </c>
      <c r="T808" s="9">
        <f t="shared" si="51"/>
        <v>42679.591574074067</v>
      </c>
    </row>
    <row r="809" spans="1:20" ht="48">
      <c r="A809">
        <v>1868</v>
      </c>
      <c r="B809" s="3" t="s">
        <v>1869</v>
      </c>
      <c r="C809" s="3" t="s">
        <v>5978</v>
      </c>
      <c r="D809">
        <v>25000</v>
      </c>
      <c r="E809">
        <v>1217</v>
      </c>
      <c r="F809" t="s">
        <v>8221</v>
      </c>
      <c r="G809" t="s">
        <v>8224</v>
      </c>
      <c r="H809" t="s">
        <v>8246</v>
      </c>
      <c r="I809">
        <v>1450166340</v>
      </c>
      <c r="J809">
        <v>1448044925</v>
      </c>
      <c r="K809" t="b">
        <v>0</v>
      </c>
      <c r="L809">
        <v>17</v>
      </c>
      <c r="M809" t="b">
        <v>0</v>
      </c>
      <c r="N809" t="s">
        <v>8283</v>
      </c>
      <c r="O809">
        <f t="shared" si="48"/>
        <v>4.87</v>
      </c>
      <c r="P809">
        <f t="shared" si="49"/>
        <v>71.59</v>
      </c>
      <c r="Q809" s="5" t="s">
        <v>8333</v>
      </c>
      <c r="R809" t="s">
        <v>8335</v>
      </c>
      <c r="S809" s="9">
        <f t="shared" si="50"/>
        <v>42328.445891203701</v>
      </c>
      <c r="T809" s="9">
        <f t="shared" si="51"/>
        <v>42352.999305555553</v>
      </c>
    </row>
    <row r="810" spans="1:20" ht="48">
      <c r="A810">
        <v>1869</v>
      </c>
      <c r="B810" s="3" t="s">
        <v>1870</v>
      </c>
      <c r="C810" s="3" t="s">
        <v>5979</v>
      </c>
      <c r="D810">
        <v>10000</v>
      </c>
      <c r="E810">
        <v>0</v>
      </c>
      <c r="F810" t="s">
        <v>8221</v>
      </c>
      <c r="G810" t="s">
        <v>8224</v>
      </c>
      <c r="H810" t="s">
        <v>8246</v>
      </c>
      <c r="I810">
        <v>1483488249</v>
      </c>
      <c r="J810">
        <v>1480896249</v>
      </c>
      <c r="K810" t="b">
        <v>0</v>
      </c>
      <c r="L810">
        <v>0</v>
      </c>
      <c r="M810" t="b">
        <v>0</v>
      </c>
      <c r="N810" t="s">
        <v>8283</v>
      </c>
      <c r="O810">
        <f t="shared" si="48"/>
        <v>0</v>
      </c>
      <c r="P810" t="e">
        <f t="shared" si="49"/>
        <v>#DIV/0!</v>
      </c>
      <c r="Q810" s="5" t="s">
        <v>8333</v>
      </c>
      <c r="R810" t="s">
        <v>8335</v>
      </c>
      <c r="S810" s="9">
        <f t="shared" si="50"/>
        <v>42708.669548611106</v>
      </c>
      <c r="T810" s="9">
        <f t="shared" si="51"/>
        <v>42738.669548611106</v>
      </c>
    </row>
    <row r="811" spans="1:20" ht="48">
      <c r="A811">
        <v>1870</v>
      </c>
      <c r="B811" s="3" t="s">
        <v>1871</v>
      </c>
      <c r="C811" s="3" t="s">
        <v>5980</v>
      </c>
      <c r="D811">
        <v>3500</v>
      </c>
      <c r="E811">
        <v>361</v>
      </c>
      <c r="F811" t="s">
        <v>8221</v>
      </c>
      <c r="G811" t="s">
        <v>8224</v>
      </c>
      <c r="H811" t="s">
        <v>8246</v>
      </c>
      <c r="I811">
        <v>1454213820</v>
      </c>
      <c r="J811">
        <v>1451723535</v>
      </c>
      <c r="K811" t="b">
        <v>0</v>
      </c>
      <c r="L811">
        <v>11</v>
      </c>
      <c r="M811" t="b">
        <v>0</v>
      </c>
      <c r="N811" t="s">
        <v>8283</v>
      </c>
      <c r="O811">
        <f t="shared" si="48"/>
        <v>10.31</v>
      </c>
      <c r="P811">
        <f t="shared" si="49"/>
        <v>32.82</v>
      </c>
      <c r="Q811" s="5" t="s">
        <v>8333</v>
      </c>
      <c r="R811" t="s">
        <v>8335</v>
      </c>
      <c r="S811" s="9">
        <f t="shared" si="50"/>
        <v>42371.02239583333</v>
      </c>
      <c r="T811" s="9">
        <f t="shared" si="51"/>
        <v>42399.845138888886</v>
      </c>
    </row>
    <row r="812" spans="1:20" ht="48">
      <c r="A812">
        <v>1871</v>
      </c>
      <c r="B812" s="3" t="s">
        <v>1872</v>
      </c>
      <c r="C812" s="3" t="s">
        <v>5981</v>
      </c>
      <c r="D812">
        <v>6500</v>
      </c>
      <c r="E812">
        <v>4666</v>
      </c>
      <c r="F812" t="s">
        <v>8221</v>
      </c>
      <c r="G812" t="s">
        <v>8224</v>
      </c>
      <c r="H812" t="s">
        <v>8246</v>
      </c>
      <c r="I812">
        <v>1416512901</v>
      </c>
      <c r="J812">
        <v>1413053301</v>
      </c>
      <c r="K812" t="b">
        <v>0</v>
      </c>
      <c r="L812">
        <v>95</v>
      </c>
      <c r="M812" t="b">
        <v>0</v>
      </c>
      <c r="N812" t="s">
        <v>8283</v>
      </c>
      <c r="O812">
        <f t="shared" si="48"/>
        <v>71.78</v>
      </c>
      <c r="P812">
        <f t="shared" si="49"/>
        <v>49.12</v>
      </c>
      <c r="Q812" s="5" t="s">
        <v>8333</v>
      </c>
      <c r="R812" t="s">
        <v>8335</v>
      </c>
      <c r="S812" s="9">
        <f t="shared" si="50"/>
        <v>41923.450243055551</v>
      </c>
      <c r="T812" s="9">
        <f t="shared" si="51"/>
        <v>41963.491909722223</v>
      </c>
    </row>
    <row r="813" spans="1:20" ht="48">
      <c r="A813">
        <v>1872</v>
      </c>
      <c r="B813" s="3" t="s">
        <v>1873</v>
      </c>
      <c r="C813" s="3" t="s">
        <v>5982</v>
      </c>
      <c r="D813">
        <v>20000</v>
      </c>
      <c r="E813">
        <v>212</v>
      </c>
      <c r="F813" t="s">
        <v>8221</v>
      </c>
      <c r="G813" t="s">
        <v>8224</v>
      </c>
      <c r="H813" t="s">
        <v>8246</v>
      </c>
      <c r="I813">
        <v>1435633602</v>
      </c>
      <c r="J813">
        <v>1433041602</v>
      </c>
      <c r="K813" t="b">
        <v>0</v>
      </c>
      <c r="L813">
        <v>13</v>
      </c>
      <c r="M813" t="b">
        <v>0</v>
      </c>
      <c r="N813" t="s">
        <v>8283</v>
      </c>
      <c r="O813">
        <f t="shared" si="48"/>
        <v>1.06</v>
      </c>
      <c r="P813">
        <f t="shared" si="49"/>
        <v>16.309999999999999</v>
      </c>
      <c r="Q813" s="5" t="s">
        <v>8333</v>
      </c>
      <c r="R813" t="s">
        <v>8335</v>
      </c>
      <c r="S813" s="9">
        <f t="shared" si="50"/>
        <v>42154.796319444438</v>
      </c>
      <c r="T813" s="9">
        <f t="shared" si="51"/>
        <v>42184.796319444438</v>
      </c>
    </row>
    <row r="814" spans="1:20" ht="48">
      <c r="A814">
        <v>1873</v>
      </c>
      <c r="B814" s="3" t="s">
        <v>1874</v>
      </c>
      <c r="C814" s="3" t="s">
        <v>5983</v>
      </c>
      <c r="D814">
        <v>8000</v>
      </c>
      <c r="E814">
        <v>36</v>
      </c>
      <c r="F814" t="s">
        <v>8221</v>
      </c>
      <c r="G814" t="s">
        <v>8229</v>
      </c>
      <c r="H814" t="s">
        <v>8251</v>
      </c>
      <c r="I814">
        <v>1436373900</v>
      </c>
      <c r="J814">
        <v>1433861210</v>
      </c>
      <c r="K814" t="b">
        <v>0</v>
      </c>
      <c r="L814">
        <v>2</v>
      </c>
      <c r="M814" t="b">
        <v>0</v>
      </c>
      <c r="N814" t="s">
        <v>8283</v>
      </c>
      <c r="O814">
        <f t="shared" si="48"/>
        <v>0.45</v>
      </c>
      <c r="P814">
        <f t="shared" si="49"/>
        <v>18</v>
      </c>
      <c r="Q814" s="5" t="s">
        <v>8333</v>
      </c>
      <c r="R814" t="s">
        <v>8335</v>
      </c>
      <c r="S814" s="9">
        <f t="shared" si="50"/>
        <v>42164.282523148147</v>
      </c>
      <c r="T814" s="9">
        <f t="shared" si="51"/>
        <v>42193.364583333336</v>
      </c>
    </row>
    <row r="815" spans="1:20" ht="48">
      <c r="A815">
        <v>1874</v>
      </c>
      <c r="B815" s="3" t="s">
        <v>1875</v>
      </c>
      <c r="C815" s="3" t="s">
        <v>5984</v>
      </c>
      <c r="D815">
        <v>160000</v>
      </c>
      <c r="E815">
        <v>26</v>
      </c>
      <c r="F815" t="s">
        <v>8221</v>
      </c>
      <c r="G815" t="s">
        <v>8224</v>
      </c>
      <c r="H815" t="s">
        <v>8246</v>
      </c>
      <c r="I815">
        <v>1467155733</v>
      </c>
      <c r="J815">
        <v>1465427733</v>
      </c>
      <c r="K815" t="b">
        <v>0</v>
      </c>
      <c r="L815">
        <v>2</v>
      </c>
      <c r="M815" t="b">
        <v>0</v>
      </c>
      <c r="N815" t="s">
        <v>8283</v>
      </c>
      <c r="O815">
        <f t="shared" si="48"/>
        <v>0.02</v>
      </c>
      <c r="P815">
        <f t="shared" si="49"/>
        <v>13</v>
      </c>
      <c r="Q815" s="5" t="s">
        <v>8333</v>
      </c>
      <c r="R815" t="s">
        <v>8335</v>
      </c>
      <c r="S815" s="9">
        <f t="shared" si="50"/>
        <v>42529.635798611103</v>
      </c>
      <c r="T815" s="9">
        <f t="shared" si="51"/>
        <v>42549.635798611103</v>
      </c>
    </row>
    <row r="816" spans="1:20" ht="32">
      <c r="A816">
        <v>1875</v>
      </c>
      <c r="B816" s="3" t="s">
        <v>1876</v>
      </c>
      <c r="C816" s="3" t="s">
        <v>5985</v>
      </c>
      <c r="D816">
        <v>10000</v>
      </c>
      <c r="E816">
        <v>51</v>
      </c>
      <c r="F816" t="s">
        <v>8221</v>
      </c>
      <c r="G816" t="s">
        <v>8224</v>
      </c>
      <c r="H816" t="s">
        <v>8246</v>
      </c>
      <c r="I816">
        <v>1470519308</v>
      </c>
      <c r="J816">
        <v>1465335308</v>
      </c>
      <c r="K816" t="b">
        <v>0</v>
      </c>
      <c r="L816">
        <v>3</v>
      </c>
      <c r="M816" t="b">
        <v>0</v>
      </c>
      <c r="N816" t="s">
        <v>8283</v>
      </c>
      <c r="O816">
        <f t="shared" si="48"/>
        <v>0.51</v>
      </c>
      <c r="P816">
        <f t="shared" si="49"/>
        <v>17</v>
      </c>
      <c r="Q816" s="5" t="s">
        <v>8333</v>
      </c>
      <c r="R816" t="s">
        <v>8335</v>
      </c>
      <c r="S816" s="9">
        <f t="shared" si="50"/>
        <v>42528.566064814811</v>
      </c>
      <c r="T816" s="9">
        <f t="shared" si="51"/>
        <v>42588.566064814811</v>
      </c>
    </row>
    <row r="817" spans="1:20" ht="48">
      <c r="A817">
        <v>1876</v>
      </c>
      <c r="B817" s="3" t="s">
        <v>1877</v>
      </c>
      <c r="C817" s="3" t="s">
        <v>5986</v>
      </c>
      <c r="D817">
        <v>280</v>
      </c>
      <c r="E817">
        <v>0</v>
      </c>
      <c r="F817" t="s">
        <v>8221</v>
      </c>
      <c r="G817" t="s">
        <v>8226</v>
      </c>
      <c r="H817" t="s">
        <v>8248</v>
      </c>
      <c r="I817">
        <v>1402901405</v>
      </c>
      <c r="J817">
        <v>1400309405</v>
      </c>
      <c r="K817" t="b">
        <v>0</v>
      </c>
      <c r="L817">
        <v>0</v>
      </c>
      <c r="M817" t="b">
        <v>0</v>
      </c>
      <c r="N817" t="s">
        <v>8283</v>
      </c>
      <c r="O817">
        <f t="shared" si="48"/>
        <v>0</v>
      </c>
      <c r="P817" t="e">
        <f t="shared" si="49"/>
        <v>#DIV/0!</v>
      </c>
      <c r="Q817" s="5" t="s">
        <v>8333</v>
      </c>
      <c r="R817" t="s">
        <v>8335</v>
      </c>
      <c r="S817" s="9">
        <f t="shared" si="50"/>
        <v>41775.95144675926</v>
      </c>
      <c r="T817" s="9">
        <f t="shared" si="51"/>
        <v>41805.95144675926</v>
      </c>
    </row>
    <row r="818" spans="1:20" ht="32">
      <c r="A818">
        <v>1877</v>
      </c>
      <c r="B818" s="3" t="s">
        <v>1878</v>
      </c>
      <c r="C818" s="3" t="s">
        <v>5987</v>
      </c>
      <c r="D818">
        <v>60</v>
      </c>
      <c r="E818">
        <v>0</v>
      </c>
      <c r="F818" t="s">
        <v>8221</v>
      </c>
      <c r="G818" t="s">
        <v>8224</v>
      </c>
      <c r="H818" t="s">
        <v>8246</v>
      </c>
      <c r="I818">
        <v>1425170525</v>
      </c>
      <c r="J818">
        <v>1422664925</v>
      </c>
      <c r="K818" t="b">
        <v>0</v>
      </c>
      <c r="L818">
        <v>0</v>
      </c>
      <c r="M818" t="b">
        <v>0</v>
      </c>
      <c r="N818" t="s">
        <v>8283</v>
      </c>
      <c r="O818">
        <f t="shared" si="48"/>
        <v>0</v>
      </c>
      <c r="P818" t="e">
        <f t="shared" si="49"/>
        <v>#DIV/0!</v>
      </c>
      <c r="Q818" s="5" t="s">
        <v>8333</v>
      </c>
      <c r="R818" t="s">
        <v>8335</v>
      </c>
      <c r="S818" s="9">
        <f t="shared" si="50"/>
        <v>42034.695891203701</v>
      </c>
      <c r="T818" s="9">
        <f t="shared" si="51"/>
        <v>42063.695891203701</v>
      </c>
    </row>
    <row r="819" spans="1:20" ht="48">
      <c r="A819">
        <v>1878</v>
      </c>
      <c r="B819" s="3" t="s">
        <v>1879</v>
      </c>
      <c r="C819" s="3" t="s">
        <v>5988</v>
      </c>
      <c r="D819">
        <v>8000</v>
      </c>
      <c r="E819">
        <v>0</v>
      </c>
      <c r="F819" t="s">
        <v>8221</v>
      </c>
      <c r="G819" t="s">
        <v>8226</v>
      </c>
      <c r="H819" t="s">
        <v>8248</v>
      </c>
      <c r="I819">
        <v>1402618355</v>
      </c>
      <c r="J819">
        <v>1400026355</v>
      </c>
      <c r="K819" t="b">
        <v>0</v>
      </c>
      <c r="L819">
        <v>0</v>
      </c>
      <c r="M819" t="b">
        <v>0</v>
      </c>
      <c r="N819" t="s">
        <v>8283</v>
      </c>
      <c r="O819">
        <f t="shared" si="48"/>
        <v>0</v>
      </c>
      <c r="P819" t="e">
        <f t="shared" si="49"/>
        <v>#DIV/0!</v>
      </c>
      <c r="Q819" s="5" t="s">
        <v>8333</v>
      </c>
      <c r="R819" t="s">
        <v>8335</v>
      </c>
      <c r="S819" s="9">
        <f t="shared" si="50"/>
        <v>41772.675405092588</v>
      </c>
      <c r="T819" s="9">
        <f t="shared" si="51"/>
        <v>41802.675405092588</v>
      </c>
    </row>
    <row r="820" spans="1:20" ht="48">
      <c r="A820">
        <v>1879</v>
      </c>
      <c r="B820" s="3" t="s">
        <v>1880</v>
      </c>
      <c r="C820" s="3" t="s">
        <v>5989</v>
      </c>
      <c r="D820">
        <v>5000</v>
      </c>
      <c r="E820">
        <v>6</v>
      </c>
      <c r="F820" t="s">
        <v>8221</v>
      </c>
      <c r="G820" t="s">
        <v>8227</v>
      </c>
      <c r="H820" t="s">
        <v>8249</v>
      </c>
      <c r="I820">
        <v>1457966129</v>
      </c>
      <c r="J820">
        <v>1455377729</v>
      </c>
      <c r="K820" t="b">
        <v>0</v>
      </c>
      <c r="L820">
        <v>2</v>
      </c>
      <c r="M820" t="b">
        <v>0</v>
      </c>
      <c r="N820" t="s">
        <v>8283</v>
      </c>
      <c r="O820">
        <f t="shared" si="48"/>
        <v>0.12</v>
      </c>
      <c r="P820">
        <f t="shared" si="49"/>
        <v>3</v>
      </c>
      <c r="Q820" s="5" t="s">
        <v>8333</v>
      </c>
      <c r="R820" t="s">
        <v>8335</v>
      </c>
      <c r="S820" s="9">
        <f t="shared" si="50"/>
        <v>42413.316307870373</v>
      </c>
      <c r="T820" s="9">
        <f t="shared" si="51"/>
        <v>42443.274641203701</v>
      </c>
    </row>
    <row r="821" spans="1:20" ht="32">
      <c r="A821">
        <v>1880</v>
      </c>
      <c r="B821" s="3" t="s">
        <v>1881</v>
      </c>
      <c r="C821" s="3" t="s">
        <v>5990</v>
      </c>
      <c r="D821">
        <v>5000</v>
      </c>
      <c r="E821">
        <v>1004</v>
      </c>
      <c r="F821" t="s">
        <v>8221</v>
      </c>
      <c r="G821" t="s">
        <v>8225</v>
      </c>
      <c r="H821" t="s">
        <v>8247</v>
      </c>
      <c r="I821">
        <v>1459341380</v>
      </c>
      <c r="J821">
        <v>1456839380</v>
      </c>
      <c r="K821" t="b">
        <v>0</v>
      </c>
      <c r="L821">
        <v>24</v>
      </c>
      <c r="M821" t="b">
        <v>0</v>
      </c>
      <c r="N821" t="s">
        <v>8283</v>
      </c>
      <c r="O821">
        <f t="shared" si="48"/>
        <v>20.079999999999998</v>
      </c>
      <c r="P821">
        <f t="shared" si="49"/>
        <v>41.83</v>
      </c>
      <c r="Q821" s="5" t="s">
        <v>8333</v>
      </c>
      <c r="R821" t="s">
        <v>8335</v>
      </c>
      <c r="S821" s="9">
        <f t="shared" si="50"/>
        <v>42430.233564814807</v>
      </c>
      <c r="T821" s="9">
        <f t="shared" si="51"/>
        <v>42459.19189814815</v>
      </c>
    </row>
    <row r="822" spans="1:20" ht="32">
      <c r="A822">
        <v>2121</v>
      </c>
      <c r="B822" s="3" t="s">
        <v>2122</v>
      </c>
      <c r="C822" s="3" t="s">
        <v>6231</v>
      </c>
      <c r="D822">
        <v>50000</v>
      </c>
      <c r="E822">
        <v>284</v>
      </c>
      <c r="F822" t="s">
        <v>8221</v>
      </c>
      <c r="G822" t="s">
        <v>8240</v>
      </c>
      <c r="H822" t="s">
        <v>8257</v>
      </c>
      <c r="I822">
        <v>1484156948</v>
      </c>
      <c r="J822">
        <v>1481564948</v>
      </c>
      <c r="K822" t="b">
        <v>0</v>
      </c>
      <c r="L822">
        <v>10</v>
      </c>
      <c r="M822" t="b">
        <v>0</v>
      </c>
      <c r="N822" t="s">
        <v>8282</v>
      </c>
      <c r="O822">
        <f t="shared" si="48"/>
        <v>0.56999999999999995</v>
      </c>
      <c r="P822">
        <f t="shared" si="49"/>
        <v>28.4</v>
      </c>
      <c r="Q822" s="5" t="s">
        <v>8333</v>
      </c>
      <c r="R822" t="s">
        <v>8334</v>
      </c>
      <c r="S822" s="9">
        <f t="shared" si="50"/>
        <v>42716.409120370365</v>
      </c>
      <c r="T822" s="9">
        <f t="shared" si="51"/>
        <v>42746.409120370365</v>
      </c>
    </row>
    <row r="823" spans="1:20" ht="32">
      <c r="A823">
        <v>2122</v>
      </c>
      <c r="B823" s="3" t="s">
        <v>2123</v>
      </c>
      <c r="C823" s="3" t="s">
        <v>6232</v>
      </c>
      <c r="D823">
        <v>80000</v>
      </c>
      <c r="E823">
        <v>310</v>
      </c>
      <c r="F823" t="s">
        <v>8221</v>
      </c>
      <c r="G823" t="s">
        <v>8238</v>
      </c>
      <c r="H823" t="s">
        <v>8256</v>
      </c>
      <c r="I823">
        <v>1483773169</v>
      </c>
      <c r="J823">
        <v>1481181169</v>
      </c>
      <c r="K823" t="b">
        <v>0</v>
      </c>
      <c r="L823">
        <v>3</v>
      </c>
      <c r="M823" t="b">
        <v>0</v>
      </c>
      <c r="N823" t="s">
        <v>8282</v>
      </c>
      <c r="O823">
        <f t="shared" si="48"/>
        <v>0.39</v>
      </c>
      <c r="P823">
        <f t="shared" si="49"/>
        <v>103.33</v>
      </c>
      <c r="Q823" s="5" t="s">
        <v>8333</v>
      </c>
      <c r="R823" t="s">
        <v>8334</v>
      </c>
      <c r="S823" s="9">
        <f t="shared" si="50"/>
        <v>42711.967233796291</v>
      </c>
      <c r="T823" s="9">
        <f t="shared" si="51"/>
        <v>42741.967233796291</v>
      </c>
    </row>
    <row r="824" spans="1:20" ht="64">
      <c r="A824">
        <v>2123</v>
      </c>
      <c r="B824" s="3" t="s">
        <v>2124</v>
      </c>
      <c r="C824" s="3" t="s">
        <v>6233</v>
      </c>
      <c r="D824">
        <v>500</v>
      </c>
      <c r="E824">
        <v>50</v>
      </c>
      <c r="F824" t="s">
        <v>8221</v>
      </c>
      <c r="G824" t="s">
        <v>8224</v>
      </c>
      <c r="H824" t="s">
        <v>8246</v>
      </c>
      <c r="I824">
        <v>1268636340</v>
      </c>
      <c r="J824">
        <v>1263982307</v>
      </c>
      <c r="K824" t="b">
        <v>0</v>
      </c>
      <c r="L824">
        <v>5</v>
      </c>
      <c r="M824" t="b">
        <v>0</v>
      </c>
      <c r="N824" t="s">
        <v>8282</v>
      </c>
      <c r="O824">
        <f t="shared" si="48"/>
        <v>10</v>
      </c>
      <c r="P824">
        <f t="shared" si="49"/>
        <v>10</v>
      </c>
      <c r="Q824" s="5" t="s">
        <v>8333</v>
      </c>
      <c r="R824" t="s">
        <v>8334</v>
      </c>
      <c r="S824" s="9">
        <f t="shared" si="50"/>
        <v>40198.091516203705</v>
      </c>
      <c r="T824" s="9">
        <f t="shared" si="51"/>
        <v>40251.957638888889</v>
      </c>
    </row>
    <row r="825" spans="1:20" ht="48">
      <c r="A825">
        <v>2124</v>
      </c>
      <c r="B825" s="3" t="s">
        <v>2125</v>
      </c>
      <c r="C825" s="3" t="s">
        <v>6234</v>
      </c>
      <c r="D825">
        <v>1100</v>
      </c>
      <c r="E825">
        <v>115</v>
      </c>
      <c r="F825" t="s">
        <v>8221</v>
      </c>
      <c r="G825" t="s">
        <v>8224</v>
      </c>
      <c r="H825" t="s">
        <v>8246</v>
      </c>
      <c r="I825">
        <v>1291093200</v>
      </c>
      <c r="J825">
        <v>1286930435</v>
      </c>
      <c r="K825" t="b">
        <v>0</v>
      </c>
      <c r="L825">
        <v>5</v>
      </c>
      <c r="M825" t="b">
        <v>0</v>
      </c>
      <c r="N825" t="s">
        <v>8282</v>
      </c>
      <c r="O825">
        <f t="shared" si="48"/>
        <v>10.45</v>
      </c>
      <c r="P825">
        <f t="shared" si="49"/>
        <v>23</v>
      </c>
      <c r="Q825" s="5" t="s">
        <v>8333</v>
      </c>
      <c r="R825" t="s">
        <v>8334</v>
      </c>
      <c r="S825" s="9">
        <f t="shared" si="50"/>
        <v>40463.694849537038</v>
      </c>
      <c r="T825" s="9">
        <f t="shared" si="51"/>
        <v>40511.875</v>
      </c>
    </row>
    <row r="826" spans="1:20" ht="48">
      <c r="A826">
        <v>2125</v>
      </c>
      <c r="B826" s="3" t="s">
        <v>2126</v>
      </c>
      <c r="C826" s="3" t="s">
        <v>6235</v>
      </c>
      <c r="D826">
        <v>60000</v>
      </c>
      <c r="E826">
        <v>852</v>
      </c>
      <c r="F826" t="s">
        <v>8221</v>
      </c>
      <c r="G826" t="s">
        <v>8224</v>
      </c>
      <c r="H826" t="s">
        <v>8246</v>
      </c>
      <c r="I826">
        <v>1438734833</v>
      </c>
      <c r="J826">
        <v>1436142833</v>
      </c>
      <c r="K826" t="b">
        <v>0</v>
      </c>
      <c r="L826">
        <v>27</v>
      </c>
      <c r="M826" t="b">
        <v>0</v>
      </c>
      <c r="N826" t="s">
        <v>8282</v>
      </c>
      <c r="O826">
        <f t="shared" si="48"/>
        <v>1.42</v>
      </c>
      <c r="P826">
        <f t="shared" si="49"/>
        <v>31.56</v>
      </c>
      <c r="Q826" s="5" t="s">
        <v>8333</v>
      </c>
      <c r="R826" t="s">
        <v>8334</v>
      </c>
      <c r="S826" s="9">
        <f t="shared" si="50"/>
        <v>42190.690196759257</v>
      </c>
      <c r="T826" s="9">
        <f t="shared" si="51"/>
        <v>42220.690196759257</v>
      </c>
    </row>
    <row r="827" spans="1:20" ht="48">
      <c r="A827">
        <v>2126</v>
      </c>
      <c r="B827" s="3" t="s">
        <v>2127</v>
      </c>
      <c r="C827" s="3" t="s">
        <v>6236</v>
      </c>
      <c r="D827">
        <v>20000</v>
      </c>
      <c r="E827">
        <v>10</v>
      </c>
      <c r="F827" t="s">
        <v>8221</v>
      </c>
      <c r="G827" t="s">
        <v>8224</v>
      </c>
      <c r="H827" t="s">
        <v>8246</v>
      </c>
      <c r="I827">
        <v>1418080887</v>
      </c>
      <c r="J827">
        <v>1415488887</v>
      </c>
      <c r="K827" t="b">
        <v>0</v>
      </c>
      <c r="L827">
        <v>2</v>
      </c>
      <c r="M827" t="b">
        <v>0</v>
      </c>
      <c r="N827" t="s">
        <v>8282</v>
      </c>
      <c r="O827">
        <f t="shared" si="48"/>
        <v>0.05</v>
      </c>
      <c r="P827">
        <f t="shared" si="49"/>
        <v>5</v>
      </c>
      <c r="Q827" s="5" t="s">
        <v>8333</v>
      </c>
      <c r="R827" t="s">
        <v>8334</v>
      </c>
      <c r="S827" s="9">
        <f t="shared" si="50"/>
        <v>41951.63989583333</v>
      </c>
      <c r="T827" s="9">
        <f t="shared" si="51"/>
        <v>41981.63989583333</v>
      </c>
    </row>
    <row r="828" spans="1:20" ht="16">
      <c r="A828">
        <v>2127</v>
      </c>
      <c r="B828" s="3" t="s">
        <v>2128</v>
      </c>
      <c r="C828" s="3" t="s">
        <v>6237</v>
      </c>
      <c r="D828">
        <v>28000</v>
      </c>
      <c r="E828">
        <v>8076</v>
      </c>
      <c r="F828" t="s">
        <v>8221</v>
      </c>
      <c r="G828" t="s">
        <v>8225</v>
      </c>
      <c r="H828" t="s">
        <v>8247</v>
      </c>
      <c r="I828">
        <v>1426158463</v>
      </c>
      <c r="J828">
        <v>1423570063</v>
      </c>
      <c r="K828" t="b">
        <v>0</v>
      </c>
      <c r="L828">
        <v>236</v>
      </c>
      <c r="M828" t="b">
        <v>0</v>
      </c>
      <c r="N828" t="s">
        <v>8282</v>
      </c>
      <c r="O828">
        <f t="shared" si="48"/>
        <v>28.84</v>
      </c>
      <c r="P828">
        <f t="shared" si="49"/>
        <v>34.22</v>
      </c>
      <c r="Q828" s="5" t="s">
        <v>8333</v>
      </c>
      <c r="R828" t="s">
        <v>8334</v>
      </c>
      <c r="S828" s="9">
        <f t="shared" si="50"/>
        <v>42045.172025462962</v>
      </c>
      <c r="T828" s="9">
        <f t="shared" si="51"/>
        <v>42075.130358796298</v>
      </c>
    </row>
    <row r="829" spans="1:20" ht="48">
      <c r="A829">
        <v>2128</v>
      </c>
      <c r="B829" s="3" t="s">
        <v>2129</v>
      </c>
      <c r="C829" s="3" t="s">
        <v>6238</v>
      </c>
      <c r="D829">
        <v>15000</v>
      </c>
      <c r="E829">
        <v>25</v>
      </c>
      <c r="F829" t="s">
        <v>8221</v>
      </c>
      <c r="G829" t="s">
        <v>8229</v>
      </c>
      <c r="H829" t="s">
        <v>8251</v>
      </c>
      <c r="I829">
        <v>1411324369</v>
      </c>
      <c r="J829">
        <v>1406140369</v>
      </c>
      <c r="K829" t="b">
        <v>0</v>
      </c>
      <c r="L829">
        <v>1</v>
      </c>
      <c r="M829" t="b">
        <v>0</v>
      </c>
      <c r="N829" t="s">
        <v>8282</v>
      </c>
      <c r="O829">
        <f t="shared" si="48"/>
        <v>0.17</v>
      </c>
      <c r="P829">
        <f t="shared" si="49"/>
        <v>25</v>
      </c>
      <c r="Q829" s="5" t="s">
        <v>8333</v>
      </c>
      <c r="R829" t="s">
        <v>8334</v>
      </c>
      <c r="S829" s="9">
        <f t="shared" si="50"/>
        <v>41843.439456018517</v>
      </c>
      <c r="T829" s="9">
        <f t="shared" si="51"/>
        <v>41903.439456018517</v>
      </c>
    </row>
    <row r="830" spans="1:20" ht="48">
      <c r="A830">
        <v>2129</v>
      </c>
      <c r="B830" s="3" t="s">
        <v>2130</v>
      </c>
      <c r="C830" s="3" t="s">
        <v>6239</v>
      </c>
      <c r="D830">
        <v>2000</v>
      </c>
      <c r="E830">
        <v>236</v>
      </c>
      <c r="F830" t="s">
        <v>8221</v>
      </c>
      <c r="G830" t="s">
        <v>8224</v>
      </c>
      <c r="H830" t="s">
        <v>8246</v>
      </c>
      <c r="I830">
        <v>1457570100</v>
      </c>
      <c r="J830">
        <v>1454978100</v>
      </c>
      <c r="K830" t="b">
        <v>0</v>
      </c>
      <c r="L830">
        <v>12</v>
      </c>
      <c r="M830" t="b">
        <v>0</v>
      </c>
      <c r="N830" t="s">
        <v>8282</v>
      </c>
      <c r="O830">
        <f t="shared" si="48"/>
        <v>11.8</v>
      </c>
      <c r="P830">
        <f t="shared" si="49"/>
        <v>19.670000000000002</v>
      </c>
      <c r="Q830" s="5" t="s">
        <v>8333</v>
      </c>
      <c r="R830" t="s">
        <v>8334</v>
      </c>
      <c r="S830" s="9">
        <f t="shared" si="50"/>
        <v>42408.690972222219</v>
      </c>
      <c r="T830" s="9">
        <f t="shared" si="51"/>
        <v>42438.690972222219</v>
      </c>
    </row>
    <row r="831" spans="1:20" ht="32">
      <c r="A831">
        <v>2130</v>
      </c>
      <c r="B831" s="3" t="s">
        <v>2131</v>
      </c>
      <c r="C831" s="3" t="s">
        <v>6240</v>
      </c>
      <c r="D831">
        <v>42000</v>
      </c>
      <c r="E831">
        <v>85</v>
      </c>
      <c r="F831" t="s">
        <v>8221</v>
      </c>
      <c r="G831" t="s">
        <v>8224</v>
      </c>
      <c r="H831" t="s">
        <v>8246</v>
      </c>
      <c r="I831">
        <v>1408154663</v>
      </c>
      <c r="J831">
        <v>1405130663</v>
      </c>
      <c r="K831" t="b">
        <v>0</v>
      </c>
      <c r="L831">
        <v>4</v>
      </c>
      <c r="M831" t="b">
        <v>0</v>
      </c>
      <c r="N831" t="s">
        <v>8282</v>
      </c>
      <c r="O831">
        <f t="shared" si="48"/>
        <v>0.2</v>
      </c>
      <c r="P831">
        <f t="shared" si="49"/>
        <v>21.25</v>
      </c>
      <c r="Q831" s="5" t="s">
        <v>8333</v>
      </c>
      <c r="R831" t="s">
        <v>8334</v>
      </c>
      <c r="S831" s="9">
        <f t="shared" si="50"/>
        <v>41831.75304398148</v>
      </c>
      <c r="T831" s="9">
        <f t="shared" si="51"/>
        <v>41866.75304398148</v>
      </c>
    </row>
    <row r="832" spans="1:20" ht="48">
      <c r="A832">
        <v>2131</v>
      </c>
      <c r="B832" s="3" t="s">
        <v>2132</v>
      </c>
      <c r="C832" s="3" t="s">
        <v>6241</v>
      </c>
      <c r="D832">
        <v>500</v>
      </c>
      <c r="E832">
        <v>25</v>
      </c>
      <c r="F832" t="s">
        <v>8221</v>
      </c>
      <c r="G832" t="s">
        <v>8224</v>
      </c>
      <c r="H832" t="s">
        <v>8246</v>
      </c>
      <c r="I832">
        <v>1436677091</v>
      </c>
      <c r="J832">
        <v>1434085091</v>
      </c>
      <c r="K832" t="b">
        <v>0</v>
      </c>
      <c r="L832">
        <v>3</v>
      </c>
      <c r="M832" t="b">
        <v>0</v>
      </c>
      <c r="N832" t="s">
        <v>8282</v>
      </c>
      <c r="O832">
        <f t="shared" si="48"/>
        <v>5</v>
      </c>
      <c r="P832">
        <f t="shared" si="49"/>
        <v>8.33</v>
      </c>
      <c r="Q832" s="5" t="s">
        <v>8333</v>
      </c>
      <c r="R832" t="s">
        <v>8334</v>
      </c>
      <c r="S832" s="9">
        <f t="shared" si="50"/>
        <v>42166.873738425922</v>
      </c>
      <c r="T832" s="9">
        <f t="shared" si="51"/>
        <v>42196.873738425922</v>
      </c>
    </row>
    <row r="833" spans="1:20" ht="48">
      <c r="A833">
        <v>2132</v>
      </c>
      <c r="B833" s="3" t="s">
        <v>2133</v>
      </c>
      <c r="C833" s="3" t="s">
        <v>6242</v>
      </c>
      <c r="D833">
        <v>100000</v>
      </c>
      <c r="E833">
        <v>2112.9899999999998</v>
      </c>
      <c r="F833" t="s">
        <v>8221</v>
      </c>
      <c r="G833" t="s">
        <v>8224</v>
      </c>
      <c r="H833" t="s">
        <v>8246</v>
      </c>
      <c r="I833">
        <v>1391427692</v>
      </c>
      <c r="J833">
        <v>1388835692</v>
      </c>
      <c r="K833" t="b">
        <v>0</v>
      </c>
      <c r="L833">
        <v>99</v>
      </c>
      <c r="M833" t="b">
        <v>0</v>
      </c>
      <c r="N833" t="s">
        <v>8282</v>
      </c>
      <c r="O833">
        <f t="shared" si="48"/>
        <v>2.11</v>
      </c>
      <c r="P833">
        <f t="shared" si="49"/>
        <v>21.34</v>
      </c>
      <c r="Q833" s="5" t="s">
        <v>8333</v>
      </c>
      <c r="R833" t="s">
        <v>8334</v>
      </c>
      <c r="S833" s="9">
        <f t="shared" si="50"/>
        <v>41643.15384259259</v>
      </c>
      <c r="T833" s="9">
        <f t="shared" si="51"/>
        <v>41673.15384259259</v>
      </c>
    </row>
    <row r="834" spans="1:20" ht="48">
      <c r="A834">
        <v>2133</v>
      </c>
      <c r="B834" s="3" t="s">
        <v>2134</v>
      </c>
      <c r="C834" s="3" t="s">
        <v>6243</v>
      </c>
      <c r="D834">
        <v>1000</v>
      </c>
      <c r="E834">
        <v>16</v>
      </c>
      <c r="F834" t="s">
        <v>8221</v>
      </c>
      <c r="G834" t="s">
        <v>8224</v>
      </c>
      <c r="H834" t="s">
        <v>8246</v>
      </c>
      <c r="I834">
        <v>1303628340</v>
      </c>
      <c r="J834">
        <v>1300328399</v>
      </c>
      <c r="K834" t="b">
        <v>0</v>
      </c>
      <c r="L834">
        <v>3</v>
      </c>
      <c r="M834" t="b">
        <v>0</v>
      </c>
      <c r="N834" t="s">
        <v>8282</v>
      </c>
      <c r="O834">
        <f t="shared" ref="O834:O897" si="52">ROUND((E834/D834*100),2)</f>
        <v>1.6</v>
      </c>
      <c r="P834">
        <f t="shared" ref="P834:P897" si="53">ROUND((E834/L834),2)</f>
        <v>5.33</v>
      </c>
      <c r="Q834" s="5" t="s">
        <v>8333</v>
      </c>
      <c r="R834" t="s">
        <v>8334</v>
      </c>
      <c r="S834" s="9">
        <f t="shared" si="50"/>
        <v>40618.763877314814</v>
      </c>
      <c r="T834" s="9">
        <f t="shared" si="51"/>
        <v>40656.957638888889</v>
      </c>
    </row>
    <row r="835" spans="1:20" ht="48">
      <c r="A835">
        <v>2134</v>
      </c>
      <c r="B835" s="3" t="s">
        <v>2135</v>
      </c>
      <c r="C835" s="3" t="s">
        <v>6244</v>
      </c>
      <c r="D835">
        <v>6000</v>
      </c>
      <c r="E835">
        <v>104</v>
      </c>
      <c r="F835" t="s">
        <v>8221</v>
      </c>
      <c r="G835" t="s">
        <v>8224</v>
      </c>
      <c r="H835" t="s">
        <v>8246</v>
      </c>
      <c r="I835">
        <v>1367097391</v>
      </c>
      <c r="J835">
        <v>1364505391</v>
      </c>
      <c r="K835" t="b">
        <v>0</v>
      </c>
      <c r="L835">
        <v>3</v>
      </c>
      <c r="M835" t="b">
        <v>0</v>
      </c>
      <c r="N835" t="s">
        <v>8282</v>
      </c>
      <c r="O835">
        <f t="shared" si="52"/>
        <v>1.73</v>
      </c>
      <c r="P835">
        <f t="shared" si="53"/>
        <v>34.67</v>
      </c>
      <c r="Q835" s="5" t="s">
        <v>8333</v>
      </c>
      <c r="R835" t="s">
        <v>8334</v>
      </c>
      <c r="S835" s="9">
        <f t="shared" ref="S835:S898" si="54">(J835/86400)+25569+(-8/24)</f>
        <v>41361.553136574068</v>
      </c>
      <c r="T835" s="9">
        <f t="shared" ref="T835:T898" si="55">(I835/86400)+25569+(-8/24)</f>
        <v>41391.553136574068</v>
      </c>
    </row>
    <row r="836" spans="1:20" ht="48">
      <c r="A836">
        <v>2135</v>
      </c>
      <c r="B836" s="3" t="s">
        <v>2136</v>
      </c>
      <c r="C836" s="3" t="s">
        <v>6245</v>
      </c>
      <c r="D836">
        <v>5000</v>
      </c>
      <c r="E836">
        <v>478</v>
      </c>
      <c r="F836" t="s">
        <v>8221</v>
      </c>
      <c r="G836" t="s">
        <v>8224</v>
      </c>
      <c r="H836" t="s">
        <v>8246</v>
      </c>
      <c r="I836">
        <v>1349392033</v>
      </c>
      <c r="J836">
        <v>1346800033</v>
      </c>
      <c r="K836" t="b">
        <v>0</v>
      </c>
      <c r="L836">
        <v>22</v>
      </c>
      <c r="M836" t="b">
        <v>0</v>
      </c>
      <c r="N836" t="s">
        <v>8282</v>
      </c>
      <c r="O836">
        <f t="shared" si="52"/>
        <v>9.56</v>
      </c>
      <c r="P836">
        <f t="shared" si="53"/>
        <v>21.73</v>
      </c>
      <c r="Q836" s="5" t="s">
        <v>8333</v>
      </c>
      <c r="R836" t="s">
        <v>8334</v>
      </c>
      <c r="S836" s="9">
        <f t="shared" si="54"/>
        <v>41156.630011574074</v>
      </c>
      <c r="T836" s="9">
        <f t="shared" si="55"/>
        <v>41186.630011574074</v>
      </c>
    </row>
    <row r="837" spans="1:20" ht="48">
      <c r="A837">
        <v>2136</v>
      </c>
      <c r="B837" s="3" t="s">
        <v>2137</v>
      </c>
      <c r="C837" s="3" t="s">
        <v>6246</v>
      </c>
      <c r="D837">
        <v>80000</v>
      </c>
      <c r="E837">
        <v>47.69</v>
      </c>
      <c r="F837" t="s">
        <v>8221</v>
      </c>
      <c r="G837" t="s">
        <v>8224</v>
      </c>
      <c r="H837" t="s">
        <v>8246</v>
      </c>
      <c r="I837">
        <v>1382184786</v>
      </c>
      <c r="J837">
        <v>1379592786</v>
      </c>
      <c r="K837" t="b">
        <v>0</v>
      </c>
      <c r="L837">
        <v>4</v>
      </c>
      <c r="M837" t="b">
        <v>0</v>
      </c>
      <c r="N837" t="s">
        <v>8282</v>
      </c>
      <c r="O837">
        <f t="shared" si="52"/>
        <v>0.06</v>
      </c>
      <c r="P837">
        <f t="shared" si="53"/>
        <v>11.92</v>
      </c>
      <c r="Q837" s="5" t="s">
        <v>8333</v>
      </c>
      <c r="R837" t="s">
        <v>8334</v>
      </c>
      <c r="S837" s="9">
        <f t="shared" si="54"/>
        <v>41536.175763888888</v>
      </c>
      <c r="T837" s="9">
        <f t="shared" si="55"/>
        <v>41566.175763888888</v>
      </c>
    </row>
    <row r="838" spans="1:20" ht="48">
      <c r="A838">
        <v>2137</v>
      </c>
      <c r="B838" s="3" t="s">
        <v>2138</v>
      </c>
      <c r="C838" s="3" t="s">
        <v>6247</v>
      </c>
      <c r="D838">
        <v>50000</v>
      </c>
      <c r="E838">
        <v>14203</v>
      </c>
      <c r="F838" t="s">
        <v>8221</v>
      </c>
      <c r="G838" t="s">
        <v>8229</v>
      </c>
      <c r="H838" t="s">
        <v>8251</v>
      </c>
      <c r="I838">
        <v>1417804229</v>
      </c>
      <c r="J838">
        <v>1415212229</v>
      </c>
      <c r="K838" t="b">
        <v>0</v>
      </c>
      <c r="L838">
        <v>534</v>
      </c>
      <c r="M838" t="b">
        <v>0</v>
      </c>
      <c r="N838" t="s">
        <v>8282</v>
      </c>
      <c r="O838">
        <f t="shared" si="52"/>
        <v>28.41</v>
      </c>
      <c r="P838">
        <f t="shared" si="53"/>
        <v>26.6</v>
      </c>
      <c r="Q838" s="5" t="s">
        <v>8333</v>
      </c>
      <c r="R838" t="s">
        <v>8334</v>
      </c>
      <c r="S838" s="9">
        <f t="shared" si="54"/>
        <v>41948.437835648147</v>
      </c>
      <c r="T838" s="9">
        <f t="shared" si="55"/>
        <v>41978.437835648147</v>
      </c>
    </row>
    <row r="839" spans="1:20" ht="32">
      <c r="A839">
        <v>2138</v>
      </c>
      <c r="B839" s="3" t="s">
        <v>2139</v>
      </c>
      <c r="C839" s="3" t="s">
        <v>6248</v>
      </c>
      <c r="D839">
        <v>1000</v>
      </c>
      <c r="E839">
        <v>128</v>
      </c>
      <c r="F839" t="s">
        <v>8221</v>
      </c>
      <c r="G839" t="s">
        <v>8225</v>
      </c>
      <c r="H839" t="s">
        <v>8247</v>
      </c>
      <c r="I839">
        <v>1383959939</v>
      </c>
      <c r="J839">
        <v>1381364339</v>
      </c>
      <c r="K839" t="b">
        <v>0</v>
      </c>
      <c r="L839">
        <v>12</v>
      </c>
      <c r="M839" t="b">
        <v>0</v>
      </c>
      <c r="N839" t="s">
        <v>8282</v>
      </c>
      <c r="O839">
        <f t="shared" si="52"/>
        <v>12.8</v>
      </c>
      <c r="P839">
        <f t="shared" si="53"/>
        <v>10.67</v>
      </c>
      <c r="Q839" s="5" t="s">
        <v>8333</v>
      </c>
      <c r="R839" t="s">
        <v>8334</v>
      </c>
      <c r="S839" s="9">
        <f t="shared" si="54"/>
        <v>41556.679849537039</v>
      </c>
      <c r="T839" s="9">
        <f t="shared" si="55"/>
        <v>41586.721516203703</v>
      </c>
    </row>
    <row r="840" spans="1:20" ht="48">
      <c r="A840">
        <v>2139</v>
      </c>
      <c r="B840" s="3" t="s">
        <v>2140</v>
      </c>
      <c r="C840" s="3" t="s">
        <v>6249</v>
      </c>
      <c r="D840">
        <v>30000</v>
      </c>
      <c r="E840">
        <v>1626</v>
      </c>
      <c r="F840" t="s">
        <v>8221</v>
      </c>
      <c r="G840" t="s">
        <v>8224</v>
      </c>
      <c r="H840" t="s">
        <v>8246</v>
      </c>
      <c r="I840">
        <v>1478196008</v>
      </c>
      <c r="J840">
        <v>1475604008</v>
      </c>
      <c r="K840" t="b">
        <v>0</v>
      </c>
      <c r="L840">
        <v>56</v>
      </c>
      <c r="M840" t="b">
        <v>0</v>
      </c>
      <c r="N840" t="s">
        <v>8282</v>
      </c>
      <c r="O840">
        <f t="shared" si="52"/>
        <v>5.42</v>
      </c>
      <c r="P840">
        <f t="shared" si="53"/>
        <v>29.04</v>
      </c>
      <c r="Q840" s="5" t="s">
        <v>8333</v>
      </c>
      <c r="R840" t="s">
        <v>8334</v>
      </c>
      <c r="S840" s="9">
        <f t="shared" si="54"/>
        <v>42647.416759259257</v>
      </c>
      <c r="T840" s="9">
        <f t="shared" si="55"/>
        <v>42677.416759259257</v>
      </c>
    </row>
    <row r="841" spans="1:20" ht="48">
      <c r="A841">
        <v>2140</v>
      </c>
      <c r="B841" s="3" t="s">
        <v>2141</v>
      </c>
      <c r="C841" s="3" t="s">
        <v>6250</v>
      </c>
      <c r="D841">
        <v>500000</v>
      </c>
      <c r="E841">
        <v>560</v>
      </c>
      <c r="F841" t="s">
        <v>8221</v>
      </c>
      <c r="G841" t="s">
        <v>8224</v>
      </c>
      <c r="H841" t="s">
        <v>8246</v>
      </c>
      <c r="I841">
        <v>1357934424</v>
      </c>
      <c r="J841">
        <v>1355342424</v>
      </c>
      <c r="K841" t="b">
        <v>0</v>
      </c>
      <c r="L841">
        <v>11</v>
      </c>
      <c r="M841" t="b">
        <v>0</v>
      </c>
      <c r="N841" t="s">
        <v>8282</v>
      </c>
      <c r="O841">
        <f t="shared" si="52"/>
        <v>0.11</v>
      </c>
      <c r="P841">
        <f t="shared" si="53"/>
        <v>50.91</v>
      </c>
      <c r="Q841" s="5" t="s">
        <v>8333</v>
      </c>
      <c r="R841" t="s">
        <v>8334</v>
      </c>
      <c r="S841" s="9">
        <f t="shared" si="54"/>
        <v>41255.500277777777</v>
      </c>
      <c r="T841" s="9">
        <f t="shared" si="55"/>
        <v>41285.500277777777</v>
      </c>
    </row>
    <row r="842" spans="1:20" ht="48">
      <c r="A842">
        <v>2141</v>
      </c>
      <c r="B842" s="3" t="s">
        <v>2142</v>
      </c>
      <c r="C842" s="3" t="s">
        <v>6251</v>
      </c>
      <c r="D842">
        <v>15000</v>
      </c>
      <c r="E842">
        <v>0</v>
      </c>
      <c r="F842" t="s">
        <v>8221</v>
      </c>
      <c r="G842" t="s">
        <v>8224</v>
      </c>
      <c r="H842" t="s">
        <v>8246</v>
      </c>
      <c r="I842">
        <v>1415947159</v>
      </c>
      <c r="J842">
        <v>1413351559</v>
      </c>
      <c r="K842" t="b">
        <v>0</v>
      </c>
      <c r="L842">
        <v>0</v>
      </c>
      <c r="M842" t="b">
        <v>0</v>
      </c>
      <c r="N842" t="s">
        <v>8282</v>
      </c>
      <c r="O842">
        <f t="shared" si="52"/>
        <v>0</v>
      </c>
      <c r="P842" t="e">
        <f t="shared" si="53"/>
        <v>#DIV/0!</v>
      </c>
      <c r="Q842" s="5" t="s">
        <v>8333</v>
      </c>
      <c r="R842" t="s">
        <v>8334</v>
      </c>
      <c r="S842" s="9">
        <f t="shared" si="54"/>
        <v>41926.902303240735</v>
      </c>
      <c r="T842" s="9">
        <f t="shared" si="55"/>
        <v>41956.943969907406</v>
      </c>
    </row>
    <row r="843" spans="1:20" ht="48">
      <c r="A843">
        <v>2142</v>
      </c>
      <c r="B843" s="3" t="s">
        <v>2143</v>
      </c>
      <c r="C843" s="3" t="s">
        <v>6252</v>
      </c>
      <c r="D843">
        <v>10500</v>
      </c>
      <c r="E843">
        <v>601</v>
      </c>
      <c r="F843" t="s">
        <v>8221</v>
      </c>
      <c r="G843" t="s">
        <v>8236</v>
      </c>
      <c r="H843" t="s">
        <v>8249</v>
      </c>
      <c r="I843">
        <v>1451494210</v>
      </c>
      <c r="J843">
        <v>1449075010</v>
      </c>
      <c r="K843" t="b">
        <v>0</v>
      </c>
      <c r="L843">
        <v>12</v>
      </c>
      <c r="M843" t="b">
        <v>0</v>
      </c>
      <c r="N843" t="s">
        <v>8282</v>
      </c>
      <c r="O843">
        <f t="shared" si="52"/>
        <v>5.72</v>
      </c>
      <c r="P843">
        <f t="shared" si="53"/>
        <v>50.08</v>
      </c>
      <c r="Q843" s="5" t="s">
        <v>8333</v>
      </c>
      <c r="R843" t="s">
        <v>8334</v>
      </c>
      <c r="S843" s="9">
        <f t="shared" si="54"/>
        <v>42340.368171296293</v>
      </c>
      <c r="T843" s="9">
        <f t="shared" si="55"/>
        <v>42368.368171296293</v>
      </c>
    </row>
    <row r="844" spans="1:20" ht="48">
      <c r="A844">
        <v>2143</v>
      </c>
      <c r="B844" s="3" t="s">
        <v>2144</v>
      </c>
      <c r="C844" s="3" t="s">
        <v>6253</v>
      </c>
      <c r="D844">
        <v>2000</v>
      </c>
      <c r="E844">
        <v>225</v>
      </c>
      <c r="F844" t="s">
        <v>8221</v>
      </c>
      <c r="G844" t="s">
        <v>8224</v>
      </c>
      <c r="H844" t="s">
        <v>8246</v>
      </c>
      <c r="I844">
        <v>1279738800</v>
      </c>
      <c r="J844">
        <v>1275599812</v>
      </c>
      <c r="K844" t="b">
        <v>0</v>
      </c>
      <c r="L844">
        <v>5</v>
      </c>
      <c r="M844" t="b">
        <v>0</v>
      </c>
      <c r="N844" t="s">
        <v>8282</v>
      </c>
      <c r="O844">
        <f t="shared" si="52"/>
        <v>11.25</v>
      </c>
      <c r="P844">
        <f t="shared" si="53"/>
        <v>45</v>
      </c>
      <c r="Q844" s="5" t="s">
        <v>8333</v>
      </c>
      <c r="R844" t="s">
        <v>8334</v>
      </c>
      <c r="S844" s="9">
        <f t="shared" si="54"/>
        <v>40332.553379629629</v>
      </c>
      <c r="T844" s="9">
        <f t="shared" si="55"/>
        <v>40380.458333333328</v>
      </c>
    </row>
    <row r="845" spans="1:20" ht="32">
      <c r="A845">
        <v>2144</v>
      </c>
      <c r="B845" s="3" t="s">
        <v>2145</v>
      </c>
      <c r="C845" s="3" t="s">
        <v>6254</v>
      </c>
      <c r="D845">
        <v>35500</v>
      </c>
      <c r="E845">
        <v>607</v>
      </c>
      <c r="F845" t="s">
        <v>8221</v>
      </c>
      <c r="G845" t="s">
        <v>8224</v>
      </c>
      <c r="H845" t="s">
        <v>8246</v>
      </c>
      <c r="I845">
        <v>1379164040</v>
      </c>
      <c r="J845">
        <v>1376399240</v>
      </c>
      <c r="K845" t="b">
        <v>0</v>
      </c>
      <c r="L845">
        <v>24</v>
      </c>
      <c r="M845" t="b">
        <v>0</v>
      </c>
      <c r="N845" t="s">
        <v>8282</v>
      </c>
      <c r="O845">
        <f t="shared" si="52"/>
        <v>1.71</v>
      </c>
      <c r="P845">
        <f t="shared" si="53"/>
        <v>25.29</v>
      </c>
      <c r="Q845" s="5" t="s">
        <v>8333</v>
      </c>
      <c r="R845" t="s">
        <v>8334</v>
      </c>
      <c r="S845" s="9">
        <f t="shared" si="54"/>
        <v>41499.213425925926</v>
      </c>
      <c r="T845" s="9">
        <f t="shared" si="55"/>
        <v>41531.213425925926</v>
      </c>
    </row>
    <row r="846" spans="1:20" ht="48">
      <c r="A846">
        <v>2145</v>
      </c>
      <c r="B846" s="3" t="s">
        <v>2146</v>
      </c>
      <c r="C846" s="3" t="s">
        <v>6255</v>
      </c>
      <c r="D846">
        <v>15000</v>
      </c>
      <c r="E846">
        <v>4565</v>
      </c>
      <c r="F846" t="s">
        <v>8221</v>
      </c>
      <c r="G846" t="s">
        <v>8224</v>
      </c>
      <c r="H846" t="s">
        <v>8246</v>
      </c>
      <c r="I846">
        <v>1385534514</v>
      </c>
      <c r="J846">
        <v>1382938914</v>
      </c>
      <c r="K846" t="b">
        <v>0</v>
      </c>
      <c r="L846">
        <v>89</v>
      </c>
      <c r="M846" t="b">
        <v>0</v>
      </c>
      <c r="N846" t="s">
        <v>8282</v>
      </c>
      <c r="O846">
        <f t="shared" si="52"/>
        <v>30.43</v>
      </c>
      <c r="P846">
        <f t="shared" si="53"/>
        <v>51.29</v>
      </c>
      <c r="Q846" s="5" t="s">
        <v>8333</v>
      </c>
      <c r="R846" t="s">
        <v>8334</v>
      </c>
      <c r="S846" s="9">
        <f t="shared" si="54"/>
        <v>41574.904097222221</v>
      </c>
      <c r="T846" s="9">
        <f t="shared" si="55"/>
        <v>41604.945763888885</v>
      </c>
    </row>
    <row r="847" spans="1:20" ht="48">
      <c r="A847">
        <v>2146</v>
      </c>
      <c r="B847" s="3" t="s">
        <v>2147</v>
      </c>
      <c r="C847" s="3" t="s">
        <v>6256</v>
      </c>
      <c r="D847">
        <v>5000</v>
      </c>
      <c r="E847">
        <v>1</v>
      </c>
      <c r="F847" t="s">
        <v>8221</v>
      </c>
      <c r="G847" t="s">
        <v>8224</v>
      </c>
      <c r="H847" t="s">
        <v>8246</v>
      </c>
      <c r="I847">
        <v>1455207510</v>
      </c>
      <c r="J847">
        <v>1453997910</v>
      </c>
      <c r="K847" t="b">
        <v>0</v>
      </c>
      <c r="L847">
        <v>1</v>
      </c>
      <c r="M847" t="b">
        <v>0</v>
      </c>
      <c r="N847" t="s">
        <v>8282</v>
      </c>
      <c r="O847">
        <f t="shared" si="52"/>
        <v>0.02</v>
      </c>
      <c r="P847">
        <f t="shared" si="53"/>
        <v>1</v>
      </c>
      <c r="Q847" s="5" t="s">
        <v>8333</v>
      </c>
      <c r="R847" t="s">
        <v>8334</v>
      </c>
      <c r="S847" s="9">
        <f t="shared" si="54"/>
        <v>42397.346180555549</v>
      </c>
      <c r="T847" s="9">
        <f t="shared" si="55"/>
        <v>42411.346180555549</v>
      </c>
    </row>
    <row r="848" spans="1:20" ht="16">
      <c r="A848">
        <v>2147</v>
      </c>
      <c r="B848" s="3" t="s">
        <v>2148</v>
      </c>
      <c r="C848" s="3" t="s">
        <v>6257</v>
      </c>
      <c r="D848">
        <v>390000</v>
      </c>
      <c r="E848">
        <v>2716</v>
      </c>
      <c r="F848" t="s">
        <v>8221</v>
      </c>
      <c r="G848" t="s">
        <v>8224</v>
      </c>
      <c r="H848" t="s">
        <v>8246</v>
      </c>
      <c r="I848">
        <v>1416125148</v>
      </c>
      <c r="J848">
        <v>1413356748</v>
      </c>
      <c r="K848" t="b">
        <v>0</v>
      </c>
      <c r="L848">
        <v>55</v>
      </c>
      <c r="M848" t="b">
        <v>0</v>
      </c>
      <c r="N848" t="s">
        <v>8282</v>
      </c>
      <c r="O848">
        <f t="shared" si="52"/>
        <v>0.7</v>
      </c>
      <c r="P848">
        <f t="shared" si="53"/>
        <v>49.38</v>
      </c>
      <c r="Q848" s="5" t="s">
        <v>8333</v>
      </c>
      <c r="R848" t="s">
        <v>8334</v>
      </c>
      <c r="S848" s="9">
        <f t="shared" si="54"/>
        <v>41926.962361111109</v>
      </c>
      <c r="T848" s="9">
        <f t="shared" si="55"/>
        <v>41959.004027777781</v>
      </c>
    </row>
    <row r="849" spans="1:20" ht="48">
      <c r="A849">
        <v>2148</v>
      </c>
      <c r="B849" s="3" t="s">
        <v>2149</v>
      </c>
      <c r="C849" s="3" t="s">
        <v>6258</v>
      </c>
      <c r="D849">
        <v>100</v>
      </c>
      <c r="E849">
        <v>2</v>
      </c>
      <c r="F849" t="s">
        <v>8221</v>
      </c>
      <c r="G849" t="s">
        <v>8225</v>
      </c>
      <c r="H849" t="s">
        <v>8247</v>
      </c>
      <c r="I849">
        <v>1427992582</v>
      </c>
      <c r="J849">
        <v>1425404182</v>
      </c>
      <c r="K849" t="b">
        <v>0</v>
      </c>
      <c r="L849">
        <v>2</v>
      </c>
      <c r="M849" t="b">
        <v>0</v>
      </c>
      <c r="N849" t="s">
        <v>8282</v>
      </c>
      <c r="O849">
        <f t="shared" si="52"/>
        <v>2</v>
      </c>
      <c r="P849">
        <f t="shared" si="53"/>
        <v>1</v>
      </c>
      <c r="Q849" s="5" t="s">
        <v>8333</v>
      </c>
      <c r="R849" t="s">
        <v>8334</v>
      </c>
      <c r="S849" s="9">
        <f t="shared" si="54"/>
        <v>42066.400254629632</v>
      </c>
      <c r="T849" s="9">
        <f t="shared" si="55"/>
        <v>42096.358587962961</v>
      </c>
    </row>
    <row r="850" spans="1:20" ht="48">
      <c r="A850">
        <v>2149</v>
      </c>
      <c r="B850" s="3" t="s">
        <v>2150</v>
      </c>
      <c r="C850" s="3" t="s">
        <v>6259</v>
      </c>
      <c r="D850">
        <v>2000</v>
      </c>
      <c r="E850">
        <v>0</v>
      </c>
      <c r="F850" t="s">
        <v>8221</v>
      </c>
      <c r="G850" t="s">
        <v>8224</v>
      </c>
      <c r="H850" t="s">
        <v>8246</v>
      </c>
      <c r="I850">
        <v>1280534400</v>
      </c>
      <c r="J850">
        <v>1277512556</v>
      </c>
      <c r="K850" t="b">
        <v>0</v>
      </c>
      <c r="L850">
        <v>0</v>
      </c>
      <c r="M850" t="b">
        <v>0</v>
      </c>
      <c r="N850" t="s">
        <v>8282</v>
      </c>
      <c r="O850">
        <f t="shared" si="52"/>
        <v>0</v>
      </c>
      <c r="P850" t="e">
        <f t="shared" si="53"/>
        <v>#DIV/0!</v>
      </c>
      <c r="Q850" s="5" t="s">
        <v>8333</v>
      </c>
      <c r="R850" t="s">
        <v>8334</v>
      </c>
      <c r="S850" s="9">
        <f t="shared" si="54"/>
        <v>40354.691620370366</v>
      </c>
      <c r="T850" s="9">
        <f t="shared" si="55"/>
        <v>40389.666666666664</v>
      </c>
    </row>
    <row r="851" spans="1:20" ht="16">
      <c r="A851">
        <v>2150</v>
      </c>
      <c r="B851" s="3" t="s">
        <v>2151</v>
      </c>
      <c r="C851" s="3" t="s">
        <v>6260</v>
      </c>
      <c r="D851">
        <v>50000</v>
      </c>
      <c r="E851">
        <v>405</v>
      </c>
      <c r="F851" t="s">
        <v>8221</v>
      </c>
      <c r="G851" t="s">
        <v>8234</v>
      </c>
      <c r="H851" t="s">
        <v>8254</v>
      </c>
      <c r="I851">
        <v>1468392599</v>
      </c>
      <c r="J851">
        <v>1465800599</v>
      </c>
      <c r="K851" t="b">
        <v>0</v>
      </c>
      <c r="L851">
        <v>4</v>
      </c>
      <c r="M851" t="b">
        <v>0</v>
      </c>
      <c r="N851" t="s">
        <v>8282</v>
      </c>
      <c r="O851">
        <f t="shared" si="52"/>
        <v>0.81</v>
      </c>
      <c r="P851">
        <f t="shared" si="53"/>
        <v>101.25</v>
      </c>
      <c r="Q851" s="5" t="s">
        <v>8333</v>
      </c>
      <c r="R851" t="s">
        <v>8334</v>
      </c>
      <c r="S851" s="9">
        <f t="shared" si="54"/>
        <v>42533.951377314814</v>
      </c>
      <c r="T851" s="9">
        <f t="shared" si="55"/>
        <v>42563.951377314814</v>
      </c>
    </row>
    <row r="852" spans="1:20" ht="48">
      <c r="A852">
        <v>2151</v>
      </c>
      <c r="B852" s="3" t="s">
        <v>2152</v>
      </c>
      <c r="C852" s="3" t="s">
        <v>6261</v>
      </c>
      <c r="D852">
        <v>45000</v>
      </c>
      <c r="E852">
        <v>118</v>
      </c>
      <c r="F852" t="s">
        <v>8221</v>
      </c>
      <c r="G852" t="s">
        <v>8224</v>
      </c>
      <c r="H852" t="s">
        <v>8246</v>
      </c>
      <c r="I852">
        <v>1467231614</v>
      </c>
      <c r="J852">
        <v>1464639614</v>
      </c>
      <c r="K852" t="b">
        <v>0</v>
      </c>
      <c r="L852">
        <v>6</v>
      </c>
      <c r="M852" t="b">
        <v>0</v>
      </c>
      <c r="N852" t="s">
        <v>8282</v>
      </c>
      <c r="O852">
        <f t="shared" si="52"/>
        <v>0.26</v>
      </c>
      <c r="P852">
        <f t="shared" si="53"/>
        <v>19.670000000000002</v>
      </c>
      <c r="Q852" s="5" t="s">
        <v>8333</v>
      </c>
      <c r="R852" t="s">
        <v>8334</v>
      </c>
      <c r="S852" s="9">
        <f t="shared" si="54"/>
        <v>42520.514050925922</v>
      </c>
      <c r="T852" s="9">
        <f t="shared" si="55"/>
        <v>42550.514050925922</v>
      </c>
    </row>
    <row r="853" spans="1:20" ht="48">
      <c r="A853">
        <v>2152</v>
      </c>
      <c r="B853" s="3" t="s">
        <v>2153</v>
      </c>
      <c r="C853" s="3" t="s">
        <v>6262</v>
      </c>
      <c r="D853">
        <v>30000</v>
      </c>
      <c r="E853">
        <v>50</v>
      </c>
      <c r="F853" t="s">
        <v>8221</v>
      </c>
      <c r="G853" t="s">
        <v>8224</v>
      </c>
      <c r="H853" t="s">
        <v>8246</v>
      </c>
      <c r="I853">
        <v>1394909909</v>
      </c>
      <c r="J853">
        <v>1392321509</v>
      </c>
      <c r="K853" t="b">
        <v>0</v>
      </c>
      <c r="L853">
        <v>4</v>
      </c>
      <c r="M853" t="b">
        <v>0</v>
      </c>
      <c r="N853" t="s">
        <v>8282</v>
      </c>
      <c r="O853">
        <f t="shared" si="52"/>
        <v>0.17</v>
      </c>
      <c r="P853">
        <f t="shared" si="53"/>
        <v>12.5</v>
      </c>
      <c r="Q853" s="5" t="s">
        <v>8333</v>
      </c>
      <c r="R853" t="s">
        <v>8334</v>
      </c>
      <c r="S853" s="9">
        <f t="shared" si="54"/>
        <v>41683.49894675926</v>
      </c>
      <c r="T853" s="9">
        <f t="shared" si="55"/>
        <v>41713.457280092589</v>
      </c>
    </row>
    <row r="854" spans="1:20" ht="48">
      <c r="A854">
        <v>2153</v>
      </c>
      <c r="B854" s="3" t="s">
        <v>2154</v>
      </c>
      <c r="C854" s="3" t="s">
        <v>6263</v>
      </c>
      <c r="D854">
        <v>372625</v>
      </c>
      <c r="E854">
        <v>34</v>
      </c>
      <c r="F854" t="s">
        <v>8221</v>
      </c>
      <c r="G854" t="s">
        <v>8224</v>
      </c>
      <c r="H854" t="s">
        <v>8246</v>
      </c>
      <c r="I854">
        <v>1420876740</v>
      </c>
      <c r="J854">
        <v>1417470718</v>
      </c>
      <c r="K854" t="b">
        <v>0</v>
      </c>
      <c r="L854">
        <v>4</v>
      </c>
      <c r="M854" t="b">
        <v>0</v>
      </c>
      <c r="N854" t="s">
        <v>8282</v>
      </c>
      <c r="O854">
        <f t="shared" si="52"/>
        <v>0.01</v>
      </c>
      <c r="P854">
        <f t="shared" si="53"/>
        <v>8.5</v>
      </c>
      <c r="Q854" s="5" t="s">
        <v>8333</v>
      </c>
      <c r="R854" t="s">
        <v>8334</v>
      </c>
      <c r="S854" s="9">
        <f t="shared" si="54"/>
        <v>41974.577754629623</v>
      </c>
      <c r="T854" s="9">
        <f t="shared" si="55"/>
        <v>42013.999305555553</v>
      </c>
    </row>
    <row r="855" spans="1:20" ht="32">
      <c r="A855">
        <v>2154</v>
      </c>
      <c r="B855" s="3" t="s">
        <v>2155</v>
      </c>
      <c r="C855" s="3" t="s">
        <v>6264</v>
      </c>
      <c r="D855">
        <v>250</v>
      </c>
      <c r="E855">
        <v>2</v>
      </c>
      <c r="F855" t="s">
        <v>8221</v>
      </c>
      <c r="G855" t="s">
        <v>8224</v>
      </c>
      <c r="H855" t="s">
        <v>8246</v>
      </c>
      <c r="I855">
        <v>1390921827</v>
      </c>
      <c r="J855">
        <v>1389193827</v>
      </c>
      <c r="K855" t="b">
        <v>0</v>
      </c>
      <c r="L855">
        <v>2</v>
      </c>
      <c r="M855" t="b">
        <v>0</v>
      </c>
      <c r="N855" t="s">
        <v>8282</v>
      </c>
      <c r="O855">
        <f t="shared" si="52"/>
        <v>0.8</v>
      </c>
      <c r="P855">
        <f t="shared" si="53"/>
        <v>1</v>
      </c>
      <c r="Q855" s="5" t="s">
        <v>8333</v>
      </c>
      <c r="R855" t="s">
        <v>8334</v>
      </c>
      <c r="S855" s="9">
        <f t="shared" si="54"/>
        <v>41647.29892361111</v>
      </c>
      <c r="T855" s="9">
        <f t="shared" si="55"/>
        <v>41667.29892361111</v>
      </c>
    </row>
    <row r="856" spans="1:20" ht="48">
      <c r="A856">
        <v>2155</v>
      </c>
      <c r="B856" s="3" t="s">
        <v>2156</v>
      </c>
      <c r="C856" s="3" t="s">
        <v>6265</v>
      </c>
      <c r="D856">
        <v>5000</v>
      </c>
      <c r="E856">
        <v>115</v>
      </c>
      <c r="F856" t="s">
        <v>8221</v>
      </c>
      <c r="G856" t="s">
        <v>8225</v>
      </c>
      <c r="H856" t="s">
        <v>8247</v>
      </c>
      <c r="I856">
        <v>1459443385</v>
      </c>
      <c r="J856">
        <v>1456854985</v>
      </c>
      <c r="K856" t="b">
        <v>0</v>
      </c>
      <c r="L856">
        <v>5</v>
      </c>
      <c r="M856" t="b">
        <v>0</v>
      </c>
      <c r="N856" t="s">
        <v>8282</v>
      </c>
      <c r="O856">
        <f t="shared" si="52"/>
        <v>2.2999999999999998</v>
      </c>
      <c r="P856">
        <f t="shared" si="53"/>
        <v>23</v>
      </c>
      <c r="Q856" s="5" t="s">
        <v>8333</v>
      </c>
      <c r="R856" t="s">
        <v>8334</v>
      </c>
      <c r="S856" s="9">
        <f t="shared" si="54"/>
        <v>42430.414178240739</v>
      </c>
      <c r="T856" s="9">
        <f t="shared" si="55"/>
        <v>42460.372511574074</v>
      </c>
    </row>
    <row r="857" spans="1:20" ht="32">
      <c r="A857">
        <v>2156</v>
      </c>
      <c r="B857" s="3" t="s">
        <v>2157</v>
      </c>
      <c r="C857" s="3" t="s">
        <v>6266</v>
      </c>
      <c r="D857">
        <v>56000</v>
      </c>
      <c r="E857">
        <v>1493</v>
      </c>
      <c r="F857" t="s">
        <v>8221</v>
      </c>
      <c r="G857" t="s">
        <v>8224</v>
      </c>
      <c r="H857" t="s">
        <v>8246</v>
      </c>
      <c r="I857">
        <v>1379363406</v>
      </c>
      <c r="J857">
        <v>1375475406</v>
      </c>
      <c r="K857" t="b">
        <v>0</v>
      </c>
      <c r="L857">
        <v>83</v>
      </c>
      <c r="M857" t="b">
        <v>0</v>
      </c>
      <c r="N857" t="s">
        <v>8282</v>
      </c>
      <c r="O857">
        <f t="shared" si="52"/>
        <v>2.67</v>
      </c>
      <c r="P857">
        <f t="shared" si="53"/>
        <v>17.989999999999998</v>
      </c>
      <c r="Q857" s="5" t="s">
        <v>8333</v>
      </c>
      <c r="R857" t="s">
        <v>8334</v>
      </c>
      <c r="S857" s="9">
        <f t="shared" si="54"/>
        <v>41488.520902777775</v>
      </c>
      <c r="T857" s="9">
        <f t="shared" si="55"/>
        <v>41533.520902777775</v>
      </c>
    </row>
    <row r="858" spans="1:20" ht="32">
      <c r="A858">
        <v>2157</v>
      </c>
      <c r="B858" s="3" t="s">
        <v>2158</v>
      </c>
      <c r="C858" s="3" t="s">
        <v>6267</v>
      </c>
      <c r="D858">
        <v>75000</v>
      </c>
      <c r="E858">
        <v>21144</v>
      </c>
      <c r="F858" t="s">
        <v>8221</v>
      </c>
      <c r="G858" t="s">
        <v>8224</v>
      </c>
      <c r="H858" t="s">
        <v>8246</v>
      </c>
      <c r="I858">
        <v>1482479940</v>
      </c>
      <c r="J858">
        <v>1479684783</v>
      </c>
      <c r="K858" t="b">
        <v>0</v>
      </c>
      <c r="L858">
        <v>57</v>
      </c>
      <c r="M858" t="b">
        <v>0</v>
      </c>
      <c r="N858" t="s">
        <v>8282</v>
      </c>
      <c r="O858">
        <f t="shared" si="52"/>
        <v>28.19</v>
      </c>
      <c r="P858">
        <f t="shared" si="53"/>
        <v>370.95</v>
      </c>
      <c r="Q858" s="5" t="s">
        <v>8333</v>
      </c>
      <c r="R858" t="s">
        <v>8334</v>
      </c>
      <c r="S858" s="9">
        <f t="shared" si="54"/>
        <v>42694.647951388884</v>
      </c>
      <c r="T858" s="9">
        <f t="shared" si="55"/>
        <v>42726.999305555553</v>
      </c>
    </row>
    <row r="859" spans="1:20" ht="48">
      <c r="A859">
        <v>2158</v>
      </c>
      <c r="B859" s="3" t="s">
        <v>2159</v>
      </c>
      <c r="C859" s="3" t="s">
        <v>6268</v>
      </c>
      <c r="D859">
        <v>300000</v>
      </c>
      <c r="E859">
        <v>19770.11</v>
      </c>
      <c r="F859" t="s">
        <v>8221</v>
      </c>
      <c r="G859" t="s">
        <v>8224</v>
      </c>
      <c r="H859" t="s">
        <v>8246</v>
      </c>
      <c r="I859">
        <v>1360009774</v>
      </c>
      <c r="J859">
        <v>1356121774</v>
      </c>
      <c r="K859" t="b">
        <v>0</v>
      </c>
      <c r="L859">
        <v>311</v>
      </c>
      <c r="M859" t="b">
        <v>0</v>
      </c>
      <c r="N859" t="s">
        <v>8282</v>
      </c>
      <c r="O859">
        <f t="shared" si="52"/>
        <v>6.59</v>
      </c>
      <c r="P859">
        <f t="shared" si="53"/>
        <v>63.57</v>
      </c>
      <c r="Q859" s="5" t="s">
        <v>8333</v>
      </c>
      <c r="R859" t="s">
        <v>8334</v>
      </c>
      <c r="S859" s="9">
        <f t="shared" si="54"/>
        <v>41264.520532407405</v>
      </c>
      <c r="T859" s="9">
        <f t="shared" si="55"/>
        <v>41309.520532407405</v>
      </c>
    </row>
    <row r="860" spans="1:20" ht="64">
      <c r="A860">
        <v>2159</v>
      </c>
      <c r="B860" s="3" t="s">
        <v>2160</v>
      </c>
      <c r="C860" s="3" t="s">
        <v>6269</v>
      </c>
      <c r="D860">
        <v>3600</v>
      </c>
      <c r="E860">
        <v>26</v>
      </c>
      <c r="F860" t="s">
        <v>8221</v>
      </c>
      <c r="G860" t="s">
        <v>8224</v>
      </c>
      <c r="H860" t="s">
        <v>8246</v>
      </c>
      <c r="I860">
        <v>1310837574</v>
      </c>
      <c r="J860">
        <v>1308245574</v>
      </c>
      <c r="K860" t="b">
        <v>0</v>
      </c>
      <c r="L860">
        <v>2</v>
      </c>
      <c r="M860" t="b">
        <v>0</v>
      </c>
      <c r="N860" t="s">
        <v>8282</v>
      </c>
      <c r="O860">
        <f t="shared" si="52"/>
        <v>0.72</v>
      </c>
      <c r="P860">
        <f t="shared" si="53"/>
        <v>13</v>
      </c>
      <c r="Q860" s="5" t="s">
        <v>8333</v>
      </c>
      <c r="R860" t="s">
        <v>8334</v>
      </c>
      <c r="S860" s="9">
        <f t="shared" si="54"/>
        <v>40710.397847222222</v>
      </c>
      <c r="T860" s="9">
        <f t="shared" si="55"/>
        <v>40740.397847222222</v>
      </c>
    </row>
    <row r="861" spans="1:20" ht="48">
      <c r="A861">
        <v>2160</v>
      </c>
      <c r="B861" s="3" t="s">
        <v>2161</v>
      </c>
      <c r="C861" s="3" t="s">
        <v>6270</v>
      </c>
      <c r="D861">
        <v>10000</v>
      </c>
      <c r="E861">
        <v>85</v>
      </c>
      <c r="F861" t="s">
        <v>8221</v>
      </c>
      <c r="G861" t="s">
        <v>8224</v>
      </c>
      <c r="H861" t="s">
        <v>8246</v>
      </c>
      <c r="I861">
        <v>1337447105</v>
      </c>
      <c r="J861">
        <v>1334855105</v>
      </c>
      <c r="K861" t="b">
        <v>0</v>
      </c>
      <c r="L861">
        <v>16</v>
      </c>
      <c r="M861" t="b">
        <v>0</v>
      </c>
      <c r="N861" t="s">
        <v>8282</v>
      </c>
      <c r="O861">
        <f t="shared" si="52"/>
        <v>0.85</v>
      </c>
      <c r="P861">
        <f t="shared" si="53"/>
        <v>5.31</v>
      </c>
      <c r="Q861" s="5" t="s">
        <v>8333</v>
      </c>
      <c r="R861" t="s">
        <v>8334</v>
      </c>
      <c r="S861" s="9">
        <f t="shared" si="54"/>
        <v>41018.378530092588</v>
      </c>
      <c r="T861" s="9">
        <f t="shared" si="55"/>
        <v>41048.378530092588</v>
      </c>
    </row>
    <row r="862" spans="1:20" ht="48">
      <c r="A862">
        <v>2181</v>
      </c>
      <c r="B862" s="3" t="s">
        <v>2182</v>
      </c>
      <c r="C862" s="3" t="s">
        <v>6291</v>
      </c>
      <c r="D862">
        <v>2000</v>
      </c>
      <c r="E862">
        <v>3062</v>
      </c>
      <c r="F862" t="s">
        <v>8219</v>
      </c>
      <c r="G862" t="s">
        <v>8224</v>
      </c>
      <c r="H862" t="s">
        <v>8246</v>
      </c>
      <c r="I862">
        <v>1487635653</v>
      </c>
      <c r="J862">
        <v>1486426053</v>
      </c>
      <c r="K862" t="b">
        <v>0</v>
      </c>
      <c r="L862">
        <v>53</v>
      </c>
      <c r="M862" t="b">
        <v>1</v>
      </c>
      <c r="N862" t="s">
        <v>8297</v>
      </c>
      <c r="O862">
        <f t="shared" si="52"/>
        <v>153.1</v>
      </c>
      <c r="P862">
        <f t="shared" si="53"/>
        <v>57.77</v>
      </c>
      <c r="Q862" s="5" t="s">
        <v>8333</v>
      </c>
      <c r="R862" t="s">
        <v>8351</v>
      </c>
      <c r="S862" s="9">
        <f t="shared" si="54"/>
        <v>42772.671909722216</v>
      </c>
      <c r="T862" s="9">
        <f t="shared" si="55"/>
        <v>42786.671909722216</v>
      </c>
    </row>
    <row r="863" spans="1:20" ht="32">
      <c r="A863">
        <v>2182</v>
      </c>
      <c r="B863" s="3" t="s">
        <v>2183</v>
      </c>
      <c r="C863" s="3" t="s">
        <v>6292</v>
      </c>
      <c r="D863">
        <v>3000</v>
      </c>
      <c r="E863">
        <v>15725</v>
      </c>
      <c r="F863" t="s">
        <v>8219</v>
      </c>
      <c r="G863" t="s">
        <v>8229</v>
      </c>
      <c r="H863" t="s">
        <v>8251</v>
      </c>
      <c r="I863">
        <v>1412285825</v>
      </c>
      <c r="J863">
        <v>1409261825</v>
      </c>
      <c r="K863" t="b">
        <v>0</v>
      </c>
      <c r="L863">
        <v>356</v>
      </c>
      <c r="M863" t="b">
        <v>1</v>
      </c>
      <c r="N863" t="s">
        <v>8297</v>
      </c>
      <c r="O863">
        <f t="shared" si="52"/>
        <v>524.16999999999996</v>
      </c>
      <c r="P863">
        <f t="shared" si="53"/>
        <v>44.17</v>
      </c>
      <c r="Q863" s="5" t="s">
        <v>8333</v>
      </c>
      <c r="R863" t="s">
        <v>8351</v>
      </c>
      <c r="S863" s="9">
        <f t="shared" si="54"/>
        <v>41879.567418981482</v>
      </c>
      <c r="T863" s="9">
        <f t="shared" si="55"/>
        <v>41914.567418981482</v>
      </c>
    </row>
    <row r="864" spans="1:20" ht="48">
      <c r="A864">
        <v>2183</v>
      </c>
      <c r="B864" s="3" t="s">
        <v>2184</v>
      </c>
      <c r="C864" s="3" t="s">
        <v>6293</v>
      </c>
      <c r="D864">
        <v>1800</v>
      </c>
      <c r="E864">
        <v>8807</v>
      </c>
      <c r="F864" t="s">
        <v>8219</v>
      </c>
      <c r="G864" t="s">
        <v>8224</v>
      </c>
      <c r="H864" t="s">
        <v>8246</v>
      </c>
      <c r="I864">
        <v>1486616400</v>
      </c>
      <c r="J864">
        <v>1484037977</v>
      </c>
      <c r="K864" t="b">
        <v>0</v>
      </c>
      <c r="L864">
        <v>279</v>
      </c>
      <c r="M864" t="b">
        <v>1</v>
      </c>
      <c r="N864" t="s">
        <v>8297</v>
      </c>
      <c r="O864">
        <f t="shared" si="52"/>
        <v>489.28</v>
      </c>
      <c r="P864">
        <f t="shared" si="53"/>
        <v>31.57</v>
      </c>
      <c r="Q864" s="5" t="s">
        <v>8333</v>
      </c>
      <c r="R864" t="s">
        <v>8351</v>
      </c>
      <c r="S864" s="9">
        <f t="shared" si="54"/>
        <v>42745.032141203701</v>
      </c>
      <c r="T864" s="9">
        <f t="shared" si="55"/>
        <v>42774.874999999993</v>
      </c>
    </row>
    <row r="865" spans="1:20" ht="48">
      <c r="A865">
        <v>2184</v>
      </c>
      <c r="B865" s="3" t="s">
        <v>2185</v>
      </c>
      <c r="C865" s="3" t="s">
        <v>6294</v>
      </c>
      <c r="D865">
        <v>10000</v>
      </c>
      <c r="E865">
        <v>28474</v>
      </c>
      <c r="F865" t="s">
        <v>8219</v>
      </c>
      <c r="G865" t="s">
        <v>8224</v>
      </c>
      <c r="H865" t="s">
        <v>8246</v>
      </c>
      <c r="I865">
        <v>1453737600</v>
      </c>
      <c r="J865">
        <v>1452530041</v>
      </c>
      <c r="K865" t="b">
        <v>1</v>
      </c>
      <c r="L865">
        <v>266</v>
      </c>
      <c r="M865" t="b">
        <v>1</v>
      </c>
      <c r="N865" t="s">
        <v>8297</v>
      </c>
      <c r="O865">
        <f t="shared" si="52"/>
        <v>284.74</v>
      </c>
      <c r="P865">
        <f t="shared" si="53"/>
        <v>107.05</v>
      </c>
      <c r="Q865" s="5" t="s">
        <v>8333</v>
      </c>
      <c r="R865" t="s">
        <v>8351</v>
      </c>
      <c r="S865" s="9">
        <f t="shared" si="54"/>
        <v>42380.356956018521</v>
      </c>
      <c r="T865" s="9">
        <f t="shared" si="55"/>
        <v>42394.333333333336</v>
      </c>
    </row>
    <row r="866" spans="1:20" ht="48">
      <c r="A866">
        <v>2185</v>
      </c>
      <c r="B866" s="3" t="s">
        <v>2186</v>
      </c>
      <c r="C866" s="3" t="s">
        <v>6295</v>
      </c>
      <c r="D866">
        <v>5000</v>
      </c>
      <c r="E866">
        <v>92848.5</v>
      </c>
      <c r="F866" t="s">
        <v>8219</v>
      </c>
      <c r="G866" t="s">
        <v>8225</v>
      </c>
      <c r="H866" t="s">
        <v>8247</v>
      </c>
      <c r="I866">
        <v>1364286239</v>
      </c>
      <c r="J866">
        <v>1360830239</v>
      </c>
      <c r="K866" t="b">
        <v>0</v>
      </c>
      <c r="L866">
        <v>623</v>
      </c>
      <c r="M866" t="b">
        <v>1</v>
      </c>
      <c r="N866" t="s">
        <v>8297</v>
      </c>
      <c r="O866">
        <f t="shared" si="52"/>
        <v>1856.97</v>
      </c>
      <c r="P866">
        <f t="shared" si="53"/>
        <v>149.03</v>
      </c>
      <c r="Q866" s="5" t="s">
        <v>8333</v>
      </c>
      <c r="R866" t="s">
        <v>8351</v>
      </c>
      <c r="S866" s="9">
        <f t="shared" si="54"/>
        <v>41319.016655092586</v>
      </c>
      <c r="T866" s="9">
        <f t="shared" si="55"/>
        <v>41359.016655092586</v>
      </c>
    </row>
    <row r="867" spans="1:20" ht="32">
      <c r="A867">
        <v>2186</v>
      </c>
      <c r="B867" s="3" t="s">
        <v>2187</v>
      </c>
      <c r="C867" s="3" t="s">
        <v>6296</v>
      </c>
      <c r="D867">
        <v>20000</v>
      </c>
      <c r="E867">
        <v>21935</v>
      </c>
      <c r="F867" t="s">
        <v>8219</v>
      </c>
      <c r="G867" t="s">
        <v>8224</v>
      </c>
      <c r="H867" t="s">
        <v>8246</v>
      </c>
      <c r="I867">
        <v>1473213600</v>
      </c>
      <c r="J867">
        <v>1470062743</v>
      </c>
      <c r="K867" t="b">
        <v>0</v>
      </c>
      <c r="L867">
        <v>392</v>
      </c>
      <c r="M867" t="b">
        <v>1</v>
      </c>
      <c r="N867" t="s">
        <v>8297</v>
      </c>
      <c r="O867">
        <f t="shared" si="52"/>
        <v>109.68</v>
      </c>
      <c r="P867">
        <f t="shared" si="53"/>
        <v>55.96</v>
      </c>
      <c r="Q867" s="5" t="s">
        <v>8333</v>
      </c>
      <c r="R867" t="s">
        <v>8351</v>
      </c>
      <c r="S867" s="9">
        <f t="shared" si="54"/>
        <v>42583.281747685185</v>
      </c>
      <c r="T867" s="9">
        <f t="shared" si="55"/>
        <v>42619.749999999993</v>
      </c>
    </row>
    <row r="868" spans="1:20" ht="48">
      <c r="A868">
        <v>2187</v>
      </c>
      <c r="B868" s="3" t="s">
        <v>2188</v>
      </c>
      <c r="C868" s="3" t="s">
        <v>6297</v>
      </c>
      <c r="D868">
        <v>20000</v>
      </c>
      <c r="E868">
        <v>202928.5</v>
      </c>
      <c r="F868" t="s">
        <v>8219</v>
      </c>
      <c r="G868" t="s">
        <v>8224</v>
      </c>
      <c r="H868" t="s">
        <v>8246</v>
      </c>
      <c r="I868">
        <v>1428033540</v>
      </c>
      <c r="J868">
        <v>1425531666</v>
      </c>
      <c r="K868" t="b">
        <v>1</v>
      </c>
      <c r="L868">
        <v>3562</v>
      </c>
      <c r="M868" t="b">
        <v>1</v>
      </c>
      <c r="N868" t="s">
        <v>8297</v>
      </c>
      <c r="O868">
        <f t="shared" si="52"/>
        <v>1014.64</v>
      </c>
      <c r="P868">
        <f t="shared" si="53"/>
        <v>56.97</v>
      </c>
      <c r="Q868" s="5" t="s">
        <v>8333</v>
      </c>
      <c r="R868" t="s">
        <v>8351</v>
      </c>
      <c r="S868" s="9">
        <f t="shared" si="54"/>
        <v>42067.875763888886</v>
      </c>
      <c r="T868" s="9">
        <f t="shared" si="55"/>
        <v>42096.832638888889</v>
      </c>
    </row>
    <row r="869" spans="1:20" ht="48">
      <c r="A869">
        <v>2188</v>
      </c>
      <c r="B869" s="3" t="s">
        <v>2189</v>
      </c>
      <c r="C869" s="3" t="s">
        <v>6298</v>
      </c>
      <c r="D869">
        <v>5494</v>
      </c>
      <c r="E869">
        <v>22645</v>
      </c>
      <c r="F869" t="s">
        <v>8219</v>
      </c>
      <c r="G869" t="s">
        <v>8226</v>
      </c>
      <c r="H869" t="s">
        <v>8248</v>
      </c>
      <c r="I869">
        <v>1477414800</v>
      </c>
      <c r="J869">
        <v>1474380241</v>
      </c>
      <c r="K869" t="b">
        <v>0</v>
      </c>
      <c r="L869">
        <v>514</v>
      </c>
      <c r="M869" t="b">
        <v>1</v>
      </c>
      <c r="N869" t="s">
        <v>8297</v>
      </c>
      <c r="O869">
        <f t="shared" si="52"/>
        <v>412.18</v>
      </c>
      <c r="P869">
        <f t="shared" si="53"/>
        <v>44.06</v>
      </c>
      <c r="Q869" s="5" t="s">
        <v>8333</v>
      </c>
      <c r="R869" t="s">
        <v>8351</v>
      </c>
      <c r="S869" s="9">
        <f t="shared" si="54"/>
        <v>42633.252789351849</v>
      </c>
      <c r="T869" s="9">
        <f t="shared" si="55"/>
        <v>42668.374999999993</v>
      </c>
    </row>
    <row r="870" spans="1:20" ht="48">
      <c r="A870">
        <v>2189</v>
      </c>
      <c r="B870" s="3" t="s">
        <v>2190</v>
      </c>
      <c r="C870" s="3" t="s">
        <v>6299</v>
      </c>
      <c r="D870">
        <v>1200</v>
      </c>
      <c r="E870">
        <v>6039</v>
      </c>
      <c r="F870" t="s">
        <v>8219</v>
      </c>
      <c r="G870" t="s">
        <v>8225</v>
      </c>
      <c r="H870" t="s">
        <v>8247</v>
      </c>
      <c r="I870">
        <v>1461276000</v>
      </c>
      <c r="J870">
        <v>1460055300</v>
      </c>
      <c r="K870" t="b">
        <v>0</v>
      </c>
      <c r="L870">
        <v>88</v>
      </c>
      <c r="M870" t="b">
        <v>1</v>
      </c>
      <c r="N870" t="s">
        <v>8297</v>
      </c>
      <c r="O870">
        <f t="shared" si="52"/>
        <v>503.25</v>
      </c>
      <c r="P870">
        <f t="shared" si="53"/>
        <v>68.63</v>
      </c>
      <c r="Q870" s="5" t="s">
        <v>8333</v>
      </c>
      <c r="R870" t="s">
        <v>8351</v>
      </c>
      <c r="S870" s="9">
        <f t="shared" si="54"/>
        <v>42467.454861111109</v>
      </c>
      <c r="T870" s="9">
        <f t="shared" si="55"/>
        <v>42481.583333333336</v>
      </c>
    </row>
    <row r="871" spans="1:20" ht="48">
      <c r="A871">
        <v>2190</v>
      </c>
      <c r="B871" s="3" t="s">
        <v>2191</v>
      </c>
      <c r="C871" s="3" t="s">
        <v>6300</v>
      </c>
      <c r="D871">
        <v>19000</v>
      </c>
      <c r="E871">
        <v>35076</v>
      </c>
      <c r="F871" t="s">
        <v>8219</v>
      </c>
      <c r="G871" t="s">
        <v>8224</v>
      </c>
      <c r="H871" t="s">
        <v>8246</v>
      </c>
      <c r="I871">
        <v>1458716340</v>
      </c>
      <c r="J871">
        <v>1455721204</v>
      </c>
      <c r="K871" t="b">
        <v>0</v>
      </c>
      <c r="L871">
        <v>537</v>
      </c>
      <c r="M871" t="b">
        <v>1</v>
      </c>
      <c r="N871" t="s">
        <v>8297</v>
      </c>
      <c r="O871">
        <f t="shared" si="52"/>
        <v>184.61</v>
      </c>
      <c r="P871">
        <f t="shared" si="53"/>
        <v>65.319999999999993</v>
      </c>
      <c r="Q871" s="5" t="s">
        <v>8333</v>
      </c>
      <c r="R871" t="s">
        <v>8351</v>
      </c>
      <c r="S871" s="9">
        <f t="shared" si="54"/>
        <v>42417.291712962957</v>
      </c>
      <c r="T871" s="9">
        <f t="shared" si="55"/>
        <v>42451.957638888889</v>
      </c>
    </row>
    <row r="872" spans="1:20" ht="48">
      <c r="A872">
        <v>2191</v>
      </c>
      <c r="B872" s="3" t="s">
        <v>2192</v>
      </c>
      <c r="C872" s="3" t="s">
        <v>6301</v>
      </c>
      <c r="D872">
        <v>750</v>
      </c>
      <c r="E872">
        <v>898</v>
      </c>
      <c r="F872" t="s">
        <v>8219</v>
      </c>
      <c r="G872" t="s">
        <v>8225</v>
      </c>
      <c r="H872" t="s">
        <v>8247</v>
      </c>
      <c r="I872">
        <v>1487102427</v>
      </c>
      <c r="J872">
        <v>1486065627</v>
      </c>
      <c r="K872" t="b">
        <v>0</v>
      </c>
      <c r="L872">
        <v>25</v>
      </c>
      <c r="M872" t="b">
        <v>1</v>
      </c>
      <c r="N872" t="s">
        <v>8297</v>
      </c>
      <c r="O872">
        <f t="shared" si="52"/>
        <v>119.73</v>
      </c>
      <c r="P872">
        <f t="shared" si="53"/>
        <v>35.92</v>
      </c>
      <c r="Q872" s="5" t="s">
        <v>8333</v>
      </c>
      <c r="R872" t="s">
        <v>8351</v>
      </c>
      <c r="S872" s="9">
        <f t="shared" si="54"/>
        <v>42768.5003125</v>
      </c>
      <c r="T872" s="9">
        <f t="shared" si="55"/>
        <v>42780.5003125</v>
      </c>
    </row>
    <row r="873" spans="1:20" ht="48">
      <c r="A873">
        <v>2192</v>
      </c>
      <c r="B873" s="3" t="s">
        <v>2193</v>
      </c>
      <c r="C873" s="3" t="s">
        <v>6302</v>
      </c>
      <c r="D873">
        <v>12000</v>
      </c>
      <c r="E873">
        <v>129748.82</v>
      </c>
      <c r="F873" t="s">
        <v>8219</v>
      </c>
      <c r="G873" t="s">
        <v>8225</v>
      </c>
      <c r="H873" t="s">
        <v>8247</v>
      </c>
      <c r="I873">
        <v>1481842800</v>
      </c>
      <c r="J873">
        <v>1479414344</v>
      </c>
      <c r="K873" t="b">
        <v>0</v>
      </c>
      <c r="L873">
        <v>3238</v>
      </c>
      <c r="M873" t="b">
        <v>1</v>
      </c>
      <c r="N873" t="s">
        <v>8297</v>
      </c>
      <c r="O873">
        <f t="shared" si="52"/>
        <v>1081.24</v>
      </c>
      <c r="P873">
        <f t="shared" si="53"/>
        <v>40.07</v>
      </c>
      <c r="Q873" s="5" t="s">
        <v>8333</v>
      </c>
      <c r="R873" t="s">
        <v>8351</v>
      </c>
      <c r="S873" s="9">
        <f t="shared" si="54"/>
        <v>42691.517870370364</v>
      </c>
      <c r="T873" s="9">
        <f t="shared" si="55"/>
        <v>42719.624999999993</v>
      </c>
    </row>
    <row r="874" spans="1:20" ht="48">
      <c r="A874">
        <v>2193</v>
      </c>
      <c r="B874" s="3" t="s">
        <v>2194</v>
      </c>
      <c r="C874" s="3" t="s">
        <v>6303</v>
      </c>
      <c r="D874">
        <v>15000</v>
      </c>
      <c r="E874">
        <v>67856</v>
      </c>
      <c r="F874" t="s">
        <v>8219</v>
      </c>
      <c r="G874" t="s">
        <v>8224</v>
      </c>
      <c r="H874" t="s">
        <v>8246</v>
      </c>
      <c r="I874">
        <v>1479704340</v>
      </c>
      <c r="J874">
        <v>1477043072</v>
      </c>
      <c r="K874" t="b">
        <v>0</v>
      </c>
      <c r="L874">
        <v>897</v>
      </c>
      <c r="M874" t="b">
        <v>1</v>
      </c>
      <c r="N874" t="s">
        <v>8297</v>
      </c>
      <c r="O874">
        <f t="shared" si="52"/>
        <v>452.37</v>
      </c>
      <c r="P874">
        <f t="shared" si="53"/>
        <v>75.650000000000006</v>
      </c>
      <c r="Q874" s="5" t="s">
        <v>8333</v>
      </c>
      <c r="R874" t="s">
        <v>8351</v>
      </c>
      <c r="S874" s="9">
        <f t="shared" si="54"/>
        <v>42664.072592592587</v>
      </c>
      <c r="T874" s="9">
        <f t="shared" si="55"/>
        <v>42694.874305555553</v>
      </c>
    </row>
    <row r="875" spans="1:20" ht="48">
      <c r="A875">
        <v>2194</v>
      </c>
      <c r="B875" s="3" t="s">
        <v>2195</v>
      </c>
      <c r="C875" s="3" t="s">
        <v>6304</v>
      </c>
      <c r="D875">
        <v>10000</v>
      </c>
      <c r="E875">
        <v>53737</v>
      </c>
      <c r="F875" t="s">
        <v>8219</v>
      </c>
      <c r="G875" t="s">
        <v>8224</v>
      </c>
      <c r="H875" t="s">
        <v>8246</v>
      </c>
      <c r="I875">
        <v>1459012290</v>
      </c>
      <c r="J875">
        <v>1456423890</v>
      </c>
      <c r="K875" t="b">
        <v>0</v>
      </c>
      <c r="L875">
        <v>878</v>
      </c>
      <c r="M875" t="b">
        <v>1</v>
      </c>
      <c r="N875" t="s">
        <v>8297</v>
      </c>
      <c r="O875">
        <f t="shared" si="52"/>
        <v>537.37</v>
      </c>
      <c r="P875">
        <f t="shared" si="53"/>
        <v>61.2</v>
      </c>
      <c r="Q875" s="5" t="s">
        <v>8333</v>
      </c>
      <c r="R875" t="s">
        <v>8351</v>
      </c>
      <c r="S875" s="9">
        <f t="shared" si="54"/>
        <v>42425.42465277778</v>
      </c>
      <c r="T875" s="9">
        <f t="shared" si="55"/>
        <v>42455.382986111108</v>
      </c>
    </row>
    <row r="876" spans="1:20" ht="32">
      <c r="A876">
        <v>2195</v>
      </c>
      <c r="B876" s="3" t="s">
        <v>2196</v>
      </c>
      <c r="C876" s="3" t="s">
        <v>6305</v>
      </c>
      <c r="D876">
        <v>4600</v>
      </c>
      <c r="E876">
        <v>5535</v>
      </c>
      <c r="F876" t="s">
        <v>8219</v>
      </c>
      <c r="G876" t="s">
        <v>8224</v>
      </c>
      <c r="H876" t="s">
        <v>8246</v>
      </c>
      <c r="I876">
        <v>1439317900</v>
      </c>
      <c r="J876">
        <v>1436725900</v>
      </c>
      <c r="K876" t="b">
        <v>0</v>
      </c>
      <c r="L876">
        <v>115</v>
      </c>
      <c r="M876" t="b">
        <v>1</v>
      </c>
      <c r="N876" t="s">
        <v>8297</v>
      </c>
      <c r="O876">
        <f t="shared" si="52"/>
        <v>120.33</v>
      </c>
      <c r="P876">
        <f t="shared" si="53"/>
        <v>48.13</v>
      </c>
      <c r="Q876" s="5" t="s">
        <v>8333</v>
      </c>
      <c r="R876" t="s">
        <v>8351</v>
      </c>
      <c r="S876" s="9">
        <f t="shared" si="54"/>
        <v>42197.438657407409</v>
      </c>
      <c r="T876" s="9">
        <f t="shared" si="55"/>
        <v>42227.438657407409</v>
      </c>
    </row>
    <row r="877" spans="1:20" ht="32">
      <c r="A877">
        <v>2196</v>
      </c>
      <c r="B877" s="3" t="s">
        <v>2197</v>
      </c>
      <c r="C877" s="3" t="s">
        <v>6306</v>
      </c>
      <c r="D877">
        <v>14000</v>
      </c>
      <c r="E877">
        <v>15937</v>
      </c>
      <c r="F877" t="s">
        <v>8219</v>
      </c>
      <c r="G877" t="s">
        <v>8224</v>
      </c>
      <c r="H877" t="s">
        <v>8246</v>
      </c>
      <c r="I877">
        <v>1480662000</v>
      </c>
      <c r="J877">
        <v>1478000502</v>
      </c>
      <c r="K877" t="b">
        <v>0</v>
      </c>
      <c r="L877">
        <v>234</v>
      </c>
      <c r="M877" t="b">
        <v>1</v>
      </c>
      <c r="N877" t="s">
        <v>8297</v>
      </c>
      <c r="O877">
        <f t="shared" si="52"/>
        <v>113.84</v>
      </c>
      <c r="P877">
        <f t="shared" si="53"/>
        <v>68.11</v>
      </c>
      <c r="Q877" s="5" t="s">
        <v>8333</v>
      </c>
      <c r="R877" t="s">
        <v>8351</v>
      </c>
      <c r="S877" s="9">
        <f t="shared" si="54"/>
        <v>42675.153958333329</v>
      </c>
      <c r="T877" s="9">
        <f t="shared" si="55"/>
        <v>42705.958333333336</v>
      </c>
    </row>
    <row r="878" spans="1:20" ht="48">
      <c r="A878">
        <v>2197</v>
      </c>
      <c r="B878" s="3" t="s">
        <v>2198</v>
      </c>
      <c r="C878" s="3" t="s">
        <v>6307</v>
      </c>
      <c r="D878">
        <v>30000</v>
      </c>
      <c r="E878">
        <v>285309.33</v>
      </c>
      <c r="F878" t="s">
        <v>8219</v>
      </c>
      <c r="G878" t="s">
        <v>8224</v>
      </c>
      <c r="H878" t="s">
        <v>8246</v>
      </c>
      <c r="I878">
        <v>1425132059</v>
      </c>
      <c r="J878">
        <v>1422540059</v>
      </c>
      <c r="K878" t="b">
        <v>0</v>
      </c>
      <c r="L878">
        <v>4330</v>
      </c>
      <c r="M878" t="b">
        <v>1</v>
      </c>
      <c r="N878" t="s">
        <v>8297</v>
      </c>
      <c r="O878">
        <f t="shared" si="52"/>
        <v>951.03</v>
      </c>
      <c r="P878">
        <f t="shared" si="53"/>
        <v>65.89</v>
      </c>
      <c r="Q878" s="5" t="s">
        <v>8333</v>
      </c>
      <c r="R878" t="s">
        <v>8351</v>
      </c>
      <c r="S878" s="9">
        <f t="shared" si="54"/>
        <v>42033.25068287037</v>
      </c>
      <c r="T878" s="9">
        <f t="shared" si="55"/>
        <v>42063.25068287037</v>
      </c>
    </row>
    <row r="879" spans="1:20" ht="48">
      <c r="A879">
        <v>2198</v>
      </c>
      <c r="B879" s="3" t="s">
        <v>2199</v>
      </c>
      <c r="C879" s="3" t="s">
        <v>6308</v>
      </c>
      <c r="D879">
        <v>40000</v>
      </c>
      <c r="E879">
        <v>53157</v>
      </c>
      <c r="F879" t="s">
        <v>8219</v>
      </c>
      <c r="G879" t="s">
        <v>8224</v>
      </c>
      <c r="H879" t="s">
        <v>8246</v>
      </c>
      <c r="I879">
        <v>1447507200</v>
      </c>
      <c r="J879">
        <v>1444911600</v>
      </c>
      <c r="K879" t="b">
        <v>0</v>
      </c>
      <c r="L879">
        <v>651</v>
      </c>
      <c r="M879" t="b">
        <v>1</v>
      </c>
      <c r="N879" t="s">
        <v>8297</v>
      </c>
      <c r="O879">
        <f t="shared" si="52"/>
        <v>132.88999999999999</v>
      </c>
      <c r="P879">
        <f t="shared" si="53"/>
        <v>81.650000000000006</v>
      </c>
      <c r="Q879" s="5" t="s">
        <v>8333</v>
      </c>
      <c r="R879" t="s">
        <v>8351</v>
      </c>
      <c r="S879" s="9">
        <f t="shared" si="54"/>
        <v>42292.180555555555</v>
      </c>
      <c r="T879" s="9">
        <f t="shared" si="55"/>
        <v>42322.222222222219</v>
      </c>
    </row>
    <row r="880" spans="1:20" ht="32">
      <c r="A880">
        <v>2199</v>
      </c>
      <c r="B880" s="3" t="s">
        <v>2200</v>
      </c>
      <c r="C880" s="3" t="s">
        <v>6309</v>
      </c>
      <c r="D880">
        <v>9000</v>
      </c>
      <c r="E880">
        <v>13228</v>
      </c>
      <c r="F880" t="s">
        <v>8219</v>
      </c>
      <c r="G880" t="s">
        <v>8241</v>
      </c>
      <c r="H880" t="s">
        <v>8249</v>
      </c>
      <c r="I880">
        <v>1444903198</v>
      </c>
      <c r="J880">
        <v>1442311198</v>
      </c>
      <c r="K880" t="b">
        <v>1</v>
      </c>
      <c r="L880">
        <v>251</v>
      </c>
      <c r="M880" t="b">
        <v>1</v>
      </c>
      <c r="N880" t="s">
        <v>8297</v>
      </c>
      <c r="O880">
        <f t="shared" si="52"/>
        <v>146.97999999999999</v>
      </c>
      <c r="P880">
        <f t="shared" si="53"/>
        <v>52.7</v>
      </c>
      <c r="Q880" s="5" t="s">
        <v>8333</v>
      </c>
      <c r="R880" t="s">
        <v>8351</v>
      </c>
      <c r="S880" s="9">
        <f t="shared" si="54"/>
        <v>42262.083310185182</v>
      </c>
      <c r="T880" s="9">
        <f t="shared" si="55"/>
        <v>42292.083310185182</v>
      </c>
    </row>
    <row r="881" spans="1:20" ht="48">
      <c r="A881">
        <v>2200</v>
      </c>
      <c r="B881" s="3" t="s">
        <v>2201</v>
      </c>
      <c r="C881" s="3" t="s">
        <v>6310</v>
      </c>
      <c r="D881">
        <v>2000</v>
      </c>
      <c r="E881">
        <v>10843</v>
      </c>
      <c r="F881" t="s">
        <v>8219</v>
      </c>
      <c r="G881" t="s">
        <v>8225</v>
      </c>
      <c r="H881" t="s">
        <v>8247</v>
      </c>
      <c r="I881">
        <v>1436151600</v>
      </c>
      <c r="J881">
        <v>1433775668</v>
      </c>
      <c r="K881" t="b">
        <v>0</v>
      </c>
      <c r="L881">
        <v>263</v>
      </c>
      <c r="M881" t="b">
        <v>1</v>
      </c>
      <c r="N881" t="s">
        <v>8297</v>
      </c>
      <c r="O881">
        <f t="shared" si="52"/>
        <v>542.15</v>
      </c>
      <c r="P881">
        <f t="shared" si="53"/>
        <v>41.23</v>
      </c>
      <c r="Q881" s="5" t="s">
        <v>8333</v>
      </c>
      <c r="R881" t="s">
        <v>8351</v>
      </c>
      <c r="S881" s="9">
        <f t="shared" si="54"/>
        <v>42163.292453703696</v>
      </c>
      <c r="T881" s="9">
        <f t="shared" si="55"/>
        <v>42190.791666666664</v>
      </c>
    </row>
    <row r="882" spans="1:20" ht="48">
      <c r="A882">
        <v>2221</v>
      </c>
      <c r="B882" s="3" t="s">
        <v>2222</v>
      </c>
      <c r="C882" s="3" t="s">
        <v>6331</v>
      </c>
      <c r="D882">
        <v>7500</v>
      </c>
      <c r="E882">
        <v>8109</v>
      </c>
      <c r="F882" t="s">
        <v>8219</v>
      </c>
      <c r="G882" t="s">
        <v>8224</v>
      </c>
      <c r="H882" t="s">
        <v>8246</v>
      </c>
      <c r="I882">
        <v>1461369600</v>
      </c>
      <c r="J882">
        <v>1458748809</v>
      </c>
      <c r="K882" t="b">
        <v>0</v>
      </c>
      <c r="L882">
        <v>218</v>
      </c>
      <c r="M882" t="b">
        <v>1</v>
      </c>
      <c r="N882" t="s">
        <v>8297</v>
      </c>
      <c r="O882">
        <f t="shared" si="52"/>
        <v>108.12</v>
      </c>
      <c r="P882">
        <f t="shared" si="53"/>
        <v>37.200000000000003</v>
      </c>
      <c r="Q882" s="5" t="s">
        <v>8333</v>
      </c>
      <c r="R882" t="s">
        <v>8351</v>
      </c>
      <c r="S882" s="9">
        <f t="shared" si="54"/>
        <v>42452.333437499998</v>
      </c>
      <c r="T882" s="9">
        <f t="shared" si="55"/>
        <v>42482.666666666664</v>
      </c>
    </row>
    <row r="883" spans="1:20" ht="48">
      <c r="A883">
        <v>2222</v>
      </c>
      <c r="B883" s="3" t="s">
        <v>2223</v>
      </c>
      <c r="C883" s="3" t="s">
        <v>6332</v>
      </c>
      <c r="D883">
        <v>500</v>
      </c>
      <c r="E883">
        <v>813</v>
      </c>
      <c r="F883" t="s">
        <v>8219</v>
      </c>
      <c r="G883" t="s">
        <v>8224</v>
      </c>
      <c r="H883" t="s">
        <v>8246</v>
      </c>
      <c r="I883">
        <v>1327776847</v>
      </c>
      <c r="J883">
        <v>1325184847</v>
      </c>
      <c r="K883" t="b">
        <v>0</v>
      </c>
      <c r="L883">
        <v>30</v>
      </c>
      <c r="M883" t="b">
        <v>1</v>
      </c>
      <c r="N883" t="s">
        <v>8297</v>
      </c>
      <c r="O883">
        <f t="shared" si="52"/>
        <v>162.6</v>
      </c>
      <c r="P883">
        <f t="shared" si="53"/>
        <v>27.1</v>
      </c>
      <c r="Q883" s="5" t="s">
        <v>8333</v>
      </c>
      <c r="R883" t="s">
        <v>8351</v>
      </c>
      <c r="S883" s="9">
        <f t="shared" si="54"/>
        <v>40906.454247685186</v>
      </c>
      <c r="T883" s="9">
        <f t="shared" si="55"/>
        <v>40936.454247685186</v>
      </c>
    </row>
    <row r="884" spans="1:20" ht="48">
      <c r="A884">
        <v>2223</v>
      </c>
      <c r="B884" s="3" t="s">
        <v>2224</v>
      </c>
      <c r="C884" s="3" t="s">
        <v>6333</v>
      </c>
      <c r="D884">
        <v>19500</v>
      </c>
      <c r="E884">
        <v>20631</v>
      </c>
      <c r="F884" t="s">
        <v>8219</v>
      </c>
      <c r="G884" t="s">
        <v>8229</v>
      </c>
      <c r="H884" t="s">
        <v>8251</v>
      </c>
      <c r="I884">
        <v>1435418568</v>
      </c>
      <c r="J884">
        <v>1432826568</v>
      </c>
      <c r="K884" t="b">
        <v>0</v>
      </c>
      <c r="L884">
        <v>100</v>
      </c>
      <c r="M884" t="b">
        <v>1</v>
      </c>
      <c r="N884" t="s">
        <v>8297</v>
      </c>
      <c r="O884">
        <f t="shared" si="52"/>
        <v>105.8</v>
      </c>
      <c r="P884">
        <f t="shared" si="53"/>
        <v>206.31</v>
      </c>
      <c r="Q884" s="5" t="s">
        <v>8333</v>
      </c>
      <c r="R884" t="s">
        <v>8351</v>
      </c>
      <c r="S884" s="9">
        <f t="shared" si="54"/>
        <v>42152.307500000003</v>
      </c>
      <c r="T884" s="9">
        <f t="shared" si="55"/>
        <v>42182.307500000003</v>
      </c>
    </row>
    <row r="885" spans="1:20" ht="48">
      <c r="A885">
        <v>2224</v>
      </c>
      <c r="B885" s="3" t="s">
        <v>2225</v>
      </c>
      <c r="C885" s="3" t="s">
        <v>6334</v>
      </c>
      <c r="D885">
        <v>10000</v>
      </c>
      <c r="E885">
        <v>24315</v>
      </c>
      <c r="F885" t="s">
        <v>8219</v>
      </c>
      <c r="G885" t="s">
        <v>8224</v>
      </c>
      <c r="H885" t="s">
        <v>8246</v>
      </c>
      <c r="I885">
        <v>1477767600</v>
      </c>
      <c r="J885">
        <v>1475337675</v>
      </c>
      <c r="K885" t="b">
        <v>0</v>
      </c>
      <c r="L885">
        <v>296</v>
      </c>
      <c r="M885" t="b">
        <v>1</v>
      </c>
      <c r="N885" t="s">
        <v>8297</v>
      </c>
      <c r="O885">
        <f t="shared" si="52"/>
        <v>243.15</v>
      </c>
      <c r="P885">
        <f t="shared" si="53"/>
        <v>82.15</v>
      </c>
      <c r="Q885" s="5" t="s">
        <v>8333</v>
      </c>
      <c r="R885" t="s">
        <v>8351</v>
      </c>
      <c r="S885" s="9">
        <f t="shared" si="54"/>
        <v>42644.334201388883</v>
      </c>
      <c r="T885" s="9">
        <f t="shared" si="55"/>
        <v>42672.458333333336</v>
      </c>
    </row>
    <row r="886" spans="1:20" ht="48">
      <c r="A886">
        <v>2225</v>
      </c>
      <c r="B886" s="3" t="s">
        <v>2226</v>
      </c>
      <c r="C886" s="3" t="s">
        <v>6335</v>
      </c>
      <c r="D886">
        <v>21000</v>
      </c>
      <c r="E886">
        <v>198415.01</v>
      </c>
      <c r="F886" t="s">
        <v>8219</v>
      </c>
      <c r="G886" t="s">
        <v>8225</v>
      </c>
      <c r="H886" t="s">
        <v>8247</v>
      </c>
      <c r="I886">
        <v>1411326015</v>
      </c>
      <c r="J886">
        <v>1408734015</v>
      </c>
      <c r="K886" t="b">
        <v>0</v>
      </c>
      <c r="L886">
        <v>1204</v>
      </c>
      <c r="M886" t="b">
        <v>1</v>
      </c>
      <c r="N886" t="s">
        <v>8297</v>
      </c>
      <c r="O886">
        <f t="shared" si="52"/>
        <v>944.83</v>
      </c>
      <c r="P886">
        <f t="shared" si="53"/>
        <v>164.8</v>
      </c>
      <c r="Q886" s="5" t="s">
        <v>8333</v>
      </c>
      <c r="R886" t="s">
        <v>8351</v>
      </c>
      <c r="S886" s="9">
        <f t="shared" si="54"/>
        <v>41873.458506944444</v>
      </c>
      <c r="T886" s="9">
        <f t="shared" si="55"/>
        <v>41903.458506944444</v>
      </c>
    </row>
    <row r="887" spans="1:20" ht="48">
      <c r="A887">
        <v>2226</v>
      </c>
      <c r="B887" s="3" t="s">
        <v>2227</v>
      </c>
      <c r="C887" s="3" t="s">
        <v>6336</v>
      </c>
      <c r="D887">
        <v>18000</v>
      </c>
      <c r="E887">
        <v>19523.310000000001</v>
      </c>
      <c r="F887" t="s">
        <v>8219</v>
      </c>
      <c r="G887" t="s">
        <v>8224</v>
      </c>
      <c r="H887" t="s">
        <v>8246</v>
      </c>
      <c r="I887">
        <v>1455253140</v>
      </c>
      <c r="J887">
        <v>1452625822</v>
      </c>
      <c r="K887" t="b">
        <v>0</v>
      </c>
      <c r="L887">
        <v>321</v>
      </c>
      <c r="M887" t="b">
        <v>1</v>
      </c>
      <c r="N887" t="s">
        <v>8297</v>
      </c>
      <c r="O887">
        <f t="shared" si="52"/>
        <v>108.46</v>
      </c>
      <c r="P887">
        <f t="shared" si="53"/>
        <v>60.82</v>
      </c>
      <c r="Q887" s="5" t="s">
        <v>8333</v>
      </c>
      <c r="R887" t="s">
        <v>8351</v>
      </c>
      <c r="S887" s="9">
        <f t="shared" si="54"/>
        <v>42381.465532407405</v>
      </c>
      <c r="T887" s="9">
        <f t="shared" si="55"/>
        <v>42411.874305555553</v>
      </c>
    </row>
    <row r="888" spans="1:20" ht="48">
      <c r="A888">
        <v>2227</v>
      </c>
      <c r="B888" s="3" t="s">
        <v>2228</v>
      </c>
      <c r="C888" s="3" t="s">
        <v>6337</v>
      </c>
      <c r="D888">
        <v>13000</v>
      </c>
      <c r="E888">
        <v>20459</v>
      </c>
      <c r="F888" t="s">
        <v>8219</v>
      </c>
      <c r="G888" t="s">
        <v>8225</v>
      </c>
      <c r="H888" t="s">
        <v>8247</v>
      </c>
      <c r="I888">
        <v>1384374155</v>
      </c>
      <c r="J888">
        <v>1381778555</v>
      </c>
      <c r="K888" t="b">
        <v>0</v>
      </c>
      <c r="L888">
        <v>301</v>
      </c>
      <c r="M888" t="b">
        <v>1</v>
      </c>
      <c r="N888" t="s">
        <v>8297</v>
      </c>
      <c r="O888">
        <f t="shared" si="52"/>
        <v>157.38</v>
      </c>
      <c r="P888">
        <f t="shared" si="53"/>
        <v>67.97</v>
      </c>
      <c r="Q888" s="5" t="s">
        <v>8333</v>
      </c>
      <c r="R888" t="s">
        <v>8351</v>
      </c>
      <c r="S888" s="9">
        <f t="shared" si="54"/>
        <v>41561.474016203698</v>
      </c>
      <c r="T888" s="9">
        <f t="shared" si="55"/>
        <v>41591.515682870369</v>
      </c>
    </row>
    <row r="889" spans="1:20" ht="48">
      <c r="A889">
        <v>2228</v>
      </c>
      <c r="B889" s="3" t="s">
        <v>2229</v>
      </c>
      <c r="C889" s="3" t="s">
        <v>6338</v>
      </c>
      <c r="D889">
        <v>1000</v>
      </c>
      <c r="E889">
        <v>11744.9</v>
      </c>
      <c r="F889" t="s">
        <v>8219</v>
      </c>
      <c r="G889" t="s">
        <v>8236</v>
      </c>
      <c r="H889" t="s">
        <v>8249</v>
      </c>
      <c r="I889">
        <v>1439707236</v>
      </c>
      <c r="J889">
        <v>1437115236</v>
      </c>
      <c r="K889" t="b">
        <v>0</v>
      </c>
      <c r="L889">
        <v>144</v>
      </c>
      <c r="M889" t="b">
        <v>1</v>
      </c>
      <c r="N889" t="s">
        <v>8297</v>
      </c>
      <c r="O889">
        <f t="shared" si="52"/>
        <v>1174.49</v>
      </c>
      <c r="P889">
        <f t="shared" si="53"/>
        <v>81.56</v>
      </c>
      <c r="Q889" s="5" t="s">
        <v>8333</v>
      </c>
      <c r="R889" t="s">
        <v>8351</v>
      </c>
      <c r="S889" s="9">
        <f t="shared" si="54"/>
        <v>42201.944861111107</v>
      </c>
      <c r="T889" s="9">
        <f t="shared" si="55"/>
        <v>42231.944861111107</v>
      </c>
    </row>
    <row r="890" spans="1:20" ht="48">
      <c r="A890">
        <v>2229</v>
      </c>
      <c r="B890" s="3" t="s">
        <v>2230</v>
      </c>
      <c r="C890" s="3" t="s">
        <v>6339</v>
      </c>
      <c r="D890">
        <v>8012</v>
      </c>
      <c r="E890">
        <v>13704.33</v>
      </c>
      <c r="F890" t="s">
        <v>8219</v>
      </c>
      <c r="G890" t="s">
        <v>8224</v>
      </c>
      <c r="H890" t="s">
        <v>8246</v>
      </c>
      <c r="I890">
        <v>1378180800</v>
      </c>
      <c r="J890">
        <v>1375113391</v>
      </c>
      <c r="K890" t="b">
        <v>0</v>
      </c>
      <c r="L890">
        <v>539</v>
      </c>
      <c r="M890" t="b">
        <v>1</v>
      </c>
      <c r="N890" t="s">
        <v>8297</v>
      </c>
      <c r="O890">
        <f t="shared" si="52"/>
        <v>171.05</v>
      </c>
      <c r="P890">
        <f t="shared" si="53"/>
        <v>25.43</v>
      </c>
      <c r="Q890" s="5" t="s">
        <v>8333</v>
      </c>
      <c r="R890" t="s">
        <v>8351</v>
      </c>
      <c r="S890" s="9">
        <f t="shared" si="54"/>
        <v>41484.330914351849</v>
      </c>
      <c r="T890" s="9">
        <f t="shared" si="55"/>
        <v>41519.833333333328</v>
      </c>
    </row>
    <row r="891" spans="1:20" ht="48">
      <c r="A891">
        <v>2230</v>
      </c>
      <c r="B891" s="3" t="s">
        <v>2231</v>
      </c>
      <c r="C891" s="3" t="s">
        <v>6340</v>
      </c>
      <c r="D891">
        <v>8500</v>
      </c>
      <c r="E891">
        <v>10706</v>
      </c>
      <c r="F891" t="s">
        <v>8219</v>
      </c>
      <c r="G891" t="s">
        <v>8224</v>
      </c>
      <c r="H891" t="s">
        <v>8246</v>
      </c>
      <c r="I891">
        <v>1398460127</v>
      </c>
      <c r="J891">
        <v>1395868127</v>
      </c>
      <c r="K891" t="b">
        <v>0</v>
      </c>
      <c r="L891">
        <v>498</v>
      </c>
      <c r="M891" t="b">
        <v>1</v>
      </c>
      <c r="N891" t="s">
        <v>8297</v>
      </c>
      <c r="O891">
        <f t="shared" si="52"/>
        <v>125.95</v>
      </c>
      <c r="P891">
        <f t="shared" si="53"/>
        <v>21.5</v>
      </c>
      <c r="Q891" s="5" t="s">
        <v>8333</v>
      </c>
      <c r="R891" t="s">
        <v>8351</v>
      </c>
      <c r="S891" s="9">
        <f t="shared" si="54"/>
        <v>41724.547766203701</v>
      </c>
      <c r="T891" s="9">
        <f t="shared" si="55"/>
        <v>41754.547766203701</v>
      </c>
    </row>
    <row r="892" spans="1:20" ht="48">
      <c r="A892">
        <v>2231</v>
      </c>
      <c r="B892" s="3" t="s">
        <v>2232</v>
      </c>
      <c r="C892" s="3" t="s">
        <v>6341</v>
      </c>
      <c r="D892">
        <v>2500</v>
      </c>
      <c r="E892">
        <v>30303.24</v>
      </c>
      <c r="F892" t="s">
        <v>8219</v>
      </c>
      <c r="G892" t="s">
        <v>8224</v>
      </c>
      <c r="H892" t="s">
        <v>8246</v>
      </c>
      <c r="I892">
        <v>1372136400</v>
      </c>
      <c r="J892">
        <v>1369864301</v>
      </c>
      <c r="K892" t="b">
        <v>0</v>
      </c>
      <c r="L892">
        <v>1113</v>
      </c>
      <c r="M892" t="b">
        <v>1</v>
      </c>
      <c r="N892" t="s">
        <v>8297</v>
      </c>
      <c r="O892">
        <f t="shared" si="52"/>
        <v>1212.1300000000001</v>
      </c>
      <c r="P892">
        <f t="shared" si="53"/>
        <v>27.23</v>
      </c>
      <c r="Q892" s="5" t="s">
        <v>8333</v>
      </c>
      <c r="R892" t="s">
        <v>8351</v>
      </c>
      <c r="S892" s="9">
        <f t="shared" si="54"/>
        <v>41423.577557870369</v>
      </c>
      <c r="T892" s="9">
        <f t="shared" si="55"/>
        <v>41449.875</v>
      </c>
    </row>
    <row r="893" spans="1:20" ht="48">
      <c r="A893">
        <v>2232</v>
      </c>
      <c r="B893" s="3" t="s">
        <v>2233</v>
      </c>
      <c r="C893" s="3" t="s">
        <v>6342</v>
      </c>
      <c r="D893">
        <v>5000</v>
      </c>
      <c r="E893">
        <v>24790</v>
      </c>
      <c r="F893" t="s">
        <v>8219</v>
      </c>
      <c r="G893" t="s">
        <v>8224</v>
      </c>
      <c r="H893" t="s">
        <v>8246</v>
      </c>
      <c r="I893">
        <v>1405738800</v>
      </c>
      <c r="J893">
        <v>1402945408</v>
      </c>
      <c r="K893" t="b">
        <v>0</v>
      </c>
      <c r="L893">
        <v>988</v>
      </c>
      <c r="M893" t="b">
        <v>1</v>
      </c>
      <c r="N893" t="s">
        <v>8297</v>
      </c>
      <c r="O893">
        <f t="shared" si="52"/>
        <v>495.8</v>
      </c>
      <c r="P893">
        <f t="shared" si="53"/>
        <v>25.09</v>
      </c>
      <c r="Q893" s="5" t="s">
        <v>8333</v>
      </c>
      <c r="R893" t="s">
        <v>8351</v>
      </c>
      <c r="S893" s="9">
        <f t="shared" si="54"/>
        <v>41806.460740740738</v>
      </c>
      <c r="T893" s="9">
        <f t="shared" si="55"/>
        <v>41838.791666666664</v>
      </c>
    </row>
    <row r="894" spans="1:20" ht="48">
      <c r="A894">
        <v>2233</v>
      </c>
      <c r="B894" s="3" t="s">
        <v>2234</v>
      </c>
      <c r="C894" s="3" t="s">
        <v>6343</v>
      </c>
      <c r="D894">
        <v>2500</v>
      </c>
      <c r="E894">
        <v>8301</v>
      </c>
      <c r="F894" t="s">
        <v>8219</v>
      </c>
      <c r="G894" t="s">
        <v>8225</v>
      </c>
      <c r="H894" t="s">
        <v>8247</v>
      </c>
      <c r="I894">
        <v>1450051200</v>
      </c>
      <c r="J894">
        <v>1448269539</v>
      </c>
      <c r="K894" t="b">
        <v>0</v>
      </c>
      <c r="L894">
        <v>391</v>
      </c>
      <c r="M894" t="b">
        <v>1</v>
      </c>
      <c r="N894" t="s">
        <v>8297</v>
      </c>
      <c r="O894">
        <f t="shared" si="52"/>
        <v>332.04</v>
      </c>
      <c r="P894">
        <f t="shared" si="53"/>
        <v>21.23</v>
      </c>
      <c r="Q894" s="5" t="s">
        <v>8333</v>
      </c>
      <c r="R894" t="s">
        <v>8351</v>
      </c>
      <c r="S894" s="9">
        <f t="shared" si="54"/>
        <v>42331.045590277776</v>
      </c>
      <c r="T894" s="9">
        <f t="shared" si="55"/>
        <v>42351.666666666664</v>
      </c>
    </row>
    <row r="895" spans="1:20" ht="48">
      <c r="A895">
        <v>2234</v>
      </c>
      <c r="B895" s="3" t="s">
        <v>2235</v>
      </c>
      <c r="C895" s="3" t="s">
        <v>6344</v>
      </c>
      <c r="D895">
        <v>100</v>
      </c>
      <c r="E895">
        <v>1165</v>
      </c>
      <c r="F895" t="s">
        <v>8219</v>
      </c>
      <c r="G895" t="s">
        <v>8224</v>
      </c>
      <c r="H895" t="s">
        <v>8246</v>
      </c>
      <c r="I895">
        <v>1483645647</v>
      </c>
      <c r="J895">
        <v>1481053647</v>
      </c>
      <c r="K895" t="b">
        <v>0</v>
      </c>
      <c r="L895">
        <v>28</v>
      </c>
      <c r="M895" t="b">
        <v>1</v>
      </c>
      <c r="N895" t="s">
        <v>8297</v>
      </c>
      <c r="O895">
        <f t="shared" si="52"/>
        <v>1165</v>
      </c>
      <c r="P895">
        <f t="shared" si="53"/>
        <v>41.61</v>
      </c>
      <c r="Q895" s="5" t="s">
        <v>8333</v>
      </c>
      <c r="R895" t="s">
        <v>8351</v>
      </c>
      <c r="S895" s="9">
        <f t="shared" si="54"/>
        <v>42710.491284722222</v>
      </c>
      <c r="T895" s="9">
        <f t="shared" si="55"/>
        <v>42740.491284722222</v>
      </c>
    </row>
    <row r="896" spans="1:20" ht="32">
      <c r="A896">
        <v>2235</v>
      </c>
      <c r="B896" s="3" t="s">
        <v>2236</v>
      </c>
      <c r="C896" s="3" t="s">
        <v>6345</v>
      </c>
      <c r="D896">
        <v>13000</v>
      </c>
      <c r="E896">
        <v>19931</v>
      </c>
      <c r="F896" t="s">
        <v>8219</v>
      </c>
      <c r="G896" t="s">
        <v>8229</v>
      </c>
      <c r="H896" t="s">
        <v>8251</v>
      </c>
      <c r="I896">
        <v>1427585511</v>
      </c>
      <c r="J896">
        <v>1424997111</v>
      </c>
      <c r="K896" t="b">
        <v>0</v>
      </c>
      <c r="L896">
        <v>147</v>
      </c>
      <c r="M896" t="b">
        <v>1</v>
      </c>
      <c r="N896" t="s">
        <v>8297</v>
      </c>
      <c r="O896">
        <f t="shared" si="52"/>
        <v>153.32</v>
      </c>
      <c r="P896">
        <f t="shared" si="53"/>
        <v>135.59</v>
      </c>
      <c r="Q896" s="5" t="s">
        <v>8333</v>
      </c>
      <c r="R896" t="s">
        <v>8351</v>
      </c>
      <c r="S896" s="9">
        <f t="shared" si="54"/>
        <v>42061.688784722217</v>
      </c>
      <c r="T896" s="9">
        <f t="shared" si="55"/>
        <v>42091.647118055553</v>
      </c>
    </row>
    <row r="897" spans="1:20" ht="32">
      <c r="A897">
        <v>2236</v>
      </c>
      <c r="B897" s="3" t="s">
        <v>2237</v>
      </c>
      <c r="C897" s="3" t="s">
        <v>6346</v>
      </c>
      <c r="D897">
        <v>2800</v>
      </c>
      <c r="E897">
        <v>15039</v>
      </c>
      <c r="F897" t="s">
        <v>8219</v>
      </c>
      <c r="G897" t="s">
        <v>8224</v>
      </c>
      <c r="H897" t="s">
        <v>8246</v>
      </c>
      <c r="I897">
        <v>1454338123</v>
      </c>
      <c r="J897">
        <v>1451746123</v>
      </c>
      <c r="K897" t="b">
        <v>0</v>
      </c>
      <c r="L897">
        <v>680</v>
      </c>
      <c r="M897" t="b">
        <v>1</v>
      </c>
      <c r="N897" t="s">
        <v>8297</v>
      </c>
      <c r="O897">
        <f t="shared" si="52"/>
        <v>537.11</v>
      </c>
      <c r="P897">
        <f t="shared" si="53"/>
        <v>22.12</v>
      </c>
      <c r="Q897" s="5" t="s">
        <v>8333</v>
      </c>
      <c r="R897" t="s">
        <v>8351</v>
      </c>
      <c r="S897" s="9">
        <f t="shared" si="54"/>
        <v>42371.283831018511</v>
      </c>
      <c r="T897" s="9">
        <f t="shared" si="55"/>
        <v>42401.283831018511</v>
      </c>
    </row>
    <row r="898" spans="1:20" ht="48">
      <c r="A898">
        <v>2237</v>
      </c>
      <c r="B898" s="3" t="s">
        <v>2238</v>
      </c>
      <c r="C898" s="3" t="s">
        <v>6347</v>
      </c>
      <c r="D898">
        <v>18000</v>
      </c>
      <c r="E898">
        <v>63527</v>
      </c>
      <c r="F898" t="s">
        <v>8219</v>
      </c>
      <c r="G898" t="s">
        <v>8224</v>
      </c>
      <c r="H898" t="s">
        <v>8246</v>
      </c>
      <c r="I898">
        <v>1415779140</v>
      </c>
      <c r="J898">
        <v>1412294683</v>
      </c>
      <c r="K898" t="b">
        <v>0</v>
      </c>
      <c r="L898">
        <v>983</v>
      </c>
      <c r="M898" t="b">
        <v>1</v>
      </c>
      <c r="N898" t="s">
        <v>8297</v>
      </c>
      <c r="O898">
        <f t="shared" ref="O898:O961" si="56">ROUND((E898/D898*100),2)</f>
        <v>352.93</v>
      </c>
      <c r="P898">
        <f t="shared" ref="P898:P961" si="57">ROUND((E898/L898),2)</f>
        <v>64.63</v>
      </c>
      <c r="Q898" s="5" t="s">
        <v>8333</v>
      </c>
      <c r="R898" t="s">
        <v>8351</v>
      </c>
      <c r="S898" s="9">
        <f t="shared" si="54"/>
        <v>41914.669942129629</v>
      </c>
      <c r="T898" s="9">
        <f t="shared" si="55"/>
        <v>41954.999305555553</v>
      </c>
    </row>
    <row r="899" spans="1:20" ht="32">
      <c r="A899">
        <v>2238</v>
      </c>
      <c r="B899" s="3" t="s">
        <v>2239</v>
      </c>
      <c r="C899" s="3" t="s">
        <v>6348</v>
      </c>
      <c r="D899">
        <v>4000</v>
      </c>
      <c r="E899">
        <v>5496</v>
      </c>
      <c r="F899" t="s">
        <v>8219</v>
      </c>
      <c r="G899" t="s">
        <v>8236</v>
      </c>
      <c r="H899" t="s">
        <v>8249</v>
      </c>
      <c r="I899">
        <v>1489157716</v>
      </c>
      <c r="J899">
        <v>1486565716</v>
      </c>
      <c r="K899" t="b">
        <v>0</v>
      </c>
      <c r="L899">
        <v>79</v>
      </c>
      <c r="M899" t="b">
        <v>1</v>
      </c>
      <c r="N899" t="s">
        <v>8297</v>
      </c>
      <c r="O899">
        <f t="shared" si="56"/>
        <v>137.4</v>
      </c>
      <c r="P899">
        <f t="shared" si="57"/>
        <v>69.569999999999993</v>
      </c>
      <c r="Q899" s="5" t="s">
        <v>8333</v>
      </c>
      <c r="R899" t="s">
        <v>8351</v>
      </c>
      <c r="S899" s="9">
        <f t="shared" ref="S899:S962" si="58">(J899/86400)+25569+(-8/24)</f>
        <v>42774.28837962963</v>
      </c>
      <c r="T899" s="9">
        <f t="shared" ref="T899:T962" si="59">(I899/86400)+25569+(-8/24)</f>
        <v>42804.28837962963</v>
      </c>
    </row>
    <row r="900" spans="1:20" ht="32">
      <c r="A900">
        <v>2239</v>
      </c>
      <c r="B900" s="3" t="s">
        <v>2240</v>
      </c>
      <c r="C900" s="3" t="s">
        <v>6349</v>
      </c>
      <c r="D900">
        <v>25000</v>
      </c>
      <c r="E900">
        <v>32006.67</v>
      </c>
      <c r="F900" t="s">
        <v>8219</v>
      </c>
      <c r="G900" t="s">
        <v>8224</v>
      </c>
      <c r="H900" t="s">
        <v>8246</v>
      </c>
      <c r="I900">
        <v>1385870520</v>
      </c>
      <c r="J900">
        <v>1382742014</v>
      </c>
      <c r="K900" t="b">
        <v>0</v>
      </c>
      <c r="L900">
        <v>426</v>
      </c>
      <c r="M900" t="b">
        <v>1</v>
      </c>
      <c r="N900" t="s">
        <v>8297</v>
      </c>
      <c r="O900">
        <f t="shared" si="56"/>
        <v>128.03</v>
      </c>
      <c r="P900">
        <f t="shared" si="57"/>
        <v>75.13</v>
      </c>
      <c r="Q900" s="5" t="s">
        <v>8333</v>
      </c>
      <c r="R900" t="s">
        <v>8351</v>
      </c>
      <c r="S900" s="9">
        <f t="shared" si="58"/>
        <v>41572.625162037039</v>
      </c>
      <c r="T900" s="9">
        <f t="shared" si="59"/>
        <v>41608.834722222222</v>
      </c>
    </row>
    <row r="901" spans="1:20" ht="48">
      <c r="A901">
        <v>2240</v>
      </c>
      <c r="B901" s="3" t="s">
        <v>2241</v>
      </c>
      <c r="C901" s="3" t="s">
        <v>6350</v>
      </c>
      <c r="D901">
        <v>5000</v>
      </c>
      <c r="E901">
        <v>13534</v>
      </c>
      <c r="F901" t="s">
        <v>8219</v>
      </c>
      <c r="G901" t="s">
        <v>8224</v>
      </c>
      <c r="H901" t="s">
        <v>8246</v>
      </c>
      <c r="I901">
        <v>1461354544</v>
      </c>
      <c r="J901">
        <v>1458762544</v>
      </c>
      <c r="K901" t="b">
        <v>0</v>
      </c>
      <c r="L901">
        <v>96</v>
      </c>
      <c r="M901" t="b">
        <v>1</v>
      </c>
      <c r="N901" t="s">
        <v>8297</v>
      </c>
      <c r="O901">
        <f t="shared" si="56"/>
        <v>270.68</v>
      </c>
      <c r="P901">
        <f t="shared" si="57"/>
        <v>140.97999999999999</v>
      </c>
      <c r="Q901" s="5" t="s">
        <v>8333</v>
      </c>
      <c r="R901" t="s">
        <v>8351</v>
      </c>
      <c r="S901" s="9">
        <f t="shared" si="58"/>
        <v>42452.492407407401</v>
      </c>
      <c r="T901" s="9">
        <f t="shared" si="59"/>
        <v>42482.492407407401</v>
      </c>
    </row>
    <row r="902" spans="1:20" ht="48">
      <c r="A902">
        <v>2241</v>
      </c>
      <c r="B902" s="3" t="s">
        <v>2242</v>
      </c>
      <c r="C902" s="3" t="s">
        <v>6351</v>
      </c>
      <c r="D902">
        <v>1000</v>
      </c>
      <c r="E902">
        <v>8064</v>
      </c>
      <c r="F902" t="s">
        <v>8219</v>
      </c>
      <c r="G902" t="s">
        <v>8225</v>
      </c>
      <c r="H902" t="s">
        <v>8247</v>
      </c>
      <c r="I902">
        <v>1488484300</v>
      </c>
      <c r="J902">
        <v>1485892300</v>
      </c>
      <c r="K902" t="b">
        <v>0</v>
      </c>
      <c r="L902">
        <v>163</v>
      </c>
      <c r="M902" t="b">
        <v>1</v>
      </c>
      <c r="N902" t="s">
        <v>8297</v>
      </c>
      <c r="O902">
        <f t="shared" si="56"/>
        <v>806.4</v>
      </c>
      <c r="P902">
        <f t="shared" si="57"/>
        <v>49.47</v>
      </c>
      <c r="Q902" s="5" t="s">
        <v>8333</v>
      </c>
      <c r="R902" t="s">
        <v>8351</v>
      </c>
      <c r="S902" s="9">
        <f t="shared" si="58"/>
        <v>42766.494212962956</v>
      </c>
      <c r="T902" s="9">
        <f t="shared" si="59"/>
        <v>42796.494212962956</v>
      </c>
    </row>
    <row r="903" spans="1:20" ht="32">
      <c r="A903">
        <v>2242</v>
      </c>
      <c r="B903" s="3" t="s">
        <v>2243</v>
      </c>
      <c r="C903" s="3" t="s">
        <v>6352</v>
      </c>
      <c r="D903">
        <v>10000</v>
      </c>
      <c r="E903">
        <v>136009.76</v>
      </c>
      <c r="F903" t="s">
        <v>8219</v>
      </c>
      <c r="G903" t="s">
        <v>8224</v>
      </c>
      <c r="H903" t="s">
        <v>8246</v>
      </c>
      <c r="I903">
        <v>1385521320</v>
      </c>
      <c r="J903">
        <v>1382449733</v>
      </c>
      <c r="K903" t="b">
        <v>0</v>
      </c>
      <c r="L903">
        <v>2525</v>
      </c>
      <c r="M903" t="b">
        <v>1</v>
      </c>
      <c r="N903" t="s">
        <v>8297</v>
      </c>
      <c r="O903">
        <f t="shared" si="56"/>
        <v>1360.1</v>
      </c>
      <c r="P903">
        <f t="shared" si="57"/>
        <v>53.87</v>
      </c>
      <c r="Q903" s="5" t="s">
        <v>8333</v>
      </c>
      <c r="R903" t="s">
        <v>8351</v>
      </c>
      <c r="S903" s="9">
        <f t="shared" si="58"/>
        <v>41569.242280092592</v>
      </c>
      <c r="T903" s="9">
        <f t="shared" si="59"/>
        <v>41604.793055555558</v>
      </c>
    </row>
    <row r="904" spans="1:20" ht="48">
      <c r="A904">
        <v>2243</v>
      </c>
      <c r="B904" s="3" t="s">
        <v>2244</v>
      </c>
      <c r="C904" s="3" t="s">
        <v>6353</v>
      </c>
      <c r="D904">
        <v>1</v>
      </c>
      <c r="E904">
        <v>9302.5</v>
      </c>
      <c r="F904" t="s">
        <v>8219</v>
      </c>
      <c r="G904" t="s">
        <v>8224</v>
      </c>
      <c r="H904" t="s">
        <v>8246</v>
      </c>
      <c r="I904">
        <v>1489374000</v>
      </c>
      <c r="J904">
        <v>1488823290</v>
      </c>
      <c r="K904" t="b">
        <v>0</v>
      </c>
      <c r="L904">
        <v>2035</v>
      </c>
      <c r="M904" t="b">
        <v>1</v>
      </c>
      <c r="N904" t="s">
        <v>8297</v>
      </c>
      <c r="O904">
        <f t="shared" si="56"/>
        <v>930250</v>
      </c>
      <c r="P904">
        <f t="shared" si="57"/>
        <v>4.57</v>
      </c>
      <c r="Q904" s="5" t="s">
        <v>8333</v>
      </c>
      <c r="R904" t="s">
        <v>8351</v>
      </c>
      <c r="S904" s="9">
        <f t="shared" si="58"/>
        <v>42800.417708333327</v>
      </c>
      <c r="T904" s="9">
        <f t="shared" si="59"/>
        <v>42806.791666666664</v>
      </c>
    </row>
    <row r="905" spans="1:20" ht="48">
      <c r="A905">
        <v>2244</v>
      </c>
      <c r="B905" s="3" t="s">
        <v>2245</v>
      </c>
      <c r="C905" s="3" t="s">
        <v>6354</v>
      </c>
      <c r="D905">
        <v>5000</v>
      </c>
      <c r="E905">
        <v>18851</v>
      </c>
      <c r="F905" t="s">
        <v>8219</v>
      </c>
      <c r="G905" t="s">
        <v>8224</v>
      </c>
      <c r="H905" t="s">
        <v>8246</v>
      </c>
      <c r="I905">
        <v>1476649800</v>
      </c>
      <c r="J905">
        <v>1475609946</v>
      </c>
      <c r="K905" t="b">
        <v>0</v>
      </c>
      <c r="L905">
        <v>290</v>
      </c>
      <c r="M905" t="b">
        <v>1</v>
      </c>
      <c r="N905" t="s">
        <v>8297</v>
      </c>
      <c r="O905">
        <f t="shared" si="56"/>
        <v>377.02</v>
      </c>
      <c r="P905">
        <f t="shared" si="57"/>
        <v>65</v>
      </c>
      <c r="Q905" s="5" t="s">
        <v>8333</v>
      </c>
      <c r="R905" t="s">
        <v>8351</v>
      </c>
      <c r="S905" s="9">
        <f t="shared" si="58"/>
        <v>42647.485486111109</v>
      </c>
      <c r="T905" s="9">
        <f t="shared" si="59"/>
        <v>42659.520833333336</v>
      </c>
    </row>
    <row r="906" spans="1:20" ht="48">
      <c r="A906">
        <v>2245</v>
      </c>
      <c r="B906" s="3" t="s">
        <v>2246</v>
      </c>
      <c r="C906" s="3" t="s">
        <v>6355</v>
      </c>
      <c r="D906">
        <v>4000</v>
      </c>
      <c r="E906">
        <v>105881</v>
      </c>
      <c r="F906" t="s">
        <v>8219</v>
      </c>
      <c r="G906" t="s">
        <v>8224</v>
      </c>
      <c r="H906" t="s">
        <v>8246</v>
      </c>
      <c r="I906">
        <v>1393005600</v>
      </c>
      <c r="J906">
        <v>1390323617</v>
      </c>
      <c r="K906" t="b">
        <v>0</v>
      </c>
      <c r="L906">
        <v>1980</v>
      </c>
      <c r="M906" t="b">
        <v>1</v>
      </c>
      <c r="N906" t="s">
        <v>8297</v>
      </c>
      <c r="O906">
        <f t="shared" si="56"/>
        <v>2647.03</v>
      </c>
      <c r="P906">
        <f t="shared" si="57"/>
        <v>53.48</v>
      </c>
      <c r="Q906" s="5" t="s">
        <v>8333</v>
      </c>
      <c r="R906" t="s">
        <v>8351</v>
      </c>
      <c r="S906" s="9">
        <f t="shared" si="58"/>
        <v>41660.375196759254</v>
      </c>
      <c r="T906" s="9">
        <f t="shared" si="59"/>
        <v>41691.416666666664</v>
      </c>
    </row>
    <row r="907" spans="1:20" ht="48">
      <c r="A907">
        <v>2246</v>
      </c>
      <c r="B907" s="3" t="s">
        <v>2247</v>
      </c>
      <c r="C907" s="3" t="s">
        <v>6356</v>
      </c>
      <c r="D907">
        <v>2500</v>
      </c>
      <c r="E907">
        <v>2503</v>
      </c>
      <c r="F907" t="s">
        <v>8219</v>
      </c>
      <c r="G907" t="s">
        <v>8225</v>
      </c>
      <c r="H907" t="s">
        <v>8247</v>
      </c>
      <c r="I907">
        <v>1441393210</v>
      </c>
      <c r="J907">
        <v>1438801210</v>
      </c>
      <c r="K907" t="b">
        <v>0</v>
      </c>
      <c r="L907">
        <v>57</v>
      </c>
      <c r="M907" t="b">
        <v>1</v>
      </c>
      <c r="N907" t="s">
        <v>8297</v>
      </c>
      <c r="O907">
        <f t="shared" si="56"/>
        <v>100.12</v>
      </c>
      <c r="P907">
        <f t="shared" si="57"/>
        <v>43.91</v>
      </c>
      <c r="Q907" s="5" t="s">
        <v>8333</v>
      </c>
      <c r="R907" t="s">
        <v>8351</v>
      </c>
      <c r="S907" s="9">
        <f t="shared" si="58"/>
        <v>42221.458449074074</v>
      </c>
      <c r="T907" s="9">
        <f t="shared" si="59"/>
        <v>42251.458449074074</v>
      </c>
    </row>
    <row r="908" spans="1:20" ht="32">
      <c r="A908">
        <v>2247</v>
      </c>
      <c r="B908" s="3" t="s">
        <v>2248</v>
      </c>
      <c r="C908" s="3" t="s">
        <v>6357</v>
      </c>
      <c r="D908">
        <v>18500</v>
      </c>
      <c r="E908">
        <v>19324</v>
      </c>
      <c r="F908" t="s">
        <v>8219</v>
      </c>
      <c r="G908" t="s">
        <v>8224</v>
      </c>
      <c r="H908" t="s">
        <v>8246</v>
      </c>
      <c r="I908">
        <v>1438185565</v>
      </c>
      <c r="J908">
        <v>1436975965</v>
      </c>
      <c r="K908" t="b">
        <v>0</v>
      </c>
      <c r="L908">
        <v>380</v>
      </c>
      <c r="M908" t="b">
        <v>1</v>
      </c>
      <c r="N908" t="s">
        <v>8297</v>
      </c>
      <c r="O908">
        <f t="shared" si="56"/>
        <v>104.45</v>
      </c>
      <c r="P908">
        <f t="shared" si="57"/>
        <v>50.85</v>
      </c>
      <c r="Q908" s="5" t="s">
        <v>8333</v>
      </c>
      <c r="R908" t="s">
        <v>8351</v>
      </c>
      <c r="S908" s="9">
        <f t="shared" si="58"/>
        <v>42200.332928240743</v>
      </c>
      <c r="T908" s="9">
        <f t="shared" si="59"/>
        <v>42214.332928240743</v>
      </c>
    </row>
    <row r="909" spans="1:20" ht="48">
      <c r="A909">
        <v>2248</v>
      </c>
      <c r="B909" s="3" t="s">
        <v>2249</v>
      </c>
      <c r="C909" s="3" t="s">
        <v>6358</v>
      </c>
      <c r="D909">
        <v>7000</v>
      </c>
      <c r="E909">
        <v>7505</v>
      </c>
      <c r="F909" t="s">
        <v>8219</v>
      </c>
      <c r="G909" t="s">
        <v>8225</v>
      </c>
      <c r="H909" t="s">
        <v>8247</v>
      </c>
      <c r="I909">
        <v>1481749278</v>
      </c>
      <c r="J909">
        <v>1479157278</v>
      </c>
      <c r="K909" t="b">
        <v>0</v>
      </c>
      <c r="L909">
        <v>128</v>
      </c>
      <c r="M909" t="b">
        <v>1</v>
      </c>
      <c r="N909" t="s">
        <v>8297</v>
      </c>
      <c r="O909">
        <f t="shared" si="56"/>
        <v>107.21</v>
      </c>
      <c r="P909">
        <f t="shared" si="57"/>
        <v>58.63</v>
      </c>
      <c r="Q909" s="5" t="s">
        <v>8333</v>
      </c>
      <c r="R909" t="s">
        <v>8351</v>
      </c>
      <c r="S909" s="9">
        <f t="shared" si="58"/>
        <v>42688.542569444442</v>
      </c>
      <c r="T909" s="9">
        <f t="shared" si="59"/>
        <v>42718.542569444442</v>
      </c>
    </row>
    <row r="910" spans="1:20" ht="48">
      <c r="A910">
        <v>2249</v>
      </c>
      <c r="B910" s="3" t="s">
        <v>2250</v>
      </c>
      <c r="C910" s="3" t="s">
        <v>6359</v>
      </c>
      <c r="D910">
        <v>3500</v>
      </c>
      <c r="E910">
        <v>5907</v>
      </c>
      <c r="F910" t="s">
        <v>8219</v>
      </c>
      <c r="G910" t="s">
        <v>8224</v>
      </c>
      <c r="H910" t="s">
        <v>8246</v>
      </c>
      <c r="I910">
        <v>1364917965</v>
      </c>
      <c r="J910">
        <v>1362329565</v>
      </c>
      <c r="K910" t="b">
        <v>0</v>
      </c>
      <c r="L910">
        <v>180</v>
      </c>
      <c r="M910" t="b">
        <v>1</v>
      </c>
      <c r="N910" t="s">
        <v>8297</v>
      </c>
      <c r="O910">
        <f t="shared" si="56"/>
        <v>168.77</v>
      </c>
      <c r="P910">
        <f t="shared" si="57"/>
        <v>32.82</v>
      </c>
      <c r="Q910" s="5" t="s">
        <v>8333</v>
      </c>
      <c r="R910" t="s">
        <v>8351</v>
      </c>
      <c r="S910" s="9">
        <f t="shared" si="58"/>
        <v>41336.36996527778</v>
      </c>
      <c r="T910" s="9">
        <f t="shared" si="59"/>
        <v>41366.328298611108</v>
      </c>
    </row>
    <row r="911" spans="1:20" ht="48">
      <c r="A911">
        <v>2250</v>
      </c>
      <c r="B911" s="3" t="s">
        <v>2251</v>
      </c>
      <c r="C911" s="3" t="s">
        <v>6360</v>
      </c>
      <c r="D911">
        <v>25000</v>
      </c>
      <c r="E911">
        <v>243778</v>
      </c>
      <c r="F911" t="s">
        <v>8219</v>
      </c>
      <c r="G911" t="s">
        <v>8224</v>
      </c>
      <c r="H911" t="s">
        <v>8246</v>
      </c>
      <c r="I911">
        <v>1480727273</v>
      </c>
      <c r="J911">
        <v>1478131673</v>
      </c>
      <c r="K911" t="b">
        <v>0</v>
      </c>
      <c r="L911">
        <v>571</v>
      </c>
      <c r="M911" t="b">
        <v>1</v>
      </c>
      <c r="N911" t="s">
        <v>8297</v>
      </c>
      <c r="O911">
        <f t="shared" si="56"/>
        <v>975.11</v>
      </c>
      <c r="P911">
        <f t="shared" si="57"/>
        <v>426.93</v>
      </c>
      <c r="Q911" s="5" t="s">
        <v>8333</v>
      </c>
      <c r="R911" t="s">
        <v>8351</v>
      </c>
      <c r="S911" s="9">
        <f t="shared" si="58"/>
        <v>42676.6721412037</v>
      </c>
      <c r="T911" s="9">
        <f t="shared" si="59"/>
        <v>42706.713807870365</v>
      </c>
    </row>
    <row r="912" spans="1:20" ht="48">
      <c r="A912">
        <v>2251</v>
      </c>
      <c r="B912" s="3" t="s">
        <v>2252</v>
      </c>
      <c r="C912" s="3" t="s">
        <v>6361</v>
      </c>
      <c r="D912">
        <v>8500</v>
      </c>
      <c r="E912">
        <v>11428.19</v>
      </c>
      <c r="F912" t="s">
        <v>8219</v>
      </c>
      <c r="G912" t="s">
        <v>8224</v>
      </c>
      <c r="H912" t="s">
        <v>8246</v>
      </c>
      <c r="I912">
        <v>1408177077</v>
      </c>
      <c r="J912">
        <v>1406362677</v>
      </c>
      <c r="K912" t="b">
        <v>0</v>
      </c>
      <c r="L912">
        <v>480</v>
      </c>
      <c r="M912" t="b">
        <v>1</v>
      </c>
      <c r="N912" t="s">
        <v>8297</v>
      </c>
      <c r="O912">
        <f t="shared" si="56"/>
        <v>134.44999999999999</v>
      </c>
      <c r="P912">
        <f t="shared" si="57"/>
        <v>23.81</v>
      </c>
      <c r="Q912" s="5" t="s">
        <v>8333</v>
      </c>
      <c r="R912" t="s">
        <v>8351</v>
      </c>
      <c r="S912" s="9">
        <f t="shared" si="58"/>
        <v>41846.012465277774</v>
      </c>
      <c r="T912" s="9">
        <f t="shared" si="59"/>
        <v>41867.012465277774</v>
      </c>
    </row>
    <row r="913" spans="1:20" ht="48">
      <c r="A913">
        <v>2252</v>
      </c>
      <c r="B913" s="3" t="s">
        <v>2253</v>
      </c>
      <c r="C913" s="3" t="s">
        <v>6362</v>
      </c>
      <c r="D913">
        <v>9000</v>
      </c>
      <c r="E913">
        <v>24505</v>
      </c>
      <c r="F913" t="s">
        <v>8219</v>
      </c>
      <c r="G913" t="s">
        <v>8227</v>
      </c>
      <c r="H913" t="s">
        <v>8249</v>
      </c>
      <c r="I913">
        <v>1470469938</v>
      </c>
      <c r="J913">
        <v>1469173938</v>
      </c>
      <c r="K913" t="b">
        <v>0</v>
      </c>
      <c r="L913">
        <v>249</v>
      </c>
      <c r="M913" t="b">
        <v>1</v>
      </c>
      <c r="N913" t="s">
        <v>8297</v>
      </c>
      <c r="O913">
        <f t="shared" si="56"/>
        <v>272.27999999999997</v>
      </c>
      <c r="P913">
        <f t="shared" si="57"/>
        <v>98.41</v>
      </c>
      <c r="Q913" s="5" t="s">
        <v>8333</v>
      </c>
      <c r="R913" t="s">
        <v>8351</v>
      </c>
      <c r="S913" s="9">
        <f t="shared" si="58"/>
        <v>42572.994652777772</v>
      </c>
      <c r="T913" s="9">
        <f t="shared" si="59"/>
        <v>42587.994652777772</v>
      </c>
    </row>
    <row r="914" spans="1:20" ht="48">
      <c r="A914">
        <v>2253</v>
      </c>
      <c r="B914" s="3" t="s">
        <v>2254</v>
      </c>
      <c r="C914" s="3" t="s">
        <v>6363</v>
      </c>
      <c r="D914">
        <v>8000</v>
      </c>
      <c r="E914">
        <v>9015</v>
      </c>
      <c r="F914" t="s">
        <v>8219</v>
      </c>
      <c r="G914" t="s">
        <v>8224</v>
      </c>
      <c r="H914" t="s">
        <v>8246</v>
      </c>
      <c r="I914">
        <v>1447862947</v>
      </c>
      <c r="J914">
        <v>1445267347</v>
      </c>
      <c r="K914" t="b">
        <v>0</v>
      </c>
      <c r="L914">
        <v>84</v>
      </c>
      <c r="M914" t="b">
        <v>1</v>
      </c>
      <c r="N914" t="s">
        <v>8297</v>
      </c>
      <c r="O914">
        <f t="shared" si="56"/>
        <v>112.69</v>
      </c>
      <c r="P914">
        <f t="shared" si="57"/>
        <v>107.32</v>
      </c>
      <c r="Q914" s="5" t="s">
        <v>8333</v>
      </c>
      <c r="R914" t="s">
        <v>8351</v>
      </c>
      <c r="S914" s="9">
        <f t="shared" si="58"/>
        <v>42296.297997685186</v>
      </c>
      <c r="T914" s="9">
        <f t="shared" si="59"/>
        <v>42326.33966435185</v>
      </c>
    </row>
    <row r="915" spans="1:20" ht="32">
      <c r="A915">
        <v>2254</v>
      </c>
      <c r="B915" s="3" t="s">
        <v>2255</v>
      </c>
      <c r="C915" s="3" t="s">
        <v>6364</v>
      </c>
      <c r="D915">
        <v>500</v>
      </c>
      <c r="E915">
        <v>2299</v>
      </c>
      <c r="F915" t="s">
        <v>8219</v>
      </c>
      <c r="G915" t="s">
        <v>8224</v>
      </c>
      <c r="H915" t="s">
        <v>8246</v>
      </c>
      <c r="I915">
        <v>1485271968</v>
      </c>
      <c r="J915">
        <v>1484667168</v>
      </c>
      <c r="K915" t="b">
        <v>0</v>
      </c>
      <c r="L915">
        <v>197</v>
      </c>
      <c r="M915" t="b">
        <v>1</v>
      </c>
      <c r="N915" t="s">
        <v>8297</v>
      </c>
      <c r="O915">
        <f t="shared" si="56"/>
        <v>459.8</v>
      </c>
      <c r="P915">
        <f t="shared" si="57"/>
        <v>11.67</v>
      </c>
      <c r="Q915" s="5" t="s">
        <v>8333</v>
      </c>
      <c r="R915" t="s">
        <v>8351</v>
      </c>
      <c r="S915" s="9">
        <f t="shared" si="58"/>
        <v>42752.314444444441</v>
      </c>
      <c r="T915" s="9">
        <f t="shared" si="59"/>
        <v>42759.314444444441</v>
      </c>
    </row>
    <row r="916" spans="1:20" ht="32">
      <c r="A916">
        <v>2255</v>
      </c>
      <c r="B916" s="3" t="s">
        <v>2256</v>
      </c>
      <c r="C916" s="3" t="s">
        <v>6365</v>
      </c>
      <c r="D916">
        <v>3950</v>
      </c>
      <c r="E916">
        <v>11323</v>
      </c>
      <c r="F916" t="s">
        <v>8219</v>
      </c>
      <c r="G916" t="s">
        <v>8224</v>
      </c>
      <c r="H916" t="s">
        <v>8246</v>
      </c>
      <c r="I916">
        <v>1462661451</v>
      </c>
      <c r="J916">
        <v>1460069451</v>
      </c>
      <c r="K916" t="b">
        <v>0</v>
      </c>
      <c r="L916">
        <v>271</v>
      </c>
      <c r="M916" t="b">
        <v>1</v>
      </c>
      <c r="N916" t="s">
        <v>8297</v>
      </c>
      <c r="O916">
        <f t="shared" si="56"/>
        <v>286.66000000000003</v>
      </c>
      <c r="P916">
        <f t="shared" si="57"/>
        <v>41.78</v>
      </c>
      <c r="Q916" s="5" t="s">
        <v>8333</v>
      </c>
      <c r="R916" t="s">
        <v>8351</v>
      </c>
      <c r="S916" s="9">
        <f t="shared" si="58"/>
        <v>42467.618645833332</v>
      </c>
      <c r="T916" s="9">
        <f t="shared" si="59"/>
        <v>42497.618645833332</v>
      </c>
    </row>
    <row r="917" spans="1:20" ht="48">
      <c r="A917">
        <v>2256</v>
      </c>
      <c r="B917" s="3" t="s">
        <v>2257</v>
      </c>
      <c r="C917" s="3" t="s">
        <v>6366</v>
      </c>
      <c r="D917">
        <v>480</v>
      </c>
      <c r="E917">
        <v>1069</v>
      </c>
      <c r="F917" t="s">
        <v>8219</v>
      </c>
      <c r="G917" t="s">
        <v>8225</v>
      </c>
      <c r="H917" t="s">
        <v>8247</v>
      </c>
      <c r="I917">
        <v>1479811846</v>
      </c>
      <c r="J917">
        <v>1478602246</v>
      </c>
      <c r="K917" t="b">
        <v>0</v>
      </c>
      <c r="L917">
        <v>50</v>
      </c>
      <c r="M917" t="b">
        <v>1</v>
      </c>
      <c r="N917" t="s">
        <v>8297</v>
      </c>
      <c r="O917">
        <f t="shared" si="56"/>
        <v>222.71</v>
      </c>
      <c r="P917">
        <f t="shared" si="57"/>
        <v>21.38</v>
      </c>
      <c r="Q917" s="5" t="s">
        <v>8333</v>
      </c>
      <c r="R917" t="s">
        <v>8351</v>
      </c>
      <c r="S917" s="9">
        <f t="shared" si="58"/>
        <v>42682.118587962956</v>
      </c>
      <c r="T917" s="9">
        <f t="shared" si="59"/>
        <v>42696.118587962956</v>
      </c>
    </row>
    <row r="918" spans="1:20" ht="48">
      <c r="A918">
        <v>2257</v>
      </c>
      <c r="B918" s="3" t="s">
        <v>2258</v>
      </c>
      <c r="C918" s="3" t="s">
        <v>6367</v>
      </c>
      <c r="D918">
        <v>2500</v>
      </c>
      <c r="E918">
        <v>15903.5</v>
      </c>
      <c r="F918" t="s">
        <v>8219</v>
      </c>
      <c r="G918" t="s">
        <v>8225</v>
      </c>
      <c r="H918" t="s">
        <v>8247</v>
      </c>
      <c r="I918">
        <v>1466377200</v>
      </c>
      <c r="J918">
        <v>1463351329</v>
      </c>
      <c r="K918" t="b">
        <v>0</v>
      </c>
      <c r="L918">
        <v>169</v>
      </c>
      <c r="M918" t="b">
        <v>1</v>
      </c>
      <c r="N918" t="s">
        <v>8297</v>
      </c>
      <c r="O918">
        <f t="shared" si="56"/>
        <v>636.14</v>
      </c>
      <c r="P918">
        <f t="shared" si="57"/>
        <v>94.1</v>
      </c>
      <c r="Q918" s="5" t="s">
        <v>8333</v>
      </c>
      <c r="R918" t="s">
        <v>8351</v>
      </c>
      <c r="S918" s="9">
        <f t="shared" si="58"/>
        <v>42505.603344907409</v>
      </c>
      <c r="T918" s="9">
        <f t="shared" si="59"/>
        <v>42540.624999999993</v>
      </c>
    </row>
    <row r="919" spans="1:20" ht="32">
      <c r="A919">
        <v>2258</v>
      </c>
      <c r="B919" s="3" t="s">
        <v>2259</v>
      </c>
      <c r="C919" s="3" t="s">
        <v>6368</v>
      </c>
      <c r="D919">
        <v>2200</v>
      </c>
      <c r="E919">
        <v>3223</v>
      </c>
      <c r="F919" t="s">
        <v>8219</v>
      </c>
      <c r="G919" t="s">
        <v>8224</v>
      </c>
      <c r="H919" t="s">
        <v>8246</v>
      </c>
      <c r="I919">
        <v>1434045687</v>
      </c>
      <c r="J919">
        <v>1431453687</v>
      </c>
      <c r="K919" t="b">
        <v>0</v>
      </c>
      <c r="L919">
        <v>205</v>
      </c>
      <c r="M919" t="b">
        <v>1</v>
      </c>
      <c r="N919" t="s">
        <v>8297</v>
      </c>
      <c r="O919">
        <f t="shared" si="56"/>
        <v>146.5</v>
      </c>
      <c r="P919">
        <f t="shared" si="57"/>
        <v>15.72</v>
      </c>
      <c r="Q919" s="5" t="s">
        <v>8333</v>
      </c>
      <c r="R919" t="s">
        <v>8351</v>
      </c>
      <c r="S919" s="9">
        <f t="shared" si="58"/>
        <v>42136.417673611104</v>
      </c>
      <c r="T919" s="9">
        <f t="shared" si="59"/>
        <v>42166.417673611104</v>
      </c>
    </row>
    <row r="920" spans="1:20" ht="48">
      <c r="A920">
        <v>2259</v>
      </c>
      <c r="B920" s="3" t="s">
        <v>2260</v>
      </c>
      <c r="C920" s="3" t="s">
        <v>6369</v>
      </c>
      <c r="D920">
        <v>1000</v>
      </c>
      <c r="E920">
        <v>18671</v>
      </c>
      <c r="F920" t="s">
        <v>8219</v>
      </c>
      <c r="G920" t="s">
        <v>8225</v>
      </c>
      <c r="H920" t="s">
        <v>8247</v>
      </c>
      <c r="I920">
        <v>1481224736</v>
      </c>
      <c r="J920">
        <v>1480360736</v>
      </c>
      <c r="K920" t="b">
        <v>0</v>
      </c>
      <c r="L920">
        <v>206</v>
      </c>
      <c r="M920" t="b">
        <v>1</v>
      </c>
      <c r="N920" t="s">
        <v>8297</v>
      </c>
      <c r="O920">
        <f t="shared" si="56"/>
        <v>1867.1</v>
      </c>
      <c r="P920">
        <f t="shared" si="57"/>
        <v>90.64</v>
      </c>
      <c r="Q920" s="5" t="s">
        <v>8333</v>
      </c>
      <c r="R920" t="s">
        <v>8351</v>
      </c>
      <c r="S920" s="9">
        <f t="shared" si="58"/>
        <v>42702.47148148148</v>
      </c>
      <c r="T920" s="9">
        <f t="shared" si="59"/>
        <v>42712.47148148148</v>
      </c>
    </row>
    <row r="921" spans="1:20" ht="48">
      <c r="A921">
        <v>2260</v>
      </c>
      <c r="B921" s="3" t="s">
        <v>2261</v>
      </c>
      <c r="C921" s="3" t="s">
        <v>6370</v>
      </c>
      <c r="D921">
        <v>2500</v>
      </c>
      <c r="E921">
        <v>8173</v>
      </c>
      <c r="F921" t="s">
        <v>8219</v>
      </c>
      <c r="G921" t="s">
        <v>8224</v>
      </c>
      <c r="H921" t="s">
        <v>8246</v>
      </c>
      <c r="I921">
        <v>1395876250</v>
      </c>
      <c r="J921">
        <v>1393287850</v>
      </c>
      <c r="K921" t="b">
        <v>0</v>
      </c>
      <c r="L921">
        <v>84</v>
      </c>
      <c r="M921" t="b">
        <v>1</v>
      </c>
      <c r="N921" t="s">
        <v>8297</v>
      </c>
      <c r="O921">
        <f t="shared" si="56"/>
        <v>326.92</v>
      </c>
      <c r="P921">
        <f t="shared" si="57"/>
        <v>97.3</v>
      </c>
      <c r="Q921" s="5" t="s">
        <v>8333</v>
      </c>
      <c r="R921" t="s">
        <v>8351</v>
      </c>
      <c r="S921" s="9">
        <f t="shared" si="58"/>
        <v>41694.683449074073</v>
      </c>
      <c r="T921" s="9">
        <f t="shared" si="59"/>
        <v>41724.641782407409</v>
      </c>
    </row>
    <row r="922" spans="1:20" ht="48">
      <c r="A922">
        <v>2261</v>
      </c>
      <c r="B922" s="3" t="s">
        <v>2262</v>
      </c>
      <c r="C922" s="3" t="s">
        <v>6371</v>
      </c>
      <c r="D922">
        <v>1000</v>
      </c>
      <c r="E922">
        <v>7795</v>
      </c>
      <c r="F922" t="s">
        <v>8219</v>
      </c>
      <c r="G922" t="s">
        <v>8226</v>
      </c>
      <c r="H922" t="s">
        <v>8248</v>
      </c>
      <c r="I922">
        <v>1487093020</v>
      </c>
      <c r="J922">
        <v>1485278620</v>
      </c>
      <c r="K922" t="b">
        <v>0</v>
      </c>
      <c r="L922">
        <v>210</v>
      </c>
      <c r="M922" t="b">
        <v>1</v>
      </c>
      <c r="N922" t="s">
        <v>8297</v>
      </c>
      <c r="O922">
        <f t="shared" si="56"/>
        <v>779.5</v>
      </c>
      <c r="P922">
        <f t="shared" si="57"/>
        <v>37.119999999999997</v>
      </c>
      <c r="Q922" s="5" t="s">
        <v>8333</v>
      </c>
      <c r="R922" t="s">
        <v>8351</v>
      </c>
      <c r="S922" s="9">
        <f t="shared" si="58"/>
        <v>42759.391435185178</v>
      </c>
      <c r="T922" s="9">
        <f t="shared" si="59"/>
        <v>42780.391435185178</v>
      </c>
    </row>
    <row r="923" spans="1:20" ht="32">
      <c r="A923">
        <v>2262</v>
      </c>
      <c r="B923" s="3" t="s">
        <v>2263</v>
      </c>
      <c r="C923" s="3" t="s">
        <v>6372</v>
      </c>
      <c r="D923">
        <v>3300</v>
      </c>
      <c r="E923">
        <v>5087</v>
      </c>
      <c r="F923" t="s">
        <v>8219</v>
      </c>
      <c r="G923" t="s">
        <v>8224</v>
      </c>
      <c r="H923" t="s">
        <v>8246</v>
      </c>
      <c r="I923">
        <v>1416268800</v>
      </c>
      <c r="J923">
        <v>1413295358</v>
      </c>
      <c r="K923" t="b">
        <v>0</v>
      </c>
      <c r="L923">
        <v>181</v>
      </c>
      <c r="M923" t="b">
        <v>1</v>
      </c>
      <c r="N923" t="s">
        <v>8297</v>
      </c>
      <c r="O923">
        <f t="shared" si="56"/>
        <v>154.15</v>
      </c>
      <c r="P923">
        <f t="shared" si="57"/>
        <v>28.1</v>
      </c>
      <c r="Q923" s="5" t="s">
        <v>8333</v>
      </c>
      <c r="R923" t="s">
        <v>8351</v>
      </c>
      <c r="S923" s="9">
        <f t="shared" si="58"/>
        <v>41926.251828703702</v>
      </c>
      <c r="T923" s="9">
        <f t="shared" si="59"/>
        <v>41960.666666666664</v>
      </c>
    </row>
    <row r="924" spans="1:20" ht="48">
      <c r="A924">
        <v>2263</v>
      </c>
      <c r="B924" s="3" t="s">
        <v>2264</v>
      </c>
      <c r="C924" s="3" t="s">
        <v>6373</v>
      </c>
      <c r="D924">
        <v>7500</v>
      </c>
      <c r="E924">
        <v>8666</v>
      </c>
      <c r="F924" t="s">
        <v>8219</v>
      </c>
      <c r="G924" t="s">
        <v>8235</v>
      </c>
      <c r="H924" t="s">
        <v>8255</v>
      </c>
      <c r="I924">
        <v>1422734313</v>
      </c>
      <c r="J924">
        <v>1420919913</v>
      </c>
      <c r="K924" t="b">
        <v>0</v>
      </c>
      <c r="L924">
        <v>60</v>
      </c>
      <c r="M924" t="b">
        <v>1</v>
      </c>
      <c r="N924" t="s">
        <v>8297</v>
      </c>
      <c r="O924">
        <f t="shared" si="56"/>
        <v>115.55</v>
      </c>
      <c r="P924">
        <f t="shared" si="57"/>
        <v>144.43</v>
      </c>
      <c r="Q924" s="5" t="s">
        <v>8333</v>
      </c>
      <c r="R924" t="s">
        <v>8351</v>
      </c>
      <c r="S924" s="9">
        <f t="shared" si="58"/>
        <v>42014.498993055553</v>
      </c>
      <c r="T924" s="9">
        <f t="shared" si="59"/>
        <v>42035.498993055553</v>
      </c>
    </row>
    <row r="925" spans="1:20" ht="48">
      <c r="A925">
        <v>2264</v>
      </c>
      <c r="B925" s="3" t="s">
        <v>2265</v>
      </c>
      <c r="C925" s="3" t="s">
        <v>6374</v>
      </c>
      <c r="D925">
        <v>6000</v>
      </c>
      <c r="E925">
        <v>10802</v>
      </c>
      <c r="F925" t="s">
        <v>8219</v>
      </c>
      <c r="G925" t="s">
        <v>8224</v>
      </c>
      <c r="H925" t="s">
        <v>8246</v>
      </c>
      <c r="I925">
        <v>1463972400</v>
      </c>
      <c r="J925">
        <v>1462543114</v>
      </c>
      <c r="K925" t="b">
        <v>0</v>
      </c>
      <c r="L925">
        <v>445</v>
      </c>
      <c r="M925" t="b">
        <v>1</v>
      </c>
      <c r="N925" t="s">
        <v>8297</v>
      </c>
      <c r="O925">
        <f t="shared" si="56"/>
        <v>180.03</v>
      </c>
      <c r="P925">
        <f t="shared" si="57"/>
        <v>24.27</v>
      </c>
      <c r="Q925" s="5" t="s">
        <v>8333</v>
      </c>
      <c r="R925" t="s">
        <v>8351</v>
      </c>
      <c r="S925" s="9">
        <f t="shared" si="58"/>
        <v>42496.249004629623</v>
      </c>
      <c r="T925" s="9">
        <f t="shared" si="59"/>
        <v>42512.791666666664</v>
      </c>
    </row>
    <row r="926" spans="1:20" ht="48">
      <c r="A926">
        <v>2265</v>
      </c>
      <c r="B926" s="3" t="s">
        <v>2266</v>
      </c>
      <c r="C926" s="3" t="s">
        <v>6375</v>
      </c>
      <c r="D926">
        <v>200</v>
      </c>
      <c r="E926">
        <v>597</v>
      </c>
      <c r="F926" t="s">
        <v>8219</v>
      </c>
      <c r="G926" t="s">
        <v>8225</v>
      </c>
      <c r="H926" t="s">
        <v>8247</v>
      </c>
      <c r="I926">
        <v>1479846507</v>
      </c>
      <c r="J926">
        <v>1479241707</v>
      </c>
      <c r="K926" t="b">
        <v>0</v>
      </c>
      <c r="L926">
        <v>17</v>
      </c>
      <c r="M926" t="b">
        <v>1</v>
      </c>
      <c r="N926" t="s">
        <v>8297</v>
      </c>
      <c r="O926">
        <f t="shared" si="56"/>
        <v>298.5</v>
      </c>
      <c r="P926">
        <f t="shared" si="57"/>
        <v>35.119999999999997</v>
      </c>
      <c r="Q926" s="5" t="s">
        <v>8333</v>
      </c>
      <c r="R926" t="s">
        <v>8351</v>
      </c>
      <c r="S926" s="9">
        <f t="shared" si="58"/>
        <v>42689.519756944443</v>
      </c>
      <c r="T926" s="9">
        <f t="shared" si="59"/>
        <v>42696.519756944443</v>
      </c>
    </row>
    <row r="927" spans="1:20" ht="48">
      <c r="A927">
        <v>2266</v>
      </c>
      <c r="B927" s="3" t="s">
        <v>2267</v>
      </c>
      <c r="C927" s="3" t="s">
        <v>6376</v>
      </c>
      <c r="D927">
        <v>1500</v>
      </c>
      <c r="E927">
        <v>4804</v>
      </c>
      <c r="F927" t="s">
        <v>8219</v>
      </c>
      <c r="G927" t="s">
        <v>8224</v>
      </c>
      <c r="H927" t="s">
        <v>8246</v>
      </c>
      <c r="I927">
        <v>1461722400</v>
      </c>
      <c r="J927">
        <v>1460235592</v>
      </c>
      <c r="K927" t="b">
        <v>0</v>
      </c>
      <c r="L927">
        <v>194</v>
      </c>
      <c r="M927" t="b">
        <v>1</v>
      </c>
      <c r="N927" t="s">
        <v>8297</v>
      </c>
      <c r="O927">
        <f t="shared" si="56"/>
        <v>320.27</v>
      </c>
      <c r="P927">
        <f t="shared" si="57"/>
        <v>24.76</v>
      </c>
      <c r="Q927" s="5" t="s">
        <v>8333</v>
      </c>
      <c r="R927" t="s">
        <v>8351</v>
      </c>
      <c r="S927" s="9">
        <f t="shared" si="58"/>
        <v>42469.541574074072</v>
      </c>
      <c r="T927" s="9">
        <f t="shared" si="59"/>
        <v>42486.749999999993</v>
      </c>
    </row>
    <row r="928" spans="1:20" ht="48">
      <c r="A928">
        <v>2267</v>
      </c>
      <c r="B928" s="3" t="s">
        <v>2268</v>
      </c>
      <c r="C928" s="3" t="s">
        <v>6377</v>
      </c>
      <c r="D928">
        <v>20000</v>
      </c>
      <c r="E928">
        <v>76105</v>
      </c>
      <c r="F928" t="s">
        <v>8219</v>
      </c>
      <c r="G928" t="s">
        <v>8224</v>
      </c>
      <c r="H928" t="s">
        <v>8246</v>
      </c>
      <c r="I928">
        <v>1419123600</v>
      </c>
      <c r="J928">
        <v>1416945297</v>
      </c>
      <c r="K928" t="b">
        <v>0</v>
      </c>
      <c r="L928">
        <v>404</v>
      </c>
      <c r="M928" t="b">
        <v>1</v>
      </c>
      <c r="N928" t="s">
        <v>8297</v>
      </c>
      <c r="O928">
        <f t="shared" si="56"/>
        <v>380.53</v>
      </c>
      <c r="P928">
        <f t="shared" si="57"/>
        <v>188.38</v>
      </c>
      <c r="Q928" s="5" t="s">
        <v>8333</v>
      </c>
      <c r="R928" t="s">
        <v>8351</v>
      </c>
      <c r="S928" s="9">
        <f t="shared" si="58"/>
        <v>41968.496493055551</v>
      </c>
      <c r="T928" s="9">
        <f t="shared" si="59"/>
        <v>41993.708333333336</v>
      </c>
    </row>
    <row r="929" spans="1:20" ht="48">
      <c r="A929">
        <v>2268</v>
      </c>
      <c r="B929" s="3" t="s">
        <v>2269</v>
      </c>
      <c r="C929" s="3" t="s">
        <v>6378</v>
      </c>
      <c r="D929">
        <v>28000</v>
      </c>
      <c r="E929">
        <v>28728</v>
      </c>
      <c r="F929" t="s">
        <v>8219</v>
      </c>
      <c r="G929" t="s">
        <v>8224</v>
      </c>
      <c r="H929" t="s">
        <v>8246</v>
      </c>
      <c r="I929">
        <v>1489283915</v>
      </c>
      <c r="J929">
        <v>1486691915</v>
      </c>
      <c r="K929" t="b">
        <v>0</v>
      </c>
      <c r="L929">
        <v>194</v>
      </c>
      <c r="M929" t="b">
        <v>1</v>
      </c>
      <c r="N929" t="s">
        <v>8297</v>
      </c>
      <c r="O929">
        <f t="shared" si="56"/>
        <v>102.6</v>
      </c>
      <c r="P929">
        <f t="shared" si="57"/>
        <v>148.08000000000001</v>
      </c>
      <c r="Q929" s="5" t="s">
        <v>8333</v>
      </c>
      <c r="R929" t="s">
        <v>8351</v>
      </c>
      <c r="S929" s="9">
        <f t="shared" si="58"/>
        <v>42775.749016203707</v>
      </c>
      <c r="T929" s="9">
        <f t="shared" si="59"/>
        <v>42805.749016203707</v>
      </c>
    </row>
    <row r="930" spans="1:20" ht="48">
      <c r="A930">
        <v>2269</v>
      </c>
      <c r="B930" s="3" t="s">
        <v>2270</v>
      </c>
      <c r="C930" s="3" t="s">
        <v>6379</v>
      </c>
      <c r="D930">
        <v>2500</v>
      </c>
      <c r="E930">
        <v>45041</v>
      </c>
      <c r="F930" t="s">
        <v>8219</v>
      </c>
      <c r="G930" t="s">
        <v>8224</v>
      </c>
      <c r="H930" t="s">
        <v>8246</v>
      </c>
      <c r="I930">
        <v>1488862800</v>
      </c>
      <c r="J930">
        <v>1486745663</v>
      </c>
      <c r="K930" t="b">
        <v>0</v>
      </c>
      <c r="L930">
        <v>902</v>
      </c>
      <c r="M930" t="b">
        <v>1</v>
      </c>
      <c r="N930" t="s">
        <v>8297</v>
      </c>
      <c r="O930">
        <f t="shared" si="56"/>
        <v>1801.64</v>
      </c>
      <c r="P930">
        <f t="shared" si="57"/>
        <v>49.93</v>
      </c>
      <c r="Q930" s="5" t="s">
        <v>8333</v>
      </c>
      <c r="R930" t="s">
        <v>8351</v>
      </c>
      <c r="S930" s="9">
        <f t="shared" si="58"/>
        <v>42776.371099537035</v>
      </c>
      <c r="T930" s="9">
        <f t="shared" si="59"/>
        <v>42800.874999999993</v>
      </c>
    </row>
    <row r="931" spans="1:20" ht="48">
      <c r="A931">
        <v>2270</v>
      </c>
      <c r="B931" s="3" t="s">
        <v>2271</v>
      </c>
      <c r="C931" s="3" t="s">
        <v>6380</v>
      </c>
      <c r="D931">
        <v>25000</v>
      </c>
      <c r="E931">
        <v>180062</v>
      </c>
      <c r="F931" t="s">
        <v>8219</v>
      </c>
      <c r="G931" t="s">
        <v>8224</v>
      </c>
      <c r="H931" t="s">
        <v>8246</v>
      </c>
      <c r="I931">
        <v>1484085540</v>
      </c>
      <c r="J931">
        <v>1482353513</v>
      </c>
      <c r="K931" t="b">
        <v>0</v>
      </c>
      <c r="L931">
        <v>1670</v>
      </c>
      <c r="M931" t="b">
        <v>1</v>
      </c>
      <c r="N931" t="s">
        <v>8297</v>
      </c>
      <c r="O931">
        <f t="shared" si="56"/>
        <v>720.25</v>
      </c>
      <c r="P931">
        <f t="shared" si="57"/>
        <v>107.82</v>
      </c>
      <c r="Q931" s="5" t="s">
        <v>8333</v>
      </c>
      <c r="R931" t="s">
        <v>8351</v>
      </c>
      <c r="S931" s="9">
        <f t="shared" si="58"/>
        <v>42725.536030092589</v>
      </c>
      <c r="T931" s="9">
        <f t="shared" si="59"/>
        <v>42745.582638888889</v>
      </c>
    </row>
    <row r="932" spans="1:20" ht="48">
      <c r="A932">
        <v>2271</v>
      </c>
      <c r="B932" s="3" t="s">
        <v>2272</v>
      </c>
      <c r="C932" s="3" t="s">
        <v>6381</v>
      </c>
      <c r="D932">
        <v>20000</v>
      </c>
      <c r="E932">
        <v>56618</v>
      </c>
      <c r="F932" t="s">
        <v>8219</v>
      </c>
      <c r="G932" t="s">
        <v>8224</v>
      </c>
      <c r="H932" t="s">
        <v>8246</v>
      </c>
      <c r="I932">
        <v>1481328004</v>
      </c>
      <c r="J932">
        <v>1478736004</v>
      </c>
      <c r="K932" t="b">
        <v>0</v>
      </c>
      <c r="L932">
        <v>1328</v>
      </c>
      <c r="M932" t="b">
        <v>1</v>
      </c>
      <c r="N932" t="s">
        <v>8297</v>
      </c>
      <c r="O932">
        <f t="shared" si="56"/>
        <v>283.08999999999997</v>
      </c>
      <c r="P932">
        <f t="shared" si="57"/>
        <v>42.63</v>
      </c>
      <c r="Q932" s="5" t="s">
        <v>8333</v>
      </c>
      <c r="R932" t="s">
        <v>8351</v>
      </c>
      <c r="S932" s="9">
        <f t="shared" si="58"/>
        <v>42683.666712962957</v>
      </c>
      <c r="T932" s="9">
        <f t="shared" si="59"/>
        <v>42713.666712962957</v>
      </c>
    </row>
    <row r="933" spans="1:20" ht="48">
      <c r="A933">
        <v>2272</v>
      </c>
      <c r="B933" s="3" t="s">
        <v>2273</v>
      </c>
      <c r="C933" s="3" t="s">
        <v>6382</v>
      </c>
      <c r="D933">
        <v>1000</v>
      </c>
      <c r="E933">
        <v>13566</v>
      </c>
      <c r="F933" t="s">
        <v>8219</v>
      </c>
      <c r="G933" t="s">
        <v>8224</v>
      </c>
      <c r="H933" t="s">
        <v>8246</v>
      </c>
      <c r="I933">
        <v>1449506836</v>
      </c>
      <c r="J933">
        <v>1446914836</v>
      </c>
      <c r="K933" t="b">
        <v>0</v>
      </c>
      <c r="L933">
        <v>944</v>
      </c>
      <c r="M933" t="b">
        <v>1</v>
      </c>
      <c r="N933" t="s">
        <v>8297</v>
      </c>
      <c r="O933">
        <f t="shared" si="56"/>
        <v>1356.6</v>
      </c>
      <c r="P933">
        <f t="shared" si="57"/>
        <v>14.37</v>
      </c>
      <c r="Q933" s="5" t="s">
        <v>8333</v>
      </c>
      <c r="R933" t="s">
        <v>8351</v>
      </c>
      <c r="S933" s="9">
        <f t="shared" si="58"/>
        <v>42315.366157407407</v>
      </c>
      <c r="T933" s="9">
        <f t="shared" si="59"/>
        <v>42345.366157407407</v>
      </c>
    </row>
    <row r="934" spans="1:20" ht="48">
      <c r="A934">
        <v>2273</v>
      </c>
      <c r="B934" s="3" t="s">
        <v>2274</v>
      </c>
      <c r="C934" s="3" t="s">
        <v>6383</v>
      </c>
      <c r="D934">
        <v>2500</v>
      </c>
      <c r="E934">
        <v>5509</v>
      </c>
      <c r="F934" t="s">
        <v>8219</v>
      </c>
      <c r="G934" t="s">
        <v>8229</v>
      </c>
      <c r="H934" t="s">
        <v>8251</v>
      </c>
      <c r="I934">
        <v>1489320642</v>
      </c>
      <c r="J934">
        <v>1487164242</v>
      </c>
      <c r="K934" t="b">
        <v>0</v>
      </c>
      <c r="L934">
        <v>147</v>
      </c>
      <c r="M934" t="b">
        <v>1</v>
      </c>
      <c r="N934" t="s">
        <v>8297</v>
      </c>
      <c r="O934">
        <f t="shared" si="56"/>
        <v>220.36</v>
      </c>
      <c r="P934">
        <f t="shared" si="57"/>
        <v>37.479999999999997</v>
      </c>
      <c r="Q934" s="5" t="s">
        <v>8333</v>
      </c>
      <c r="R934" t="s">
        <v>8351</v>
      </c>
      <c r="S934" s="9">
        <f t="shared" si="58"/>
        <v>42781.215763888882</v>
      </c>
      <c r="T934" s="9">
        <f t="shared" si="59"/>
        <v>42806.174097222225</v>
      </c>
    </row>
    <row r="935" spans="1:20" ht="48">
      <c r="A935">
        <v>2274</v>
      </c>
      <c r="B935" s="3" t="s">
        <v>2275</v>
      </c>
      <c r="C935" s="3" t="s">
        <v>6384</v>
      </c>
      <c r="D935">
        <v>2500</v>
      </c>
      <c r="E935">
        <v>2990</v>
      </c>
      <c r="F935" t="s">
        <v>8219</v>
      </c>
      <c r="G935" t="s">
        <v>8224</v>
      </c>
      <c r="H935" t="s">
        <v>8246</v>
      </c>
      <c r="I935">
        <v>1393156857</v>
      </c>
      <c r="J935">
        <v>1390564857</v>
      </c>
      <c r="K935" t="b">
        <v>0</v>
      </c>
      <c r="L935">
        <v>99</v>
      </c>
      <c r="M935" t="b">
        <v>1</v>
      </c>
      <c r="N935" t="s">
        <v>8297</v>
      </c>
      <c r="O935">
        <f t="shared" si="56"/>
        <v>119.6</v>
      </c>
      <c r="P935">
        <f t="shared" si="57"/>
        <v>30.2</v>
      </c>
      <c r="Q935" s="5" t="s">
        <v>8333</v>
      </c>
      <c r="R935" t="s">
        <v>8351</v>
      </c>
      <c r="S935" s="9">
        <f t="shared" si="58"/>
        <v>41663.167326388888</v>
      </c>
      <c r="T935" s="9">
        <f t="shared" si="59"/>
        <v>41693.167326388888</v>
      </c>
    </row>
    <row r="936" spans="1:20" ht="48">
      <c r="A936">
        <v>2275</v>
      </c>
      <c r="B936" s="3" t="s">
        <v>2276</v>
      </c>
      <c r="C936" s="3" t="s">
        <v>6385</v>
      </c>
      <c r="D936">
        <v>650</v>
      </c>
      <c r="E936">
        <v>2650.5</v>
      </c>
      <c r="F936" t="s">
        <v>8219</v>
      </c>
      <c r="G936" t="s">
        <v>8225</v>
      </c>
      <c r="H936" t="s">
        <v>8247</v>
      </c>
      <c r="I936">
        <v>1419259679</v>
      </c>
      <c r="J936">
        <v>1416667679</v>
      </c>
      <c r="K936" t="b">
        <v>0</v>
      </c>
      <c r="L936">
        <v>79</v>
      </c>
      <c r="M936" t="b">
        <v>1</v>
      </c>
      <c r="N936" t="s">
        <v>8297</v>
      </c>
      <c r="O936">
        <f t="shared" si="56"/>
        <v>407.77</v>
      </c>
      <c r="P936">
        <f t="shared" si="57"/>
        <v>33.549999999999997</v>
      </c>
      <c r="Q936" s="5" t="s">
        <v>8333</v>
      </c>
      <c r="R936" t="s">
        <v>8351</v>
      </c>
      <c r="S936" s="9">
        <f t="shared" si="58"/>
        <v>41965.283321759256</v>
      </c>
      <c r="T936" s="9">
        <f t="shared" si="59"/>
        <v>41995.283321759256</v>
      </c>
    </row>
    <row r="937" spans="1:20" ht="48">
      <c r="A937">
        <v>2276</v>
      </c>
      <c r="B937" s="3" t="s">
        <v>2277</v>
      </c>
      <c r="C937" s="3" t="s">
        <v>6386</v>
      </c>
      <c r="D937">
        <v>4589</v>
      </c>
      <c r="E937">
        <v>4856</v>
      </c>
      <c r="F937" t="s">
        <v>8219</v>
      </c>
      <c r="G937" t="s">
        <v>8224</v>
      </c>
      <c r="H937" t="s">
        <v>8246</v>
      </c>
      <c r="I937">
        <v>1388936289</v>
      </c>
      <c r="J937">
        <v>1386344289</v>
      </c>
      <c r="K937" t="b">
        <v>0</v>
      </c>
      <c r="L937">
        <v>75</v>
      </c>
      <c r="M937" t="b">
        <v>1</v>
      </c>
      <c r="N937" t="s">
        <v>8297</v>
      </c>
      <c r="O937">
        <f t="shared" si="56"/>
        <v>105.82</v>
      </c>
      <c r="P937">
        <f t="shared" si="57"/>
        <v>64.75</v>
      </c>
      <c r="Q937" s="5" t="s">
        <v>8333</v>
      </c>
      <c r="R937" t="s">
        <v>8351</v>
      </c>
      <c r="S937" s="9">
        <f t="shared" si="58"/>
        <v>41614.318159722221</v>
      </c>
      <c r="T937" s="9">
        <f t="shared" si="59"/>
        <v>41644.318159722221</v>
      </c>
    </row>
    <row r="938" spans="1:20" ht="48">
      <c r="A938">
        <v>2277</v>
      </c>
      <c r="B938" s="3" t="s">
        <v>2278</v>
      </c>
      <c r="C938" s="3" t="s">
        <v>6387</v>
      </c>
      <c r="D938">
        <v>8500</v>
      </c>
      <c r="E938">
        <v>11992</v>
      </c>
      <c r="F938" t="s">
        <v>8219</v>
      </c>
      <c r="G938" t="s">
        <v>8224</v>
      </c>
      <c r="H938" t="s">
        <v>8246</v>
      </c>
      <c r="I938">
        <v>1330359423</v>
      </c>
      <c r="J938">
        <v>1327767423</v>
      </c>
      <c r="K938" t="b">
        <v>0</v>
      </c>
      <c r="L938">
        <v>207</v>
      </c>
      <c r="M938" t="b">
        <v>1</v>
      </c>
      <c r="N938" t="s">
        <v>8297</v>
      </c>
      <c r="O938">
        <f t="shared" si="56"/>
        <v>141.08000000000001</v>
      </c>
      <c r="P938">
        <f t="shared" si="57"/>
        <v>57.93</v>
      </c>
      <c r="Q938" s="5" t="s">
        <v>8333</v>
      </c>
      <c r="R938" t="s">
        <v>8351</v>
      </c>
      <c r="S938" s="9">
        <f t="shared" si="58"/>
        <v>40936.345173611109</v>
      </c>
      <c r="T938" s="9">
        <f t="shared" si="59"/>
        <v>40966.345173611109</v>
      </c>
    </row>
    <row r="939" spans="1:20" ht="32">
      <c r="A939">
        <v>2278</v>
      </c>
      <c r="B939" s="3" t="s">
        <v>2279</v>
      </c>
      <c r="C939" s="3" t="s">
        <v>6388</v>
      </c>
      <c r="D939">
        <v>2000</v>
      </c>
      <c r="E939">
        <v>5414</v>
      </c>
      <c r="F939" t="s">
        <v>8219</v>
      </c>
      <c r="G939" t="s">
        <v>8237</v>
      </c>
      <c r="H939" t="s">
        <v>8249</v>
      </c>
      <c r="I939">
        <v>1451861940</v>
      </c>
      <c r="J939">
        <v>1448902867</v>
      </c>
      <c r="K939" t="b">
        <v>0</v>
      </c>
      <c r="L939">
        <v>102</v>
      </c>
      <c r="M939" t="b">
        <v>1</v>
      </c>
      <c r="N939" t="s">
        <v>8297</v>
      </c>
      <c r="O939">
        <f t="shared" si="56"/>
        <v>270.7</v>
      </c>
      <c r="P939">
        <f t="shared" si="57"/>
        <v>53.08</v>
      </c>
      <c r="Q939" s="5" t="s">
        <v>8333</v>
      </c>
      <c r="R939" t="s">
        <v>8351</v>
      </c>
      <c r="S939" s="9">
        <f t="shared" si="58"/>
        <v>42338.375775462962</v>
      </c>
      <c r="T939" s="9">
        <f t="shared" si="59"/>
        <v>42372.624305555553</v>
      </c>
    </row>
    <row r="940" spans="1:20" ht="48">
      <c r="A940">
        <v>2279</v>
      </c>
      <c r="B940" s="3" t="s">
        <v>2280</v>
      </c>
      <c r="C940" s="3" t="s">
        <v>6389</v>
      </c>
      <c r="D940">
        <v>1000</v>
      </c>
      <c r="E940">
        <v>1538</v>
      </c>
      <c r="F940" t="s">
        <v>8219</v>
      </c>
      <c r="G940" t="s">
        <v>8224</v>
      </c>
      <c r="H940" t="s">
        <v>8246</v>
      </c>
      <c r="I940">
        <v>1423022400</v>
      </c>
      <c r="J940">
        <v>1421436099</v>
      </c>
      <c r="K940" t="b">
        <v>0</v>
      </c>
      <c r="L940">
        <v>32</v>
      </c>
      <c r="M940" t="b">
        <v>1</v>
      </c>
      <c r="N940" t="s">
        <v>8297</v>
      </c>
      <c r="O940">
        <f t="shared" si="56"/>
        <v>153.80000000000001</v>
      </c>
      <c r="P940">
        <f t="shared" si="57"/>
        <v>48.06</v>
      </c>
      <c r="Q940" s="5" t="s">
        <v>8333</v>
      </c>
      <c r="R940" t="s">
        <v>8351</v>
      </c>
      <c r="S940" s="9">
        <f t="shared" si="58"/>
        <v>42020.473368055558</v>
      </c>
      <c r="T940" s="9">
        <f t="shared" si="59"/>
        <v>42038.833333333336</v>
      </c>
    </row>
    <row r="941" spans="1:20" ht="48">
      <c r="A941">
        <v>2280</v>
      </c>
      <c r="B941" s="3" t="s">
        <v>2281</v>
      </c>
      <c r="C941" s="3" t="s">
        <v>6390</v>
      </c>
      <c r="D941">
        <v>9800</v>
      </c>
      <c r="E941">
        <v>39550.5</v>
      </c>
      <c r="F941" t="s">
        <v>8219</v>
      </c>
      <c r="G941" t="s">
        <v>8224</v>
      </c>
      <c r="H941" t="s">
        <v>8246</v>
      </c>
      <c r="I941">
        <v>1442501991</v>
      </c>
      <c r="J941">
        <v>1439909991</v>
      </c>
      <c r="K941" t="b">
        <v>0</v>
      </c>
      <c r="L941">
        <v>480</v>
      </c>
      <c r="M941" t="b">
        <v>1</v>
      </c>
      <c r="N941" t="s">
        <v>8297</v>
      </c>
      <c r="O941">
        <f t="shared" si="56"/>
        <v>403.58</v>
      </c>
      <c r="P941">
        <f t="shared" si="57"/>
        <v>82.4</v>
      </c>
      <c r="Q941" s="5" t="s">
        <v>8333</v>
      </c>
      <c r="R941" t="s">
        <v>8351</v>
      </c>
      <c r="S941" s="9">
        <f t="shared" si="58"/>
        <v>42234.291562499995</v>
      </c>
      <c r="T941" s="9">
        <f t="shared" si="59"/>
        <v>42264.291562499995</v>
      </c>
    </row>
    <row r="942" spans="1:20" ht="48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>
        <f t="shared" si="56"/>
        <v>0.28999999999999998</v>
      </c>
      <c r="P942">
        <f t="shared" si="57"/>
        <v>250</v>
      </c>
      <c r="Q942" s="5" t="s">
        <v>8331</v>
      </c>
      <c r="R942" t="s">
        <v>8332</v>
      </c>
      <c r="S942" s="9">
        <f t="shared" si="58"/>
        <v>42579.375104166662</v>
      </c>
      <c r="T942" s="9">
        <f t="shared" si="59"/>
        <v>42609.375104166662</v>
      </c>
    </row>
    <row r="943" spans="1:20" ht="48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>
        <f t="shared" si="56"/>
        <v>0</v>
      </c>
      <c r="P943" t="e">
        <f t="shared" si="57"/>
        <v>#DIV/0!</v>
      </c>
      <c r="Q943" s="5" t="s">
        <v>8331</v>
      </c>
      <c r="R943" t="s">
        <v>8332</v>
      </c>
      <c r="S943" s="9">
        <f t="shared" si="58"/>
        <v>41830.726759259254</v>
      </c>
      <c r="T943" s="9">
        <f t="shared" si="59"/>
        <v>41850.726759259254</v>
      </c>
    </row>
    <row r="944" spans="1:20" ht="48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>
        <f t="shared" si="56"/>
        <v>1.54</v>
      </c>
      <c r="P944">
        <f t="shared" si="57"/>
        <v>10</v>
      </c>
      <c r="Q944" s="5" t="s">
        <v>8331</v>
      </c>
      <c r="R944" t="s">
        <v>8332</v>
      </c>
      <c r="S944" s="9">
        <f t="shared" si="58"/>
        <v>41851.362824074073</v>
      </c>
      <c r="T944" s="9">
        <f t="shared" si="59"/>
        <v>41894.083333333328</v>
      </c>
    </row>
    <row r="945" spans="1:20" ht="48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>
        <f t="shared" si="56"/>
        <v>8.5399999999999991</v>
      </c>
      <c r="P945">
        <f t="shared" si="57"/>
        <v>29.24</v>
      </c>
      <c r="Q945" s="5" t="s">
        <v>8331</v>
      </c>
      <c r="R945" t="s">
        <v>8332</v>
      </c>
      <c r="S945" s="9">
        <f t="shared" si="58"/>
        <v>42113.919618055552</v>
      </c>
      <c r="T945" s="9">
        <f t="shared" si="59"/>
        <v>42143.919618055552</v>
      </c>
    </row>
    <row r="946" spans="1:20" ht="48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>
        <f t="shared" si="56"/>
        <v>0.09</v>
      </c>
      <c r="P946">
        <f t="shared" si="57"/>
        <v>3</v>
      </c>
      <c r="Q946" s="5" t="s">
        <v>8331</v>
      </c>
      <c r="R946" t="s">
        <v>8332</v>
      </c>
      <c r="S946" s="9">
        <f t="shared" si="58"/>
        <v>42011.592604166661</v>
      </c>
      <c r="T946" s="9">
        <f t="shared" si="59"/>
        <v>42068.518749999996</v>
      </c>
    </row>
    <row r="947" spans="1:20" ht="48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>
        <f t="shared" si="56"/>
        <v>2.66</v>
      </c>
      <c r="P947">
        <f t="shared" si="57"/>
        <v>33.25</v>
      </c>
      <c r="Q947" s="5" t="s">
        <v>8331</v>
      </c>
      <c r="R947" t="s">
        <v>8332</v>
      </c>
      <c r="S947" s="9">
        <f t="shared" si="58"/>
        <v>41844.541087962956</v>
      </c>
      <c r="T947" s="9">
        <f t="shared" si="59"/>
        <v>41874.541087962956</v>
      </c>
    </row>
    <row r="948" spans="1:20" ht="48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>
        <f t="shared" si="56"/>
        <v>0</v>
      </c>
      <c r="P948" t="e">
        <f t="shared" si="57"/>
        <v>#DIV/0!</v>
      </c>
      <c r="Q948" s="5" t="s">
        <v>8331</v>
      </c>
      <c r="R948" t="s">
        <v>8332</v>
      </c>
      <c r="S948" s="9">
        <f t="shared" si="58"/>
        <v>42319.518055555549</v>
      </c>
      <c r="T948" s="9">
        <f t="shared" si="59"/>
        <v>42364.518055555549</v>
      </c>
    </row>
    <row r="949" spans="1:20" ht="48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>
        <f t="shared" si="56"/>
        <v>0.05</v>
      </c>
      <c r="P949">
        <f t="shared" si="57"/>
        <v>1</v>
      </c>
      <c r="Q949" s="5" t="s">
        <v>8331</v>
      </c>
      <c r="R949" t="s">
        <v>8332</v>
      </c>
      <c r="S949" s="9">
        <f t="shared" si="58"/>
        <v>41918.485127314816</v>
      </c>
      <c r="T949" s="9">
        <f t="shared" si="59"/>
        <v>41948.52679398148</v>
      </c>
    </row>
    <row r="950" spans="1:20" ht="48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>
        <f t="shared" si="56"/>
        <v>1.41</v>
      </c>
      <c r="P950">
        <f t="shared" si="57"/>
        <v>53</v>
      </c>
      <c r="Q950" s="5" t="s">
        <v>8331</v>
      </c>
      <c r="R950" t="s">
        <v>8332</v>
      </c>
      <c r="S950" s="9">
        <f t="shared" si="58"/>
        <v>42597.719780092586</v>
      </c>
      <c r="T950" s="9">
        <f t="shared" si="59"/>
        <v>42637.719780092586</v>
      </c>
    </row>
    <row r="951" spans="1:20" ht="16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>
        <f t="shared" si="56"/>
        <v>0</v>
      </c>
      <c r="P951" t="e">
        <f t="shared" si="57"/>
        <v>#DIV/0!</v>
      </c>
      <c r="Q951" s="5" t="s">
        <v>8331</v>
      </c>
      <c r="R951" t="s">
        <v>8332</v>
      </c>
      <c r="S951" s="9">
        <f t="shared" si="58"/>
        <v>42382.097743055558</v>
      </c>
      <c r="T951" s="9">
        <f t="shared" si="59"/>
        <v>42412.097743055558</v>
      </c>
    </row>
    <row r="952" spans="1:20" ht="16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>
        <f t="shared" si="56"/>
        <v>0</v>
      </c>
      <c r="P952" t="e">
        <f t="shared" si="57"/>
        <v>#DIV/0!</v>
      </c>
      <c r="Q952" s="5" t="s">
        <v>8331</v>
      </c>
      <c r="R952" t="s">
        <v>8332</v>
      </c>
      <c r="S952" s="9">
        <f t="shared" si="58"/>
        <v>42231.463854166665</v>
      </c>
      <c r="T952" s="9">
        <f t="shared" si="59"/>
        <v>42261.463854166665</v>
      </c>
    </row>
    <row r="953" spans="1:20" ht="48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>
        <f t="shared" si="56"/>
        <v>0</v>
      </c>
      <c r="P953" t="e">
        <f t="shared" si="57"/>
        <v>#DIV/0!</v>
      </c>
      <c r="Q953" s="5" t="s">
        <v>8331</v>
      </c>
      <c r="R953" t="s">
        <v>8332</v>
      </c>
      <c r="S953" s="9">
        <f t="shared" si="58"/>
        <v>41849.680844907409</v>
      </c>
      <c r="T953" s="9">
        <f t="shared" si="59"/>
        <v>41877.680844907409</v>
      </c>
    </row>
    <row r="954" spans="1:20" ht="64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>
        <f t="shared" si="56"/>
        <v>0</v>
      </c>
      <c r="P954" t="e">
        <f t="shared" si="57"/>
        <v>#DIV/0!</v>
      </c>
      <c r="Q954" s="5" t="s">
        <v>8331</v>
      </c>
      <c r="R954" t="s">
        <v>8332</v>
      </c>
      <c r="S954" s="9">
        <f t="shared" si="58"/>
        <v>42483.464062499996</v>
      </c>
      <c r="T954" s="9">
        <f t="shared" si="59"/>
        <v>42527.506249999999</v>
      </c>
    </row>
    <row r="955" spans="1:20" ht="48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>
        <f t="shared" si="56"/>
        <v>1</v>
      </c>
      <c r="P955">
        <f t="shared" si="57"/>
        <v>15</v>
      </c>
      <c r="Q955" s="5" t="s">
        <v>8331</v>
      </c>
      <c r="R955" t="s">
        <v>8332</v>
      </c>
      <c r="S955" s="9">
        <f t="shared" si="58"/>
        <v>42774.839490740742</v>
      </c>
      <c r="T955" s="9">
        <f t="shared" si="59"/>
        <v>42799.839490740742</v>
      </c>
    </row>
    <row r="956" spans="1:20" ht="48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>
        <f t="shared" si="56"/>
        <v>0</v>
      </c>
      <c r="P956" t="e">
        <f t="shared" si="57"/>
        <v>#DIV/0!</v>
      </c>
      <c r="Q956" s="5" t="s">
        <v>8331</v>
      </c>
      <c r="R956" t="s">
        <v>8332</v>
      </c>
      <c r="S956" s="9">
        <f t="shared" si="58"/>
        <v>41831.518506944441</v>
      </c>
      <c r="T956" s="9">
        <f t="shared" si="59"/>
        <v>41861.583333333328</v>
      </c>
    </row>
    <row r="957" spans="1:20" ht="48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>
        <f t="shared" si="56"/>
        <v>0</v>
      </c>
      <c r="P957" t="e">
        <f t="shared" si="57"/>
        <v>#DIV/0!</v>
      </c>
      <c r="Q957" s="5" t="s">
        <v>8331</v>
      </c>
      <c r="R957" t="s">
        <v>8332</v>
      </c>
      <c r="S957" s="9">
        <f t="shared" si="58"/>
        <v>42406.659085648142</v>
      </c>
      <c r="T957" s="9">
        <f t="shared" si="59"/>
        <v>42436.659085648142</v>
      </c>
    </row>
    <row r="958" spans="1:20" ht="48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>
        <f t="shared" si="56"/>
        <v>0</v>
      </c>
      <c r="P958" t="e">
        <f t="shared" si="57"/>
        <v>#DIV/0!</v>
      </c>
      <c r="Q958" s="5" t="s">
        <v>8331</v>
      </c>
      <c r="R958" t="s">
        <v>8332</v>
      </c>
      <c r="S958" s="9">
        <f t="shared" si="58"/>
        <v>42058.386307870365</v>
      </c>
      <c r="T958" s="9">
        <f t="shared" si="59"/>
        <v>42118.344641203701</v>
      </c>
    </row>
    <row r="959" spans="1:20" ht="32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>
        <f t="shared" si="56"/>
        <v>0</v>
      </c>
      <c r="P959" t="e">
        <f t="shared" si="57"/>
        <v>#DIV/0!</v>
      </c>
      <c r="Q959" s="5" t="s">
        <v>8331</v>
      </c>
      <c r="R959" t="s">
        <v>8332</v>
      </c>
      <c r="S959" s="9">
        <f t="shared" si="58"/>
        <v>42678.537997685184</v>
      </c>
      <c r="T959" s="9">
        <f t="shared" si="59"/>
        <v>42708.579664351848</v>
      </c>
    </row>
    <row r="960" spans="1:20" ht="48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>
        <f t="shared" si="56"/>
        <v>0</v>
      </c>
      <c r="P960" t="e">
        <f t="shared" si="57"/>
        <v>#DIV/0!</v>
      </c>
      <c r="Q960" s="5" t="s">
        <v>8331</v>
      </c>
      <c r="R960" t="s">
        <v>8332</v>
      </c>
      <c r="S960" s="9">
        <f t="shared" si="58"/>
        <v>42047.567627314813</v>
      </c>
      <c r="T960" s="9">
        <f t="shared" si="59"/>
        <v>42088.666666666664</v>
      </c>
    </row>
    <row r="961" spans="1:20" ht="16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>
        <f t="shared" si="56"/>
        <v>0</v>
      </c>
      <c r="P961" t="e">
        <f t="shared" si="57"/>
        <v>#DIV/0!</v>
      </c>
      <c r="Q961" s="5" t="s">
        <v>8331</v>
      </c>
      <c r="R961" t="s">
        <v>8332</v>
      </c>
      <c r="S961" s="9">
        <f t="shared" si="58"/>
        <v>42046.456666666665</v>
      </c>
      <c r="T961" s="9">
        <f t="shared" si="59"/>
        <v>42076.415000000001</v>
      </c>
    </row>
    <row r="962" spans="1:20" ht="48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>
        <f t="shared" ref="O962:O1025" si="60">ROUND((E962/D962*100),2)</f>
        <v>1</v>
      </c>
      <c r="P962">
        <f t="shared" ref="P962:P1025" si="61">ROUND((E962/L962),2)</f>
        <v>50</v>
      </c>
      <c r="Q962" s="5" t="s">
        <v>8331</v>
      </c>
      <c r="R962" t="s">
        <v>8332</v>
      </c>
      <c r="S962" s="9">
        <f t="shared" si="58"/>
        <v>42079.579780092587</v>
      </c>
      <c r="T962" s="9">
        <f t="shared" si="59"/>
        <v>42109.579780092587</v>
      </c>
    </row>
    <row r="963" spans="1:20" ht="32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>
        <f t="shared" si="60"/>
        <v>0</v>
      </c>
      <c r="P963" t="e">
        <f t="shared" si="61"/>
        <v>#DIV/0!</v>
      </c>
      <c r="Q963" s="5" t="s">
        <v>8331</v>
      </c>
      <c r="R963" t="s">
        <v>8332</v>
      </c>
      <c r="S963" s="9">
        <f t="shared" ref="S963:S1026" si="62">(J963/86400)+25569+(-8/24)</f>
        <v>42431.943379629629</v>
      </c>
      <c r="T963" s="9">
        <f t="shared" ref="T963:T1026" si="63">(I963/86400)+25569+(-8/24)</f>
        <v>42491.708333333336</v>
      </c>
    </row>
    <row r="964" spans="1:20" ht="16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>
        <f t="shared" si="60"/>
        <v>95.48</v>
      </c>
      <c r="P964">
        <f t="shared" si="61"/>
        <v>47.5</v>
      </c>
      <c r="Q964" s="5" t="s">
        <v>8331</v>
      </c>
      <c r="R964" t="s">
        <v>8332</v>
      </c>
      <c r="S964" s="9">
        <f t="shared" si="62"/>
        <v>42556.473854166667</v>
      </c>
      <c r="T964" s="9">
        <f t="shared" si="63"/>
        <v>42563.473854166667</v>
      </c>
    </row>
    <row r="965" spans="1:20" ht="48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>
        <f t="shared" si="60"/>
        <v>0</v>
      </c>
      <c r="P965" t="e">
        <f t="shared" si="61"/>
        <v>#DIV/0!</v>
      </c>
      <c r="Q965" s="5" t="s">
        <v>8331</v>
      </c>
      <c r="R965" t="s">
        <v>8332</v>
      </c>
      <c r="S965" s="9">
        <f t="shared" si="62"/>
        <v>42582.697476851848</v>
      </c>
      <c r="T965" s="9">
        <f t="shared" si="63"/>
        <v>42612.697476851848</v>
      </c>
    </row>
    <row r="966" spans="1:20" ht="32">
      <c r="A966">
        <v>780</v>
      </c>
      <c r="B966" s="3" t="s">
        <v>781</v>
      </c>
      <c r="C966" s="3" t="s">
        <v>4890</v>
      </c>
      <c r="D966">
        <v>1000</v>
      </c>
      <c r="E966">
        <v>1040</v>
      </c>
      <c r="F966" t="s">
        <v>8219</v>
      </c>
      <c r="G966" t="s">
        <v>8224</v>
      </c>
      <c r="H966" t="s">
        <v>8246</v>
      </c>
      <c r="I966">
        <v>1304439025</v>
      </c>
      <c r="J966">
        <v>1301847025</v>
      </c>
      <c r="K966" t="b">
        <v>0</v>
      </c>
      <c r="L966">
        <v>27</v>
      </c>
      <c r="M966" t="b">
        <v>1</v>
      </c>
      <c r="N966" t="s">
        <v>8276</v>
      </c>
      <c r="O966">
        <f t="shared" si="60"/>
        <v>104</v>
      </c>
      <c r="P966">
        <f t="shared" si="61"/>
        <v>38.520000000000003</v>
      </c>
      <c r="Q966" s="5" t="s">
        <v>8325</v>
      </c>
      <c r="R966" t="s">
        <v>8326</v>
      </c>
      <c r="S966" s="9">
        <f t="shared" si="62"/>
        <v>40636.340567129628</v>
      </c>
      <c r="T966" s="9">
        <f t="shared" si="63"/>
        <v>40666.340567129628</v>
      </c>
    </row>
    <row r="967" spans="1:20" ht="48">
      <c r="A967">
        <v>781</v>
      </c>
      <c r="B967" s="3" t="s">
        <v>782</v>
      </c>
      <c r="C967" s="3" t="s">
        <v>4891</v>
      </c>
      <c r="D967">
        <v>800</v>
      </c>
      <c r="E967">
        <v>1065.23</v>
      </c>
      <c r="F967" t="s">
        <v>8219</v>
      </c>
      <c r="G967" t="s">
        <v>8224</v>
      </c>
      <c r="H967" t="s">
        <v>8246</v>
      </c>
      <c r="I967">
        <v>1370649674</v>
      </c>
      <c r="J967">
        <v>1368057674</v>
      </c>
      <c r="K967" t="b">
        <v>0</v>
      </c>
      <c r="L967">
        <v>25</v>
      </c>
      <c r="M967" t="b">
        <v>1</v>
      </c>
      <c r="N967" t="s">
        <v>8276</v>
      </c>
      <c r="O967">
        <f t="shared" si="60"/>
        <v>133.15</v>
      </c>
      <c r="P967">
        <f t="shared" si="61"/>
        <v>42.61</v>
      </c>
      <c r="Q967" s="5" t="s">
        <v>8325</v>
      </c>
      <c r="R967" t="s">
        <v>8326</v>
      </c>
      <c r="S967" s="9">
        <f t="shared" si="62"/>
        <v>41402.667523148142</v>
      </c>
      <c r="T967" s="9">
        <f t="shared" si="63"/>
        <v>41432.667523148142</v>
      </c>
    </row>
    <row r="968" spans="1:20" ht="48">
      <c r="A968">
        <v>782</v>
      </c>
      <c r="B968" s="3" t="s">
        <v>783</v>
      </c>
      <c r="C968" s="3" t="s">
        <v>4892</v>
      </c>
      <c r="D968">
        <v>700</v>
      </c>
      <c r="E968">
        <v>700</v>
      </c>
      <c r="F968" t="s">
        <v>8219</v>
      </c>
      <c r="G968" t="s">
        <v>8224</v>
      </c>
      <c r="H968" t="s">
        <v>8246</v>
      </c>
      <c r="I968">
        <v>1345918302</v>
      </c>
      <c r="J968">
        <v>1343326302</v>
      </c>
      <c r="K968" t="b">
        <v>0</v>
      </c>
      <c r="L968">
        <v>14</v>
      </c>
      <c r="M968" t="b">
        <v>1</v>
      </c>
      <c r="N968" t="s">
        <v>8276</v>
      </c>
      <c r="O968">
        <f t="shared" si="60"/>
        <v>100</v>
      </c>
      <c r="P968">
        <f t="shared" si="61"/>
        <v>50</v>
      </c>
      <c r="Q968" s="5" t="s">
        <v>8325</v>
      </c>
      <c r="R968" t="s">
        <v>8326</v>
      </c>
      <c r="S968" s="9">
        <f t="shared" si="62"/>
        <v>41116.424791666665</v>
      </c>
      <c r="T968" s="9">
        <f t="shared" si="63"/>
        <v>41146.424791666665</v>
      </c>
    </row>
    <row r="969" spans="1:20" ht="48">
      <c r="A969">
        <v>783</v>
      </c>
      <c r="B969" s="3" t="s">
        <v>784</v>
      </c>
      <c r="C969" s="3" t="s">
        <v>4893</v>
      </c>
      <c r="D969">
        <v>1500</v>
      </c>
      <c r="E969">
        <v>2222</v>
      </c>
      <c r="F969" t="s">
        <v>8219</v>
      </c>
      <c r="G969" t="s">
        <v>8224</v>
      </c>
      <c r="H969" t="s">
        <v>8246</v>
      </c>
      <c r="I969">
        <v>1335564000</v>
      </c>
      <c r="J969">
        <v>1332182049</v>
      </c>
      <c r="K969" t="b">
        <v>0</v>
      </c>
      <c r="L969">
        <v>35</v>
      </c>
      <c r="M969" t="b">
        <v>1</v>
      </c>
      <c r="N969" t="s">
        <v>8276</v>
      </c>
      <c r="O969">
        <f t="shared" si="60"/>
        <v>148.13</v>
      </c>
      <c r="P969">
        <f t="shared" si="61"/>
        <v>63.49</v>
      </c>
      <c r="Q969" s="5" t="s">
        <v>8325</v>
      </c>
      <c r="R969" t="s">
        <v>8326</v>
      </c>
      <c r="S969" s="9">
        <f t="shared" si="62"/>
        <v>40987.440381944441</v>
      </c>
      <c r="T969" s="9">
        <f t="shared" si="63"/>
        <v>41026.583333333328</v>
      </c>
    </row>
    <row r="970" spans="1:20" ht="48">
      <c r="A970">
        <v>784</v>
      </c>
      <c r="B970" s="3" t="s">
        <v>785</v>
      </c>
      <c r="C970" s="3" t="s">
        <v>4894</v>
      </c>
      <c r="D970">
        <v>1000</v>
      </c>
      <c r="E970">
        <v>1025</v>
      </c>
      <c r="F970" t="s">
        <v>8219</v>
      </c>
      <c r="G970" t="s">
        <v>8224</v>
      </c>
      <c r="H970" t="s">
        <v>8246</v>
      </c>
      <c r="I970">
        <v>1395023719</v>
      </c>
      <c r="J970">
        <v>1391571319</v>
      </c>
      <c r="K970" t="b">
        <v>0</v>
      </c>
      <c r="L970">
        <v>10</v>
      </c>
      <c r="M970" t="b">
        <v>1</v>
      </c>
      <c r="N970" t="s">
        <v>8276</v>
      </c>
      <c r="O970">
        <f t="shared" si="60"/>
        <v>102.5</v>
      </c>
      <c r="P970">
        <f t="shared" si="61"/>
        <v>102.5</v>
      </c>
      <c r="Q970" s="5" t="s">
        <v>8325</v>
      </c>
      <c r="R970" t="s">
        <v>8326</v>
      </c>
      <c r="S970" s="9">
        <f t="shared" si="62"/>
        <v>41674.816192129627</v>
      </c>
      <c r="T970" s="9">
        <f t="shared" si="63"/>
        <v>41714.774525462963</v>
      </c>
    </row>
    <row r="971" spans="1:20" ht="48">
      <c r="A971">
        <v>785</v>
      </c>
      <c r="B971" s="3" t="s">
        <v>786</v>
      </c>
      <c r="C971" s="3" t="s">
        <v>4895</v>
      </c>
      <c r="D971">
        <v>500</v>
      </c>
      <c r="E971">
        <v>903.14</v>
      </c>
      <c r="F971" t="s">
        <v>8219</v>
      </c>
      <c r="G971" t="s">
        <v>8224</v>
      </c>
      <c r="H971" t="s">
        <v>8246</v>
      </c>
      <c r="I971">
        <v>1362060915</v>
      </c>
      <c r="J971">
        <v>1359468915</v>
      </c>
      <c r="K971" t="b">
        <v>0</v>
      </c>
      <c r="L971">
        <v>29</v>
      </c>
      <c r="M971" t="b">
        <v>1</v>
      </c>
      <c r="N971" t="s">
        <v>8276</v>
      </c>
      <c r="O971">
        <f t="shared" si="60"/>
        <v>180.63</v>
      </c>
      <c r="P971">
        <f t="shared" si="61"/>
        <v>31.14</v>
      </c>
      <c r="Q971" s="5" t="s">
        <v>8325</v>
      </c>
      <c r="R971" t="s">
        <v>8326</v>
      </c>
      <c r="S971" s="9">
        <f t="shared" si="62"/>
        <v>41303.26059027778</v>
      </c>
      <c r="T971" s="9">
        <f t="shared" si="63"/>
        <v>41333.26059027778</v>
      </c>
    </row>
    <row r="972" spans="1:20" ht="48">
      <c r="A972">
        <v>786</v>
      </c>
      <c r="B972" s="3" t="s">
        <v>787</v>
      </c>
      <c r="C972" s="3" t="s">
        <v>4896</v>
      </c>
      <c r="D972">
        <v>5000</v>
      </c>
      <c r="E972">
        <v>7140</v>
      </c>
      <c r="F972" t="s">
        <v>8219</v>
      </c>
      <c r="G972" t="s">
        <v>8224</v>
      </c>
      <c r="H972" t="s">
        <v>8246</v>
      </c>
      <c r="I972">
        <v>1336751220</v>
      </c>
      <c r="J972">
        <v>1331774434</v>
      </c>
      <c r="K972" t="b">
        <v>0</v>
      </c>
      <c r="L972">
        <v>44</v>
      </c>
      <c r="M972" t="b">
        <v>1</v>
      </c>
      <c r="N972" t="s">
        <v>8276</v>
      </c>
      <c r="O972">
        <f t="shared" si="60"/>
        <v>142.80000000000001</v>
      </c>
      <c r="P972">
        <f t="shared" si="61"/>
        <v>162.27000000000001</v>
      </c>
      <c r="Q972" s="5" t="s">
        <v>8325</v>
      </c>
      <c r="R972" t="s">
        <v>8326</v>
      </c>
      <c r="S972" s="9">
        <f t="shared" si="62"/>
        <v>40982.722615740735</v>
      </c>
      <c r="T972" s="9">
        <f t="shared" si="63"/>
        <v>41040.324305555558</v>
      </c>
    </row>
    <row r="973" spans="1:20" ht="48">
      <c r="A973">
        <v>787</v>
      </c>
      <c r="B973" s="3" t="s">
        <v>788</v>
      </c>
      <c r="C973" s="3" t="s">
        <v>4897</v>
      </c>
      <c r="D973">
        <v>1200</v>
      </c>
      <c r="E973">
        <v>1370</v>
      </c>
      <c r="F973" t="s">
        <v>8219</v>
      </c>
      <c r="G973" t="s">
        <v>8224</v>
      </c>
      <c r="H973" t="s">
        <v>8246</v>
      </c>
      <c r="I973">
        <v>1383318226</v>
      </c>
      <c r="J973">
        <v>1380726226</v>
      </c>
      <c r="K973" t="b">
        <v>0</v>
      </c>
      <c r="L973">
        <v>17</v>
      </c>
      <c r="M973" t="b">
        <v>1</v>
      </c>
      <c r="N973" t="s">
        <v>8276</v>
      </c>
      <c r="O973">
        <f t="shared" si="60"/>
        <v>114.17</v>
      </c>
      <c r="P973">
        <f t="shared" si="61"/>
        <v>80.59</v>
      </c>
      <c r="Q973" s="5" t="s">
        <v>8325</v>
      </c>
      <c r="R973" t="s">
        <v>8326</v>
      </c>
      <c r="S973" s="9">
        <f t="shared" si="62"/>
        <v>41549.294282407405</v>
      </c>
      <c r="T973" s="9">
        <f t="shared" si="63"/>
        <v>41579.294282407405</v>
      </c>
    </row>
    <row r="974" spans="1:20" ht="48">
      <c r="A974">
        <v>788</v>
      </c>
      <c r="B974" s="3" t="s">
        <v>789</v>
      </c>
      <c r="C974" s="3" t="s">
        <v>4898</v>
      </c>
      <c r="D974">
        <v>1000</v>
      </c>
      <c r="E974">
        <v>2035.05</v>
      </c>
      <c r="F974" t="s">
        <v>8219</v>
      </c>
      <c r="G974" t="s">
        <v>8224</v>
      </c>
      <c r="H974" t="s">
        <v>8246</v>
      </c>
      <c r="I974">
        <v>1341633540</v>
      </c>
      <c r="J974">
        <v>1338336588</v>
      </c>
      <c r="K974" t="b">
        <v>0</v>
      </c>
      <c r="L974">
        <v>34</v>
      </c>
      <c r="M974" t="b">
        <v>1</v>
      </c>
      <c r="N974" t="s">
        <v>8276</v>
      </c>
      <c r="O974">
        <f t="shared" si="60"/>
        <v>203.51</v>
      </c>
      <c r="P974">
        <f t="shared" si="61"/>
        <v>59.85</v>
      </c>
      <c r="Q974" s="5" t="s">
        <v>8325</v>
      </c>
      <c r="R974" t="s">
        <v>8326</v>
      </c>
      <c r="S974" s="9">
        <f t="shared" si="62"/>
        <v>41058.673472222217</v>
      </c>
      <c r="T974" s="9">
        <f t="shared" si="63"/>
        <v>41096.832638888889</v>
      </c>
    </row>
    <row r="975" spans="1:20" ht="48">
      <c r="A975">
        <v>789</v>
      </c>
      <c r="B975" s="3" t="s">
        <v>790</v>
      </c>
      <c r="C975" s="3" t="s">
        <v>4899</v>
      </c>
      <c r="D975">
        <v>1700</v>
      </c>
      <c r="E975">
        <v>1860</v>
      </c>
      <c r="F975" t="s">
        <v>8219</v>
      </c>
      <c r="G975" t="s">
        <v>8224</v>
      </c>
      <c r="H975" t="s">
        <v>8246</v>
      </c>
      <c r="I975">
        <v>1358755140</v>
      </c>
      <c r="J975">
        <v>1357187280</v>
      </c>
      <c r="K975" t="b">
        <v>0</v>
      </c>
      <c r="L975">
        <v>14</v>
      </c>
      <c r="M975" t="b">
        <v>1</v>
      </c>
      <c r="N975" t="s">
        <v>8276</v>
      </c>
      <c r="O975">
        <f t="shared" si="60"/>
        <v>109.41</v>
      </c>
      <c r="P975">
        <f t="shared" si="61"/>
        <v>132.86000000000001</v>
      </c>
      <c r="Q975" s="5" t="s">
        <v>8325</v>
      </c>
      <c r="R975" t="s">
        <v>8326</v>
      </c>
      <c r="S975" s="9">
        <f t="shared" si="62"/>
        <v>41276.852777777771</v>
      </c>
      <c r="T975" s="9">
        <f t="shared" si="63"/>
        <v>41294.999305555553</v>
      </c>
    </row>
    <row r="976" spans="1:20" ht="48">
      <c r="A976">
        <v>790</v>
      </c>
      <c r="B976" s="3" t="s">
        <v>791</v>
      </c>
      <c r="C976" s="3" t="s">
        <v>4900</v>
      </c>
      <c r="D976">
        <v>10000</v>
      </c>
      <c r="E976">
        <v>14437.46</v>
      </c>
      <c r="F976" t="s">
        <v>8219</v>
      </c>
      <c r="G976" t="s">
        <v>8224</v>
      </c>
      <c r="H976" t="s">
        <v>8246</v>
      </c>
      <c r="I976">
        <v>1359680939</v>
      </c>
      <c r="J976">
        <v>1357088939</v>
      </c>
      <c r="K976" t="b">
        <v>0</v>
      </c>
      <c r="L976">
        <v>156</v>
      </c>
      <c r="M976" t="b">
        <v>1</v>
      </c>
      <c r="N976" t="s">
        <v>8276</v>
      </c>
      <c r="O976">
        <f t="shared" si="60"/>
        <v>144.37</v>
      </c>
      <c r="P976">
        <f t="shared" si="61"/>
        <v>92.55</v>
      </c>
      <c r="Q976" s="5" t="s">
        <v>8325</v>
      </c>
      <c r="R976" t="s">
        <v>8326</v>
      </c>
      <c r="S976" s="9">
        <f t="shared" si="62"/>
        <v>41275.714571759258</v>
      </c>
      <c r="T976" s="9">
        <f t="shared" si="63"/>
        <v>41305.714571759258</v>
      </c>
    </row>
    <row r="977" spans="1:20" ht="48">
      <c r="A977">
        <v>791</v>
      </c>
      <c r="B977" s="3" t="s">
        <v>792</v>
      </c>
      <c r="C977" s="3" t="s">
        <v>4901</v>
      </c>
      <c r="D977">
        <v>7500</v>
      </c>
      <c r="E977">
        <v>7790</v>
      </c>
      <c r="F977" t="s">
        <v>8219</v>
      </c>
      <c r="G977" t="s">
        <v>8224</v>
      </c>
      <c r="H977" t="s">
        <v>8246</v>
      </c>
      <c r="I977">
        <v>1384322340</v>
      </c>
      <c r="J977">
        <v>1381430646</v>
      </c>
      <c r="K977" t="b">
        <v>0</v>
      </c>
      <c r="L977">
        <v>128</v>
      </c>
      <c r="M977" t="b">
        <v>1</v>
      </c>
      <c r="N977" t="s">
        <v>8276</v>
      </c>
      <c r="O977">
        <f t="shared" si="60"/>
        <v>103.87</v>
      </c>
      <c r="P977">
        <f t="shared" si="61"/>
        <v>60.86</v>
      </c>
      <c r="Q977" s="5" t="s">
        <v>8325</v>
      </c>
      <c r="R977" t="s">
        <v>8326</v>
      </c>
      <c r="S977" s="9">
        <f t="shared" si="62"/>
        <v>41557.447291666664</v>
      </c>
      <c r="T977" s="9">
        <f t="shared" si="63"/>
        <v>41590.915972222218</v>
      </c>
    </row>
    <row r="978" spans="1:20" ht="32">
      <c r="A978">
        <v>792</v>
      </c>
      <c r="B978" s="3" t="s">
        <v>793</v>
      </c>
      <c r="C978" s="3" t="s">
        <v>4902</v>
      </c>
      <c r="D978">
        <v>2500</v>
      </c>
      <c r="E978">
        <v>2511.11</v>
      </c>
      <c r="F978" t="s">
        <v>8219</v>
      </c>
      <c r="G978" t="s">
        <v>8224</v>
      </c>
      <c r="H978" t="s">
        <v>8246</v>
      </c>
      <c r="I978">
        <v>1383861483</v>
      </c>
      <c r="J978">
        <v>1381265883</v>
      </c>
      <c r="K978" t="b">
        <v>0</v>
      </c>
      <c r="L978">
        <v>60</v>
      </c>
      <c r="M978" t="b">
        <v>1</v>
      </c>
      <c r="N978" t="s">
        <v>8276</v>
      </c>
      <c r="O978">
        <f t="shared" si="60"/>
        <v>100.44</v>
      </c>
      <c r="P978">
        <f t="shared" si="61"/>
        <v>41.85</v>
      </c>
      <c r="Q978" s="5" t="s">
        <v>8325</v>
      </c>
      <c r="R978" t="s">
        <v>8326</v>
      </c>
      <c r="S978" s="9">
        <f t="shared" si="62"/>
        <v>41555.540312499994</v>
      </c>
      <c r="T978" s="9">
        <f t="shared" si="63"/>
        <v>41585.581979166665</v>
      </c>
    </row>
    <row r="979" spans="1:20" ht="48">
      <c r="A979">
        <v>793</v>
      </c>
      <c r="B979" s="3" t="s">
        <v>794</v>
      </c>
      <c r="C979" s="3" t="s">
        <v>4903</v>
      </c>
      <c r="D979">
        <v>2750</v>
      </c>
      <c r="E979">
        <v>2826.43</v>
      </c>
      <c r="F979" t="s">
        <v>8219</v>
      </c>
      <c r="G979" t="s">
        <v>8224</v>
      </c>
      <c r="H979" t="s">
        <v>8246</v>
      </c>
      <c r="I979">
        <v>1372827540</v>
      </c>
      <c r="J979">
        <v>1371491244</v>
      </c>
      <c r="K979" t="b">
        <v>0</v>
      </c>
      <c r="L979">
        <v>32</v>
      </c>
      <c r="M979" t="b">
        <v>1</v>
      </c>
      <c r="N979" t="s">
        <v>8276</v>
      </c>
      <c r="O979">
        <f t="shared" si="60"/>
        <v>102.78</v>
      </c>
      <c r="P979">
        <f t="shared" si="61"/>
        <v>88.33</v>
      </c>
      <c r="Q979" s="5" t="s">
        <v>8325</v>
      </c>
      <c r="R979" t="s">
        <v>8326</v>
      </c>
      <c r="S979" s="9">
        <f t="shared" si="62"/>
        <v>41442.407916666663</v>
      </c>
      <c r="T979" s="9">
        <f t="shared" si="63"/>
        <v>41457.874305555553</v>
      </c>
    </row>
    <row r="980" spans="1:20" ht="48">
      <c r="A980">
        <v>794</v>
      </c>
      <c r="B980" s="3" t="s">
        <v>795</v>
      </c>
      <c r="C980" s="3" t="s">
        <v>4904</v>
      </c>
      <c r="D980">
        <v>8000</v>
      </c>
      <c r="E980">
        <v>8425</v>
      </c>
      <c r="F980" t="s">
        <v>8219</v>
      </c>
      <c r="G980" t="s">
        <v>8224</v>
      </c>
      <c r="H980" t="s">
        <v>8246</v>
      </c>
      <c r="I980">
        <v>1315242360</v>
      </c>
      <c r="J980">
        <v>1310438737</v>
      </c>
      <c r="K980" t="b">
        <v>0</v>
      </c>
      <c r="L980">
        <v>53</v>
      </c>
      <c r="M980" t="b">
        <v>1</v>
      </c>
      <c r="N980" t="s">
        <v>8276</v>
      </c>
      <c r="O980">
        <f t="shared" si="60"/>
        <v>105.31</v>
      </c>
      <c r="P980">
        <f t="shared" si="61"/>
        <v>158.96</v>
      </c>
      <c r="Q980" s="5" t="s">
        <v>8325</v>
      </c>
      <c r="R980" t="s">
        <v>8326</v>
      </c>
      <c r="S980" s="9">
        <f t="shared" si="62"/>
        <v>40735.781678240739</v>
      </c>
      <c r="T980" s="9">
        <f t="shared" si="63"/>
        <v>40791.379166666666</v>
      </c>
    </row>
    <row r="981" spans="1:20" ht="48">
      <c r="A981">
        <v>795</v>
      </c>
      <c r="B981" s="3" t="s">
        <v>796</v>
      </c>
      <c r="C981" s="3" t="s">
        <v>4905</v>
      </c>
      <c r="D981">
        <v>14000</v>
      </c>
      <c r="E981">
        <v>15650</v>
      </c>
      <c r="F981" t="s">
        <v>8219</v>
      </c>
      <c r="G981" t="s">
        <v>8224</v>
      </c>
      <c r="H981" t="s">
        <v>8246</v>
      </c>
      <c r="I981">
        <v>1333774740</v>
      </c>
      <c r="J981">
        <v>1330094566</v>
      </c>
      <c r="K981" t="b">
        <v>0</v>
      </c>
      <c r="L981">
        <v>184</v>
      </c>
      <c r="M981" t="b">
        <v>1</v>
      </c>
      <c r="N981" t="s">
        <v>8276</v>
      </c>
      <c r="O981">
        <f t="shared" si="60"/>
        <v>111.79</v>
      </c>
      <c r="P981">
        <f t="shared" si="61"/>
        <v>85.05</v>
      </c>
      <c r="Q981" s="5" t="s">
        <v>8325</v>
      </c>
      <c r="R981" t="s">
        <v>8326</v>
      </c>
      <c r="S981" s="9">
        <f t="shared" si="62"/>
        <v>40963.279699074068</v>
      </c>
      <c r="T981" s="9">
        <f t="shared" si="63"/>
        <v>41005.874305555553</v>
      </c>
    </row>
    <row r="982" spans="1:20" ht="64">
      <c r="A982">
        <v>796</v>
      </c>
      <c r="B982" s="3" t="s">
        <v>797</v>
      </c>
      <c r="C982" s="3" t="s">
        <v>4906</v>
      </c>
      <c r="D982">
        <v>10000</v>
      </c>
      <c r="E982">
        <v>10135</v>
      </c>
      <c r="F982" t="s">
        <v>8219</v>
      </c>
      <c r="G982" t="s">
        <v>8224</v>
      </c>
      <c r="H982" t="s">
        <v>8246</v>
      </c>
      <c r="I982">
        <v>1379279400</v>
      </c>
      <c r="J982">
        <v>1376687485</v>
      </c>
      <c r="K982" t="b">
        <v>0</v>
      </c>
      <c r="L982">
        <v>90</v>
      </c>
      <c r="M982" t="b">
        <v>1</v>
      </c>
      <c r="N982" t="s">
        <v>8276</v>
      </c>
      <c r="O982">
        <f t="shared" si="60"/>
        <v>101.35</v>
      </c>
      <c r="P982">
        <f t="shared" si="61"/>
        <v>112.61</v>
      </c>
      <c r="Q982" s="5" t="s">
        <v>8325</v>
      </c>
      <c r="R982" t="s">
        <v>8326</v>
      </c>
      <c r="S982" s="9">
        <f t="shared" si="62"/>
        <v>41502.549594907403</v>
      </c>
      <c r="T982" s="9">
        <f t="shared" si="63"/>
        <v>41532.548611111109</v>
      </c>
    </row>
    <row r="983" spans="1:20" ht="48">
      <c r="A983">
        <v>797</v>
      </c>
      <c r="B983" s="3" t="s">
        <v>798</v>
      </c>
      <c r="C983" s="3" t="s">
        <v>4907</v>
      </c>
      <c r="D983">
        <v>3000</v>
      </c>
      <c r="E983">
        <v>3226</v>
      </c>
      <c r="F983" t="s">
        <v>8219</v>
      </c>
      <c r="G983" t="s">
        <v>8224</v>
      </c>
      <c r="H983" t="s">
        <v>8246</v>
      </c>
      <c r="I983">
        <v>1335672000</v>
      </c>
      <c r="J983">
        <v>1332978688</v>
      </c>
      <c r="K983" t="b">
        <v>0</v>
      </c>
      <c r="L983">
        <v>71</v>
      </c>
      <c r="M983" t="b">
        <v>1</v>
      </c>
      <c r="N983" t="s">
        <v>8276</v>
      </c>
      <c r="O983">
        <f t="shared" si="60"/>
        <v>107.53</v>
      </c>
      <c r="P983">
        <f t="shared" si="61"/>
        <v>45.44</v>
      </c>
      <c r="Q983" s="5" t="s">
        <v>8325</v>
      </c>
      <c r="R983" t="s">
        <v>8326</v>
      </c>
      <c r="S983" s="9">
        <f t="shared" si="62"/>
        <v>40996.660740740735</v>
      </c>
      <c r="T983" s="9">
        <f t="shared" si="63"/>
        <v>41027.833333333328</v>
      </c>
    </row>
    <row r="984" spans="1:20" ht="48">
      <c r="A984">
        <v>798</v>
      </c>
      <c r="B984" s="3" t="s">
        <v>799</v>
      </c>
      <c r="C984" s="3" t="s">
        <v>4908</v>
      </c>
      <c r="D984">
        <v>3500</v>
      </c>
      <c r="E984">
        <v>4021</v>
      </c>
      <c r="F984" t="s">
        <v>8219</v>
      </c>
      <c r="G984" t="s">
        <v>8224</v>
      </c>
      <c r="H984" t="s">
        <v>8246</v>
      </c>
      <c r="I984">
        <v>1412086187</v>
      </c>
      <c r="J984">
        <v>1409494187</v>
      </c>
      <c r="K984" t="b">
        <v>0</v>
      </c>
      <c r="L984">
        <v>87</v>
      </c>
      <c r="M984" t="b">
        <v>1</v>
      </c>
      <c r="N984" t="s">
        <v>8276</v>
      </c>
      <c r="O984">
        <f t="shared" si="60"/>
        <v>114.89</v>
      </c>
      <c r="P984">
        <f t="shared" si="61"/>
        <v>46.22</v>
      </c>
      <c r="Q984" s="5" t="s">
        <v>8325</v>
      </c>
      <c r="R984" t="s">
        <v>8326</v>
      </c>
      <c r="S984" s="9">
        <f t="shared" si="62"/>
        <v>41882.256793981483</v>
      </c>
      <c r="T984" s="9">
        <f t="shared" si="63"/>
        <v>41912.256793981483</v>
      </c>
    </row>
    <row r="985" spans="1:20" ht="48">
      <c r="A985">
        <v>799</v>
      </c>
      <c r="B985" s="3" t="s">
        <v>800</v>
      </c>
      <c r="C985" s="3" t="s">
        <v>4909</v>
      </c>
      <c r="D985">
        <v>5000</v>
      </c>
      <c r="E985">
        <v>5001</v>
      </c>
      <c r="F985" t="s">
        <v>8219</v>
      </c>
      <c r="G985" t="s">
        <v>8224</v>
      </c>
      <c r="H985" t="s">
        <v>8246</v>
      </c>
      <c r="I985">
        <v>1335542446</v>
      </c>
      <c r="J985">
        <v>1332950446</v>
      </c>
      <c r="K985" t="b">
        <v>0</v>
      </c>
      <c r="L985">
        <v>28</v>
      </c>
      <c r="M985" t="b">
        <v>1</v>
      </c>
      <c r="N985" t="s">
        <v>8276</v>
      </c>
      <c r="O985">
        <f t="shared" si="60"/>
        <v>100.02</v>
      </c>
      <c r="P985">
        <f t="shared" si="61"/>
        <v>178.61</v>
      </c>
      <c r="Q985" s="5" t="s">
        <v>8325</v>
      </c>
      <c r="R985" t="s">
        <v>8326</v>
      </c>
      <c r="S985" s="9">
        <f t="shared" si="62"/>
        <v>40996.333865740737</v>
      </c>
      <c r="T985" s="9">
        <f t="shared" si="63"/>
        <v>41026.333865740737</v>
      </c>
    </row>
    <row r="986" spans="1:20" ht="48">
      <c r="A986">
        <v>800</v>
      </c>
      <c r="B986" s="3" t="s">
        <v>801</v>
      </c>
      <c r="C986" s="3" t="s">
        <v>4910</v>
      </c>
      <c r="D986">
        <v>1500</v>
      </c>
      <c r="E986">
        <v>2282</v>
      </c>
      <c r="F986" t="s">
        <v>8219</v>
      </c>
      <c r="G986" t="s">
        <v>8225</v>
      </c>
      <c r="H986" t="s">
        <v>8247</v>
      </c>
      <c r="I986">
        <v>1410431054</v>
      </c>
      <c r="J986">
        <v>1407839054</v>
      </c>
      <c r="K986" t="b">
        <v>0</v>
      </c>
      <c r="L986">
        <v>56</v>
      </c>
      <c r="M986" t="b">
        <v>1</v>
      </c>
      <c r="N986" t="s">
        <v>8276</v>
      </c>
      <c r="O986">
        <f t="shared" si="60"/>
        <v>152.13</v>
      </c>
      <c r="P986">
        <f t="shared" si="61"/>
        <v>40.75</v>
      </c>
      <c r="Q986" s="5" t="s">
        <v>8325</v>
      </c>
      <c r="R986" t="s">
        <v>8326</v>
      </c>
      <c r="S986" s="9">
        <f t="shared" si="62"/>
        <v>41863.100162037037</v>
      </c>
      <c r="T986" s="9">
        <f t="shared" si="63"/>
        <v>41893.100162037037</v>
      </c>
    </row>
    <row r="987" spans="1:20" ht="48">
      <c r="A987">
        <v>801</v>
      </c>
      <c r="B987" s="3" t="s">
        <v>802</v>
      </c>
      <c r="C987" s="3" t="s">
        <v>4911</v>
      </c>
      <c r="D987">
        <v>2000</v>
      </c>
      <c r="E987">
        <v>2230.4299999999998</v>
      </c>
      <c r="F987" t="s">
        <v>8219</v>
      </c>
      <c r="G987" t="s">
        <v>8224</v>
      </c>
      <c r="H987" t="s">
        <v>8246</v>
      </c>
      <c r="I987">
        <v>1309547120</v>
      </c>
      <c r="J987">
        <v>1306955120</v>
      </c>
      <c r="K987" t="b">
        <v>0</v>
      </c>
      <c r="L987">
        <v>51</v>
      </c>
      <c r="M987" t="b">
        <v>1</v>
      </c>
      <c r="N987" t="s">
        <v>8276</v>
      </c>
      <c r="O987">
        <f t="shared" si="60"/>
        <v>111.52</v>
      </c>
      <c r="P987">
        <f t="shared" si="61"/>
        <v>43.73</v>
      </c>
      <c r="Q987" s="5" t="s">
        <v>8325</v>
      </c>
      <c r="R987" t="s">
        <v>8326</v>
      </c>
      <c r="S987" s="9">
        <f t="shared" si="62"/>
        <v>40695.462037037032</v>
      </c>
      <c r="T987" s="9">
        <f t="shared" si="63"/>
        <v>40725.462037037032</v>
      </c>
    </row>
    <row r="988" spans="1:20" ht="48">
      <c r="A988">
        <v>802</v>
      </c>
      <c r="B988" s="3" t="s">
        <v>803</v>
      </c>
      <c r="C988" s="3" t="s">
        <v>4912</v>
      </c>
      <c r="D988">
        <v>6000</v>
      </c>
      <c r="E988">
        <v>6080</v>
      </c>
      <c r="F988" t="s">
        <v>8219</v>
      </c>
      <c r="G988" t="s">
        <v>8224</v>
      </c>
      <c r="H988" t="s">
        <v>8246</v>
      </c>
      <c r="I988">
        <v>1347854700</v>
      </c>
      <c r="J988">
        <v>1343867524</v>
      </c>
      <c r="K988" t="b">
        <v>0</v>
      </c>
      <c r="L988">
        <v>75</v>
      </c>
      <c r="M988" t="b">
        <v>1</v>
      </c>
      <c r="N988" t="s">
        <v>8276</v>
      </c>
      <c r="O988">
        <f t="shared" si="60"/>
        <v>101.33</v>
      </c>
      <c r="P988">
        <f t="shared" si="61"/>
        <v>81.069999999999993</v>
      </c>
      <c r="Q988" s="5" t="s">
        <v>8325</v>
      </c>
      <c r="R988" t="s">
        <v>8326</v>
      </c>
      <c r="S988" s="9">
        <f t="shared" si="62"/>
        <v>41122.688935185179</v>
      </c>
      <c r="T988" s="9">
        <f t="shared" si="63"/>
        <v>41168.836805555555</v>
      </c>
    </row>
    <row r="989" spans="1:20" ht="48">
      <c r="A989">
        <v>803</v>
      </c>
      <c r="B989" s="3" t="s">
        <v>804</v>
      </c>
      <c r="C989" s="3" t="s">
        <v>4913</v>
      </c>
      <c r="D989">
        <v>2300</v>
      </c>
      <c r="E989">
        <v>2835</v>
      </c>
      <c r="F989" t="s">
        <v>8219</v>
      </c>
      <c r="G989" t="s">
        <v>8224</v>
      </c>
      <c r="H989" t="s">
        <v>8246</v>
      </c>
      <c r="I989">
        <v>1306630800</v>
      </c>
      <c r="J989">
        <v>1304376478</v>
      </c>
      <c r="K989" t="b">
        <v>0</v>
      </c>
      <c r="L989">
        <v>38</v>
      </c>
      <c r="M989" t="b">
        <v>1</v>
      </c>
      <c r="N989" t="s">
        <v>8276</v>
      </c>
      <c r="O989">
        <f t="shared" si="60"/>
        <v>123.26</v>
      </c>
      <c r="P989">
        <f t="shared" si="61"/>
        <v>74.61</v>
      </c>
      <c r="Q989" s="5" t="s">
        <v>8325</v>
      </c>
      <c r="R989" t="s">
        <v>8326</v>
      </c>
      <c r="S989" s="9">
        <f t="shared" si="62"/>
        <v>40665.616643518515</v>
      </c>
      <c r="T989" s="9">
        <f t="shared" si="63"/>
        <v>40691.708333333328</v>
      </c>
    </row>
    <row r="990" spans="1:20" ht="48">
      <c r="A990">
        <v>804</v>
      </c>
      <c r="B990" s="3" t="s">
        <v>805</v>
      </c>
      <c r="C990" s="3" t="s">
        <v>4914</v>
      </c>
      <c r="D990">
        <v>5500</v>
      </c>
      <c r="E990">
        <v>5500</v>
      </c>
      <c r="F990" t="s">
        <v>8219</v>
      </c>
      <c r="G990" t="s">
        <v>8224</v>
      </c>
      <c r="H990" t="s">
        <v>8246</v>
      </c>
      <c r="I990">
        <v>1311393540</v>
      </c>
      <c r="J990">
        <v>1309919526</v>
      </c>
      <c r="K990" t="b">
        <v>0</v>
      </c>
      <c r="L990">
        <v>18</v>
      </c>
      <c r="M990" t="b">
        <v>1</v>
      </c>
      <c r="N990" t="s">
        <v>8276</v>
      </c>
      <c r="O990">
        <f t="shared" si="60"/>
        <v>100</v>
      </c>
      <c r="P990">
        <f t="shared" si="61"/>
        <v>305.56</v>
      </c>
      <c r="Q990" s="5" t="s">
        <v>8325</v>
      </c>
      <c r="R990" t="s">
        <v>8326</v>
      </c>
      <c r="S990" s="9">
        <f t="shared" si="62"/>
        <v>40729.772291666661</v>
      </c>
      <c r="T990" s="9">
        <f t="shared" si="63"/>
        <v>40746.832638888889</v>
      </c>
    </row>
    <row r="991" spans="1:20" ht="48">
      <c r="A991">
        <v>805</v>
      </c>
      <c r="B991" s="3" t="s">
        <v>806</v>
      </c>
      <c r="C991" s="3" t="s">
        <v>4915</v>
      </c>
      <c r="D991">
        <v>3000</v>
      </c>
      <c r="E991">
        <v>3150</v>
      </c>
      <c r="F991" t="s">
        <v>8219</v>
      </c>
      <c r="G991" t="s">
        <v>8224</v>
      </c>
      <c r="H991" t="s">
        <v>8246</v>
      </c>
      <c r="I991">
        <v>1310857200</v>
      </c>
      <c r="J991">
        <v>1306525512</v>
      </c>
      <c r="K991" t="b">
        <v>0</v>
      </c>
      <c r="L991">
        <v>54</v>
      </c>
      <c r="M991" t="b">
        <v>1</v>
      </c>
      <c r="N991" t="s">
        <v>8276</v>
      </c>
      <c r="O991">
        <f t="shared" si="60"/>
        <v>105</v>
      </c>
      <c r="P991">
        <f t="shared" si="61"/>
        <v>58.33</v>
      </c>
      <c r="Q991" s="5" t="s">
        <v>8325</v>
      </c>
      <c r="R991" t="s">
        <v>8326</v>
      </c>
      <c r="S991" s="9">
        <f t="shared" si="62"/>
        <v>40690.489722222221</v>
      </c>
      <c r="T991" s="9">
        <f t="shared" si="63"/>
        <v>40740.625</v>
      </c>
    </row>
    <row r="992" spans="1:20" ht="16">
      <c r="A992">
        <v>806</v>
      </c>
      <c r="B992" s="3" t="s">
        <v>807</v>
      </c>
      <c r="C992" s="3" t="s">
        <v>4916</v>
      </c>
      <c r="D992">
        <v>8000</v>
      </c>
      <c r="E992">
        <v>8355</v>
      </c>
      <c r="F992" t="s">
        <v>8219</v>
      </c>
      <c r="G992" t="s">
        <v>8224</v>
      </c>
      <c r="H992" t="s">
        <v>8246</v>
      </c>
      <c r="I992">
        <v>1315413339</v>
      </c>
      <c r="J992">
        <v>1312821339</v>
      </c>
      <c r="K992" t="b">
        <v>0</v>
      </c>
      <c r="L992">
        <v>71</v>
      </c>
      <c r="M992" t="b">
        <v>1</v>
      </c>
      <c r="N992" t="s">
        <v>8276</v>
      </c>
      <c r="O992">
        <f t="shared" si="60"/>
        <v>104.44</v>
      </c>
      <c r="P992">
        <f t="shared" si="61"/>
        <v>117.68</v>
      </c>
      <c r="Q992" s="5" t="s">
        <v>8325</v>
      </c>
      <c r="R992" t="s">
        <v>8326</v>
      </c>
      <c r="S992" s="9">
        <f t="shared" si="62"/>
        <v>40763.358090277776</v>
      </c>
      <c r="T992" s="9">
        <f t="shared" si="63"/>
        <v>40793.358090277776</v>
      </c>
    </row>
    <row r="993" spans="1:20" ht="32">
      <c r="A993">
        <v>807</v>
      </c>
      <c r="B993" s="3" t="s">
        <v>808</v>
      </c>
      <c r="C993" s="3" t="s">
        <v>4917</v>
      </c>
      <c r="D993">
        <v>4000</v>
      </c>
      <c r="E993">
        <v>4205</v>
      </c>
      <c r="F993" t="s">
        <v>8219</v>
      </c>
      <c r="G993" t="s">
        <v>8224</v>
      </c>
      <c r="H993" t="s">
        <v>8246</v>
      </c>
      <c r="I993">
        <v>1488333600</v>
      </c>
      <c r="J993">
        <v>1485270311</v>
      </c>
      <c r="K993" t="b">
        <v>0</v>
      </c>
      <c r="L993">
        <v>57</v>
      </c>
      <c r="M993" t="b">
        <v>1</v>
      </c>
      <c r="N993" t="s">
        <v>8276</v>
      </c>
      <c r="O993">
        <f t="shared" si="60"/>
        <v>105.13</v>
      </c>
      <c r="P993">
        <f t="shared" si="61"/>
        <v>73.77</v>
      </c>
      <c r="Q993" s="5" t="s">
        <v>8325</v>
      </c>
      <c r="R993" t="s">
        <v>8326</v>
      </c>
      <c r="S993" s="9">
        <f t="shared" si="62"/>
        <v>42759.295266203706</v>
      </c>
      <c r="T993" s="9">
        <f t="shared" si="63"/>
        <v>42794.749999999993</v>
      </c>
    </row>
    <row r="994" spans="1:20" ht="48">
      <c r="A994">
        <v>808</v>
      </c>
      <c r="B994" s="3" t="s">
        <v>809</v>
      </c>
      <c r="C994" s="3" t="s">
        <v>4918</v>
      </c>
      <c r="D994">
        <v>4500</v>
      </c>
      <c r="E994">
        <v>4500</v>
      </c>
      <c r="F994" t="s">
        <v>8219</v>
      </c>
      <c r="G994" t="s">
        <v>8229</v>
      </c>
      <c r="H994" t="s">
        <v>8251</v>
      </c>
      <c r="I994">
        <v>1419224340</v>
      </c>
      <c r="J994">
        <v>1416363886</v>
      </c>
      <c r="K994" t="b">
        <v>0</v>
      </c>
      <c r="L994">
        <v>43</v>
      </c>
      <c r="M994" t="b">
        <v>1</v>
      </c>
      <c r="N994" t="s">
        <v>8276</v>
      </c>
      <c r="O994">
        <f t="shared" si="60"/>
        <v>100</v>
      </c>
      <c r="P994">
        <f t="shared" si="61"/>
        <v>104.65</v>
      </c>
      <c r="Q994" s="5" t="s">
        <v>8325</v>
      </c>
      <c r="R994" t="s">
        <v>8326</v>
      </c>
      <c r="S994" s="9">
        <f t="shared" si="62"/>
        <v>41961.767199074071</v>
      </c>
      <c r="T994" s="9">
        <f t="shared" si="63"/>
        <v>41994.874305555553</v>
      </c>
    </row>
    <row r="995" spans="1:20" ht="32">
      <c r="A995">
        <v>809</v>
      </c>
      <c r="B995" s="3" t="s">
        <v>810</v>
      </c>
      <c r="C995" s="3" t="s">
        <v>4919</v>
      </c>
      <c r="D995">
        <v>4000</v>
      </c>
      <c r="E995">
        <v>4151</v>
      </c>
      <c r="F995" t="s">
        <v>8219</v>
      </c>
      <c r="G995" t="s">
        <v>8224</v>
      </c>
      <c r="H995" t="s">
        <v>8246</v>
      </c>
      <c r="I995">
        <v>1390161630</v>
      </c>
      <c r="J995">
        <v>1387569630</v>
      </c>
      <c r="K995" t="b">
        <v>0</v>
      </c>
      <c r="L995">
        <v>52</v>
      </c>
      <c r="M995" t="b">
        <v>1</v>
      </c>
      <c r="N995" t="s">
        <v>8276</v>
      </c>
      <c r="O995">
        <f t="shared" si="60"/>
        <v>103.78</v>
      </c>
      <c r="P995">
        <f t="shared" si="61"/>
        <v>79.83</v>
      </c>
      <c r="Q995" s="5" t="s">
        <v>8325</v>
      </c>
      <c r="R995" t="s">
        <v>8326</v>
      </c>
      <c r="S995" s="9">
        <f t="shared" si="62"/>
        <v>41628.500347222223</v>
      </c>
      <c r="T995" s="9">
        <f t="shared" si="63"/>
        <v>41658.500347222223</v>
      </c>
    </row>
    <row r="996" spans="1:20" ht="48">
      <c r="A996">
        <v>810</v>
      </c>
      <c r="B996" s="3" t="s">
        <v>811</v>
      </c>
      <c r="C996" s="3" t="s">
        <v>4920</v>
      </c>
      <c r="D996">
        <v>1500</v>
      </c>
      <c r="E996">
        <v>1575</v>
      </c>
      <c r="F996" t="s">
        <v>8219</v>
      </c>
      <c r="G996" t="s">
        <v>8224</v>
      </c>
      <c r="H996" t="s">
        <v>8246</v>
      </c>
      <c r="I996">
        <v>1346462462</v>
      </c>
      <c r="J996">
        <v>1343870462</v>
      </c>
      <c r="K996" t="b">
        <v>0</v>
      </c>
      <c r="L996">
        <v>27</v>
      </c>
      <c r="M996" t="b">
        <v>1</v>
      </c>
      <c r="N996" t="s">
        <v>8276</v>
      </c>
      <c r="O996">
        <f t="shared" si="60"/>
        <v>105</v>
      </c>
      <c r="P996">
        <f t="shared" si="61"/>
        <v>58.33</v>
      </c>
      <c r="Q996" s="5" t="s">
        <v>8325</v>
      </c>
      <c r="R996" t="s">
        <v>8326</v>
      </c>
      <c r="S996" s="9">
        <f t="shared" si="62"/>
        <v>41122.722939814812</v>
      </c>
      <c r="T996" s="9">
        <f t="shared" si="63"/>
        <v>41152.722939814812</v>
      </c>
    </row>
    <row r="997" spans="1:20" ht="32">
      <c r="A997">
        <v>811</v>
      </c>
      <c r="B997" s="3" t="s">
        <v>812</v>
      </c>
      <c r="C997" s="3" t="s">
        <v>4921</v>
      </c>
      <c r="D997">
        <v>1000</v>
      </c>
      <c r="E997">
        <v>1040</v>
      </c>
      <c r="F997" t="s">
        <v>8219</v>
      </c>
      <c r="G997" t="s">
        <v>8224</v>
      </c>
      <c r="H997" t="s">
        <v>8246</v>
      </c>
      <c r="I997">
        <v>1373475120</v>
      </c>
      <c r="J997">
        <v>1371569202</v>
      </c>
      <c r="K997" t="b">
        <v>0</v>
      </c>
      <c r="L997">
        <v>12</v>
      </c>
      <c r="M997" t="b">
        <v>1</v>
      </c>
      <c r="N997" t="s">
        <v>8276</v>
      </c>
      <c r="O997">
        <f t="shared" si="60"/>
        <v>104</v>
      </c>
      <c r="P997">
        <f t="shared" si="61"/>
        <v>86.67</v>
      </c>
      <c r="Q997" s="5" t="s">
        <v>8325</v>
      </c>
      <c r="R997" t="s">
        <v>8326</v>
      </c>
      <c r="S997" s="9">
        <f t="shared" si="62"/>
        <v>41443.310208333329</v>
      </c>
      <c r="T997" s="9">
        <f t="shared" si="63"/>
        <v>41465.369444444441</v>
      </c>
    </row>
    <row r="998" spans="1:20" ht="48">
      <c r="A998">
        <v>812</v>
      </c>
      <c r="B998" s="3" t="s">
        <v>813</v>
      </c>
      <c r="C998" s="3" t="s">
        <v>4922</v>
      </c>
      <c r="D998">
        <v>600</v>
      </c>
      <c r="E998">
        <v>911</v>
      </c>
      <c r="F998" t="s">
        <v>8219</v>
      </c>
      <c r="G998" t="s">
        <v>8224</v>
      </c>
      <c r="H998" t="s">
        <v>8246</v>
      </c>
      <c r="I998">
        <v>1362146280</v>
      </c>
      <c r="J998">
        <v>1357604752</v>
      </c>
      <c r="K998" t="b">
        <v>0</v>
      </c>
      <c r="L998">
        <v>33</v>
      </c>
      <c r="M998" t="b">
        <v>1</v>
      </c>
      <c r="N998" t="s">
        <v>8276</v>
      </c>
      <c r="O998">
        <f t="shared" si="60"/>
        <v>151.83000000000001</v>
      </c>
      <c r="P998">
        <f t="shared" si="61"/>
        <v>27.61</v>
      </c>
      <c r="Q998" s="5" t="s">
        <v>8325</v>
      </c>
      <c r="R998" t="s">
        <v>8326</v>
      </c>
      <c r="S998" s="9">
        <f t="shared" si="62"/>
        <v>41281.684629629628</v>
      </c>
      <c r="T998" s="9">
        <f t="shared" si="63"/>
        <v>41334.248611111107</v>
      </c>
    </row>
    <row r="999" spans="1:20" ht="32">
      <c r="A999">
        <v>813</v>
      </c>
      <c r="B999" s="3" t="s">
        <v>814</v>
      </c>
      <c r="C999" s="3" t="s">
        <v>4923</v>
      </c>
      <c r="D999">
        <v>1500</v>
      </c>
      <c r="E999">
        <v>2399.94</v>
      </c>
      <c r="F999" t="s">
        <v>8219</v>
      </c>
      <c r="G999" t="s">
        <v>8224</v>
      </c>
      <c r="H999" t="s">
        <v>8246</v>
      </c>
      <c r="I999">
        <v>1342825365</v>
      </c>
      <c r="J999">
        <v>1340233365</v>
      </c>
      <c r="K999" t="b">
        <v>0</v>
      </c>
      <c r="L999">
        <v>96</v>
      </c>
      <c r="M999" t="b">
        <v>1</v>
      </c>
      <c r="N999" t="s">
        <v>8276</v>
      </c>
      <c r="O999">
        <f t="shared" si="60"/>
        <v>160</v>
      </c>
      <c r="P999">
        <f t="shared" si="61"/>
        <v>25</v>
      </c>
      <c r="Q999" s="5" t="s">
        <v>8325</v>
      </c>
      <c r="R999" t="s">
        <v>8326</v>
      </c>
      <c r="S999" s="9">
        <f t="shared" si="62"/>
        <v>41080.626909722218</v>
      </c>
      <c r="T999" s="9">
        <f t="shared" si="63"/>
        <v>41110.626909722218</v>
      </c>
    </row>
    <row r="1000" spans="1:20" ht="48">
      <c r="A1000">
        <v>814</v>
      </c>
      <c r="B1000" s="3" t="s">
        <v>815</v>
      </c>
      <c r="C1000" s="3" t="s">
        <v>4924</v>
      </c>
      <c r="D1000">
        <v>1000</v>
      </c>
      <c r="E1000">
        <v>1273</v>
      </c>
      <c r="F1000" t="s">
        <v>8219</v>
      </c>
      <c r="G1000" t="s">
        <v>8224</v>
      </c>
      <c r="H1000" t="s">
        <v>8246</v>
      </c>
      <c r="I1000">
        <v>1306865040</v>
      </c>
      <c r="J1000">
        <v>1305568201</v>
      </c>
      <c r="K1000" t="b">
        <v>0</v>
      </c>
      <c r="L1000">
        <v>28</v>
      </c>
      <c r="M1000" t="b">
        <v>1</v>
      </c>
      <c r="N1000" t="s">
        <v>8276</v>
      </c>
      <c r="O1000">
        <f t="shared" si="60"/>
        <v>127.3</v>
      </c>
      <c r="P1000">
        <f t="shared" si="61"/>
        <v>45.46</v>
      </c>
      <c r="Q1000" s="5" t="s">
        <v>8325</v>
      </c>
      <c r="R1000" t="s">
        <v>8326</v>
      </c>
      <c r="S1000" s="9">
        <f t="shared" si="62"/>
        <v>40679.409733796296</v>
      </c>
      <c r="T1000" s="9">
        <f t="shared" si="63"/>
        <v>40694.419444444444</v>
      </c>
    </row>
    <row r="1001" spans="1:20" ht="32">
      <c r="A1001">
        <v>815</v>
      </c>
      <c r="B1001" s="3" t="s">
        <v>816</v>
      </c>
      <c r="C1001" s="3" t="s">
        <v>4925</v>
      </c>
      <c r="D1001">
        <v>4000</v>
      </c>
      <c r="E1001">
        <v>4280</v>
      </c>
      <c r="F1001" t="s">
        <v>8219</v>
      </c>
      <c r="G1001" t="s">
        <v>8224</v>
      </c>
      <c r="H1001" t="s">
        <v>8246</v>
      </c>
      <c r="I1001">
        <v>1414879303</v>
      </c>
      <c r="J1001">
        <v>1412287303</v>
      </c>
      <c r="K1001" t="b">
        <v>0</v>
      </c>
      <c r="L1001">
        <v>43</v>
      </c>
      <c r="M1001" t="b">
        <v>1</v>
      </c>
      <c r="N1001" t="s">
        <v>8276</v>
      </c>
      <c r="O1001">
        <f t="shared" si="60"/>
        <v>107</v>
      </c>
      <c r="P1001">
        <f t="shared" si="61"/>
        <v>99.53</v>
      </c>
      <c r="Q1001" s="5" t="s">
        <v>8325</v>
      </c>
      <c r="R1001" t="s">
        <v>8326</v>
      </c>
      <c r="S1001" s="9">
        <f t="shared" si="62"/>
        <v>41914.58452546296</v>
      </c>
      <c r="T1001" s="9">
        <f t="shared" si="63"/>
        <v>41944.58452546296</v>
      </c>
    </row>
    <row r="1002" spans="1:20" ht="32">
      <c r="A1002">
        <v>816</v>
      </c>
      <c r="B1002" s="3" t="s">
        <v>817</v>
      </c>
      <c r="C1002" s="3" t="s">
        <v>4926</v>
      </c>
      <c r="D1002">
        <v>7000</v>
      </c>
      <c r="E1002">
        <v>8058.55</v>
      </c>
      <c r="F1002" t="s">
        <v>8219</v>
      </c>
      <c r="G1002" t="s">
        <v>8224</v>
      </c>
      <c r="H1002" t="s">
        <v>8246</v>
      </c>
      <c r="I1002">
        <v>1365489000</v>
      </c>
      <c r="J1002">
        <v>1362776043</v>
      </c>
      <c r="K1002" t="b">
        <v>0</v>
      </c>
      <c r="L1002">
        <v>205</v>
      </c>
      <c r="M1002" t="b">
        <v>1</v>
      </c>
      <c r="N1002" t="s">
        <v>8276</v>
      </c>
      <c r="O1002">
        <f t="shared" si="60"/>
        <v>115.12</v>
      </c>
      <c r="P1002">
        <f t="shared" si="61"/>
        <v>39.31</v>
      </c>
      <c r="Q1002" s="5" t="s">
        <v>8325</v>
      </c>
      <c r="R1002" t="s">
        <v>8326</v>
      </c>
      <c r="S1002" s="9">
        <f t="shared" si="62"/>
        <v>41341.537534722222</v>
      </c>
      <c r="T1002" s="9">
        <f t="shared" si="63"/>
        <v>41372.9375</v>
      </c>
    </row>
    <row r="1003" spans="1:20" ht="48">
      <c r="A1003">
        <v>817</v>
      </c>
      <c r="B1003" s="3" t="s">
        <v>818</v>
      </c>
      <c r="C1003" s="3" t="s">
        <v>4927</v>
      </c>
      <c r="D1003">
        <v>1500</v>
      </c>
      <c r="E1003">
        <v>2056.66</v>
      </c>
      <c r="F1003" t="s">
        <v>8219</v>
      </c>
      <c r="G1003" t="s">
        <v>8224</v>
      </c>
      <c r="H1003" t="s">
        <v>8246</v>
      </c>
      <c r="I1003">
        <v>1331441940</v>
      </c>
      <c r="J1003">
        <v>1326810211</v>
      </c>
      <c r="K1003" t="b">
        <v>0</v>
      </c>
      <c r="L1003">
        <v>23</v>
      </c>
      <c r="M1003" t="b">
        <v>1</v>
      </c>
      <c r="N1003" t="s">
        <v>8276</v>
      </c>
      <c r="O1003">
        <f t="shared" si="60"/>
        <v>137.11000000000001</v>
      </c>
      <c r="P1003">
        <f t="shared" si="61"/>
        <v>89.42</v>
      </c>
      <c r="Q1003" s="5" t="s">
        <v>8325</v>
      </c>
      <c r="R1003" t="s">
        <v>8326</v>
      </c>
      <c r="S1003" s="9">
        <f t="shared" si="62"/>
        <v>40925.266331018516</v>
      </c>
      <c r="T1003" s="9">
        <f t="shared" si="63"/>
        <v>40978.874305555553</v>
      </c>
    </row>
    <row r="1004" spans="1:20" ht="48">
      <c r="A1004">
        <v>818</v>
      </c>
      <c r="B1004" s="3" t="s">
        <v>819</v>
      </c>
      <c r="C1004" s="3" t="s">
        <v>4928</v>
      </c>
      <c r="D1004">
        <v>350</v>
      </c>
      <c r="E1004">
        <v>545</v>
      </c>
      <c r="F1004" t="s">
        <v>8219</v>
      </c>
      <c r="G1004" t="s">
        <v>8224</v>
      </c>
      <c r="H1004" t="s">
        <v>8246</v>
      </c>
      <c r="I1004">
        <v>1344358860</v>
      </c>
      <c r="J1004">
        <v>1343682681</v>
      </c>
      <c r="K1004" t="b">
        <v>0</v>
      </c>
      <c r="L1004">
        <v>19</v>
      </c>
      <c r="M1004" t="b">
        <v>1</v>
      </c>
      <c r="N1004" t="s">
        <v>8276</v>
      </c>
      <c r="O1004">
        <f t="shared" si="60"/>
        <v>155.71</v>
      </c>
      <c r="P1004">
        <f t="shared" si="61"/>
        <v>28.68</v>
      </c>
      <c r="Q1004" s="5" t="s">
        <v>8325</v>
      </c>
      <c r="R1004" t="s">
        <v>8326</v>
      </c>
      <c r="S1004" s="9">
        <f t="shared" si="62"/>
        <v>41120.54954861111</v>
      </c>
      <c r="T1004" s="9">
        <f t="shared" si="63"/>
        <v>41128.375694444439</v>
      </c>
    </row>
    <row r="1005" spans="1:20" ht="32">
      <c r="A1005">
        <v>819</v>
      </c>
      <c r="B1005" s="3" t="s">
        <v>820</v>
      </c>
      <c r="C1005" s="3" t="s">
        <v>4929</v>
      </c>
      <c r="D1005">
        <v>400</v>
      </c>
      <c r="E1005">
        <v>435</v>
      </c>
      <c r="F1005" t="s">
        <v>8219</v>
      </c>
      <c r="G1005" t="s">
        <v>8224</v>
      </c>
      <c r="H1005" t="s">
        <v>8246</v>
      </c>
      <c r="I1005">
        <v>1387601040</v>
      </c>
      <c r="J1005">
        <v>1386806254</v>
      </c>
      <c r="K1005" t="b">
        <v>0</v>
      </c>
      <c r="L1005">
        <v>14</v>
      </c>
      <c r="M1005" t="b">
        <v>1</v>
      </c>
      <c r="N1005" t="s">
        <v>8276</v>
      </c>
      <c r="O1005">
        <f t="shared" si="60"/>
        <v>108.75</v>
      </c>
      <c r="P1005">
        <f t="shared" si="61"/>
        <v>31.07</v>
      </c>
      <c r="Q1005" s="5" t="s">
        <v>8325</v>
      </c>
      <c r="R1005" t="s">
        <v>8326</v>
      </c>
      <c r="S1005" s="9">
        <f t="shared" si="62"/>
        <v>41619.664976851847</v>
      </c>
      <c r="T1005" s="9">
        <f t="shared" si="63"/>
        <v>41628.863888888889</v>
      </c>
    </row>
    <row r="1006" spans="1:20" ht="48">
      <c r="A1006">
        <v>820</v>
      </c>
      <c r="B1006" s="3" t="s">
        <v>821</v>
      </c>
      <c r="C1006" s="3" t="s">
        <v>4930</v>
      </c>
      <c r="D1006">
        <v>2000</v>
      </c>
      <c r="E1006">
        <v>2681</v>
      </c>
      <c r="F1006" t="s">
        <v>8219</v>
      </c>
      <c r="G1006" t="s">
        <v>8224</v>
      </c>
      <c r="H1006" t="s">
        <v>8246</v>
      </c>
      <c r="I1006">
        <v>1402290000</v>
      </c>
      <c r="J1006">
        <v>1399666342</v>
      </c>
      <c r="K1006" t="b">
        <v>0</v>
      </c>
      <c r="L1006">
        <v>38</v>
      </c>
      <c r="M1006" t="b">
        <v>1</v>
      </c>
      <c r="N1006" t="s">
        <v>8276</v>
      </c>
      <c r="O1006">
        <f t="shared" si="60"/>
        <v>134.05000000000001</v>
      </c>
      <c r="P1006">
        <f t="shared" si="61"/>
        <v>70.55</v>
      </c>
      <c r="Q1006" s="5" t="s">
        <v>8325</v>
      </c>
      <c r="R1006" t="s">
        <v>8326</v>
      </c>
      <c r="S1006" s="9">
        <f t="shared" si="62"/>
        <v>41768.508587962962</v>
      </c>
      <c r="T1006" s="9">
        <f t="shared" si="63"/>
        <v>41798.875</v>
      </c>
    </row>
    <row r="1007" spans="1:20" ht="48">
      <c r="A1007">
        <v>821</v>
      </c>
      <c r="B1007" s="3" t="s">
        <v>822</v>
      </c>
      <c r="C1007" s="3" t="s">
        <v>4931</v>
      </c>
      <c r="D1007">
        <v>17482</v>
      </c>
      <c r="E1007">
        <v>17482</v>
      </c>
      <c r="F1007" t="s">
        <v>8219</v>
      </c>
      <c r="G1007" t="s">
        <v>8224</v>
      </c>
      <c r="H1007" t="s">
        <v>8246</v>
      </c>
      <c r="I1007">
        <v>1430712060</v>
      </c>
      <c r="J1007">
        <v>1427753265</v>
      </c>
      <c r="K1007" t="b">
        <v>0</v>
      </c>
      <c r="L1007">
        <v>78</v>
      </c>
      <c r="M1007" t="b">
        <v>1</v>
      </c>
      <c r="N1007" t="s">
        <v>8276</v>
      </c>
      <c r="O1007">
        <f t="shared" si="60"/>
        <v>100</v>
      </c>
      <c r="P1007">
        <f t="shared" si="61"/>
        <v>224.13</v>
      </c>
      <c r="Q1007" s="5" t="s">
        <v>8325</v>
      </c>
      <c r="R1007" t="s">
        <v>8326</v>
      </c>
      <c r="S1007" s="9">
        <f t="shared" si="62"/>
        <v>42093.58871527778</v>
      </c>
      <c r="T1007" s="9">
        <f t="shared" si="63"/>
        <v>42127.834027777775</v>
      </c>
    </row>
    <row r="1008" spans="1:20" ht="32">
      <c r="A1008">
        <v>822</v>
      </c>
      <c r="B1008" s="3" t="s">
        <v>823</v>
      </c>
      <c r="C1008" s="3" t="s">
        <v>4932</v>
      </c>
      <c r="D1008">
        <v>3000</v>
      </c>
      <c r="E1008">
        <v>3575</v>
      </c>
      <c r="F1008" t="s">
        <v>8219</v>
      </c>
      <c r="G1008" t="s">
        <v>8224</v>
      </c>
      <c r="H1008" t="s">
        <v>8246</v>
      </c>
      <c r="I1008">
        <v>1349477050</v>
      </c>
      <c r="J1008">
        <v>1346885050</v>
      </c>
      <c r="K1008" t="b">
        <v>0</v>
      </c>
      <c r="L1008">
        <v>69</v>
      </c>
      <c r="M1008" t="b">
        <v>1</v>
      </c>
      <c r="N1008" t="s">
        <v>8276</v>
      </c>
      <c r="O1008">
        <f t="shared" si="60"/>
        <v>119.17</v>
      </c>
      <c r="P1008">
        <f t="shared" si="61"/>
        <v>51.81</v>
      </c>
      <c r="Q1008" s="5" t="s">
        <v>8325</v>
      </c>
      <c r="R1008" t="s">
        <v>8326</v>
      </c>
      <c r="S1008" s="9">
        <f t="shared" si="62"/>
        <v>41157.614004629628</v>
      </c>
      <c r="T1008" s="9">
        <f t="shared" si="63"/>
        <v>41187.614004629628</v>
      </c>
    </row>
    <row r="1009" spans="1:20" ht="48">
      <c r="A1009">
        <v>823</v>
      </c>
      <c r="B1009" s="3" t="s">
        <v>824</v>
      </c>
      <c r="C1009" s="3" t="s">
        <v>4933</v>
      </c>
      <c r="D1009">
        <v>800</v>
      </c>
      <c r="E1009">
        <v>1436</v>
      </c>
      <c r="F1009" t="s">
        <v>8219</v>
      </c>
      <c r="G1009" t="s">
        <v>8224</v>
      </c>
      <c r="H1009" t="s">
        <v>8246</v>
      </c>
      <c r="I1009">
        <v>1427062852</v>
      </c>
      <c r="J1009">
        <v>1424474452</v>
      </c>
      <c r="K1009" t="b">
        <v>0</v>
      </c>
      <c r="L1009">
        <v>33</v>
      </c>
      <c r="M1009" t="b">
        <v>1</v>
      </c>
      <c r="N1009" t="s">
        <v>8276</v>
      </c>
      <c r="O1009">
        <f t="shared" si="60"/>
        <v>179.5</v>
      </c>
      <c r="P1009">
        <f t="shared" si="61"/>
        <v>43.52</v>
      </c>
      <c r="Q1009" s="5" t="s">
        <v>8325</v>
      </c>
      <c r="R1009" t="s">
        <v>8326</v>
      </c>
      <c r="S1009" s="9">
        <f t="shared" si="62"/>
        <v>42055.639490740738</v>
      </c>
      <c r="T1009" s="9">
        <f t="shared" si="63"/>
        <v>42085.597824074073</v>
      </c>
    </row>
    <row r="1010" spans="1:20" ht="48">
      <c r="A1010">
        <v>824</v>
      </c>
      <c r="B1010" s="3" t="s">
        <v>825</v>
      </c>
      <c r="C1010" s="3" t="s">
        <v>4934</v>
      </c>
      <c r="D1010">
        <v>1600</v>
      </c>
      <c r="E1010">
        <v>2150.1</v>
      </c>
      <c r="F1010" t="s">
        <v>8219</v>
      </c>
      <c r="G1010" t="s">
        <v>8224</v>
      </c>
      <c r="H1010" t="s">
        <v>8246</v>
      </c>
      <c r="I1010">
        <v>1271573940</v>
      </c>
      <c r="J1010">
        <v>1268459318</v>
      </c>
      <c r="K1010" t="b">
        <v>0</v>
      </c>
      <c r="L1010">
        <v>54</v>
      </c>
      <c r="M1010" t="b">
        <v>1</v>
      </c>
      <c r="N1010" t="s">
        <v>8276</v>
      </c>
      <c r="O1010">
        <f t="shared" si="60"/>
        <v>134.38</v>
      </c>
      <c r="P1010">
        <f t="shared" si="61"/>
        <v>39.82</v>
      </c>
      <c r="Q1010" s="5" t="s">
        <v>8325</v>
      </c>
      <c r="R1010" t="s">
        <v>8326</v>
      </c>
      <c r="S1010" s="9">
        <f t="shared" si="62"/>
        <v>40249.908773148149</v>
      </c>
      <c r="T1010" s="9">
        <f t="shared" si="63"/>
        <v>40285.957638888889</v>
      </c>
    </row>
    <row r="1011" spans="1:20" ht="32">
      <c r="A1011">
        <v>825</v>
      </c>
      <c r="B1011" s="3" t="s">
        <v>826</v>
      </c>
      <c r="C1011" s="3" t="s">
        <v>4935</v>
      </c>
      <c r="D1011">
        <v>12500</v>
      </c>
      <c r="E1011">
        <v>12554</v>
      </c>
      <c r="F1011" t="s">
        <v>8219</v>
      </c>
      <c r="G1011" t="s">
        <v>8224</v>
      </c>
      <c r="H1011" t="s">
        <v>8246</v>
      </c>
      <c r="I1011">
        <v>1351495284</v>
      </c>
      <c r="J1011">
        <v>1349335284</v>
      </c>
      <c r="K1011" t="b">
        <v>0</v>
      </c>
      <c r="L1011">
        <v>99</v>
      </c>
      <c r="M1011" t="b">
        <v>1</v>
      </c>
      <c r="N1011" t="s">
        <v>8276</v>
      </c>
      <c r="O1011">
        <f t="shared" si="60"/>
        <v>100.43</v>
      </c>
      <c r="P1011">
        <f t="shared" si="61"/>
        <v>126.81</v>
      </c>
      <c r="Q1011" s="5" t="s">
        <v>8325</v>
      </c>
      <c r="R1011" t="s">
        <v>8326</v>
      </c>
      <c r="S1011" s="9">
        <f t="shared" si="62"/>
        <v>41185.973194444443</v>
      </c>
      <c r="T1011" s="9">
        <f t="shared" si="63"/>
        <v>41210.973194444443</v>
      </c>
    </row>
    <row r="1012" spans="1:20" ht="48">
      <c r="A1012">
        <v>826</v>
      </c>
      <c r="B1012" s="3" t="s">
        <v>827</v>
      </c>
      <c r="C1012" s="3" t="s">
        <v>4936</v>
      </c>
      <c r="D1012">
        <v>5500</v>
      </c>
      <c r="E1012">
        <v>5580</v>
      </c>
      <c r="F1012" t="s">
        <v>8219</v>
      </c>
      <c r="G1012" t="s">
        <v>8224</v>
      </c>
      <c r="H1012" t="s">
        <v>8246</v>
      </c>
      <c r="I1012">
        <v>1332719730</v>
      </c>
      <c r="J1012">
        <v>1330908930</v>
      </c>
      <c r="K1012" t="b">
        <v>0</v>
      </c>
      <c r="L1012">
        <v>49</v>
      </c>
      <c r="M1012" t="b">
        <v>1</v>
      </c>
      <c r="N1012" t="s">
        <v>8276</v>
      </c>
      <c r="O1012">
        <f t="shared" si="60"/>
        <v>101.45</v>
      </c>
      <c r="P1012">
        <f t="shared" si="61"/>
        <v>113.88</v>
      </c>
      <c r="Q1012" s="5" t="s">
        <v>8325</v>
      </c>
      <c r="R1012" t="s">
        <v>8326</v>
      </c>
      <c r="S1012" s="9">
        <f t="shared" si="62"/>
        <v>40972.705208333333</v>
      </c>
      <c r="T1012" s="9">
        <f t="shared" si="63"/>
        <v>40993.663541666661</v>
      </c>
    </row>
    <row r="1013" spans="1:20" ht="48">
      <c r="A1013">
        <v>827</v>
      </c>
      <c r="B1013" s="3" t="s">
        <v>828</v>
      </c>
      <c r="C1013" s="3" t="s">
        <v>4937</v>
      </c>
      <c r="D1013">
        <v>300</v>
      </c>
      <c r="E1013">
        <v>310</v>
      </c>
      <c r="F1013" t="s">
        <v>8219</v>
      </c>
      <c r="G1013" t="s">
        <v>8224</v>
      </c>
      <c r="H1013" t="s">
        <v>8246</v>
      </c>
      <c r="I1013">
        <v>1329248940</v>
      </c>
      <c r="J1013">
        <v>1326972107</v>
      </c>
      <c r="K1013" t="b">
        <v>0</v>
      </c>
      <c r="L1013">
        <v>11</v>
      </c>
      <c r="M1013" t="b">
        <v>1</v>
      </c>
      <c r="N1013" t="s">
        <v>8276</v>
      </c>
      <c r="O1013">
        <f t="shared" si="60"/>
        <v>103.33</v>
      </c>
      <c r="P1013">
        <f t="shared" si="61"/>
        <v>28.18</v>
      </c>
      <c r="Q1013" s="5" t="s">
        <v>8325</v>
      </c>
      <c r="R1013" t="s">
        <v>8326</v>
      </c>
      <c r="S1013" s="9">
        <f t="shared" si="62"/>
        <v>40927.140127314815</v>
      </c>
      <c r="T1013" s="9">
        <f t="shared" si="63"/>
        <v>40953.492361111108</v>
      </c>
    </row>
    <row r="1014" spans="1:20" ht="48">
      <c r="A1014">
        <v>828</v>
      </c>
      <c r="B1014" s="3" t="s">
        <v>829</v>
      </c>
      <c r="C1014" s="3" t="s">
        <v>4938</v>
      </c>
      <c r="D1014">
        <v>1300</v>
      </c>
      <c r="E1014">
        <v>1391</v>
      </c>
      <c r="F1014" t="s">
        <v>8219</v>
      </c>
      <c r="G1014" t="s">
        <v>8224</v>
      </c>
      <c r="H1014" t="s">
        <v>8246</v>
      </c>
      <c r="I1014">
        <v>1340641440</v>
      </c>
      <c r="J1014">
        <v>1339549982</v>
      </c>
      <c r="K1014" t="b">
        <v>0</v>
      </c>
      <c r="L1014">
        <v>38</v>
      </c>
      <c r="M1014" t="b">
        <v>1</v>
      </c>
      <c r="N1014" t="s">
        <v>8276</v>
      </c>
      <c r="O1014">
        <f t="shared" si="60"/>
        <v>107</v>
      </c>
      <c r="P1014">
        <f t="shared" si="61"/>
        <v>36.61</v>
      </c>
      <c r="Q1014" s="5" t="s">
        <v>8325</v>
      </c>
      <c r="R1014" t="s">
        <v>8326</v>
      </c>
      <c r="S1014" s="9">
        <f t="shared" si="62"/>
        <v>41072.717384259253</v>
      </c>
      <c r="T1014" s="9">
        <f t="shared" si="63"/>
        <v>41085.35</v>
      </c>
    </row>
    <row r="1015" spans="1:20" ht="48">
      <c r="A1015">
        <v>829</v>
      </c>
      <c r="B1015" s="3" t="s">
        <v>830</v>
      </c>
      <c r="C1015" s="3" t="s">
        <v>4939</v>
      </c>
      <c r="D1015">
        <v>500</v>
      </c>
      <c r="E1015">
        <v>520</v>
      </c>
      <c r="F1015" t="s">
        <v>8219</v>
      </c>
      <c r="G1015" t="s">
        <v>8225</v>
      </c>
      <c r="H1015" t="s">
        <v>8247</v>
      </c>
      <c r="I1015">
        <v>1468437240</v>
      </c>
      <c r="J1015">
        <v>1463253240</v>
      </c>
      <c r="K1015" t="b">
        <v>0</v>
      </c>
      <c r="L1015">
        <v>16</v>
      </c>
      <c r="M1015" t="b">
        <v>1</v>
      </c>
      <c r="N1015" t="s">
        <v>8276</v>
      </c>
      <c r="O1015">
        <f t="shared" si="60"/>
        <v>104</v>
      </c>
      <c r="P1015">
        <f t="shared" si="61"/>
        <v>32.5</v>
      </c>
      <c r="Q1015" s="5" t="s">
        <v>8325</v>
      </c>
      <c r="R1015" t="s">
        <v>8326</v>
      </c>
      <c r="S1015" s="9">
        <f t="shared" si="62"/>
        <v>42504.468055555553</v>
      </c>
      <c r="T1015" s="9">
        <f t="shared" si="63"/>
        <v>42564.468055555553</v>
      </c>
    </row>
    <row r="1016" spans="1:20" ht="48">
      <c r="A1016">
        <v>830</v>
      </c>
      <c r="B1016" s="3" t="s">
        <v>831</v>
      </c>
      <c r="C1016" s="3" t="s">
        <v>4940</v>
      </c>
      <c r="D1016">
        <v>1800</v>
      </c>
      <c r="E1016">
        <v>1941</v>
      </c>
      <c r="F1016" t="s">
        <v>8219</v>
      </c>
      <c r="G1016" t="s">
        <v>8224</v>
      </c>
      <c r="H1016" t="s">
        <v>8246</v>
      </c>
      <c r="I1016">
        <v>1363952225</v>
      </c>
      <c r="J1016">
        <v>1361363825</v>
      </c>
      <c r="K1016" t="b">
        <v>0</v>
      </c>
      <c r="L1016">
        <v>32</v>
      </c>
      <c r="M1016" t="b">
        <v>1</v>
      </c>
      <c r="N1016" t="s">
        <v>8276</v>
      </c>
      <c r="O1016">
        <f t="shared" si="60"/>
        <v>107.83</v>
      </c>
      <c r="P1016">
        <f t="shared" si="61"/>
        <v>60.66</v>
      </c>
      <c r="Q1016" s="5" t="s">
        <v>8325</v>
      </c>
      <c r="R1016" t="s">
        <v>8326</v>
      </c>
      <c r="S1016" s="9">
        <f t="shared" si="62"/>
        <v>41325.192418981482</v>
      </c>
      <c r="T1016" s="9">
        <f t="shared" si="63"/>
        <v>41355.15075231481</v>
      </c>
    </row>
    <row r="1017" spans="1:20" ht="32">
      <c r="A1017">
        <v>831</v>
      </c>
      <c r="B1017" s="3" t="s">
        <v>832</v>
      </c>
      <c r="C1017" s="3" t="s">
        <v>4941</v>
      </c>
      <c r="D1017">
        <v>1500</v>
      </c>
      <c r="E1017">
        <v>3500</v>
      </c>
      <c r="F1017" t="s">
        <v>8219</v>
      </c>
      <c r="G1017" t="s">
        <v>8224</v>
      </c>
      <c r="H1017" t="s">
        <v>8246</v>
      </c>
      <c r="I1017">
        <v>1335540694</v>
      </c>
      <c r="J1017">
        <v>1332948694</v>
      </c>
      <c r="K1017" t="b">
        <v>0</v>
      </c>
      <c r="L1017">
        <v>20</v>
      </c>
      <c r="M1017" t="b">
        <v>1</v>
      </c>
      <c r="N1017" t="s">
        <v>8276</v>
      </c>
      <c r="O1017">
        <f t="shared" si="60"/>
        <v>233.33</v>
      </c>
      <c r="P1017">
        <f t="shared" si="61"/>
        <v>175</v>
      </c>
      <c r="Q1017" s="5" t="s">
        <v>8325</v>
      </c>
      <c r="R1017" t="s">
        <v>8326</v>
      </c>
      <c r="S1017" s="9">
        <f t="shared" si="62"/>
        <v>40996.313587962963</v>
      </c>
      <c r="T1017" s="9">
        <f t="shared" si="63"/>
        <v>41026.313587962963</v>
      </c>
    </row>
    <row r="1018" spans="1:20" ht="48">
      <c r="A1018">
        <v>832</v>
      </c>
      <c r="B1018" s="3" t="s">
        <v>833</v>
      </c>
      <c r="C1018" s="3" t="s">
        <v>4942</v>
      </c>
      <c r="D1018">
        <v>15000</v>
      </c>
      <c r="E1018">
        <v>15091.06</v>
      </c>
      <c r="F1018" t="s">
        <v>8219</v>
      </c>
      <c r="G1018" t="s">
        <v>8224</v>
      </c>
      <c r="H1018" t="s">
        <v>8246</v>
      </c>
      <c r="I1018">
        <v>1327133580</v>
      </c>
      <c r="J1018">
        <v>1321978335</v>
      </c>
      <c r="K1018" t="b">
        <v>0</v>
      </c>
      <c r="L1018">
        <v>154</v>
      </c>
      <c r="M1018" t="b">
        <v>1</v>
      </c>
      <c r="N1018" t="s">
        <v>8276</v>
      </c>
      <c r="O1018">
        <f t="shared" si="60"/>
        <v>100.61</v>
      </c>
      <c r="P1018">
        <f t="shared" si="61"/>
        <v>97.99</v>
      </c>
      <c r="Q1018" s="5" t="s">
        <v>8325</v>
      </c>
      <c r="R1018" t="s">
        <v>8326</v>
      </c>
      <c r="S1018" s="9">
        <f t="shared" si="62"/>
        <v>40869.341840277775</v>
      </c>
      <c r="T1018" s="9">
        <f t="shared" si="63"/>
        <v>40929.009027777771</v>
      </c>
    </row>
    <row r="1019" spans="1:20" ht="16">
      <c r="A1019">
        <v>833</v>
      </c>
      <c r="B1019" s="3" t="s">
        <v>834</v>
      </c>
      <c r="C1019" s="3" t="s">
        <v>4943</v>
      </c>
      <c r="D1019">
        <v>6000</v>
      </c>
      <c r="E1019">
        <v>6100</v>
      </c>
      <c r="F1019" t="s">
        <v>8219</v>
      </c>
      <c r="G1019" t="s">
        <v>8224</v>
      </c>
      <c r="H1019" t="s">
        <v>8246</v>
      </c>
      <c r="I1019">
        <v>1397941475</v>
      </c>
      <c r="J1019">
        <v>1395349475</v>
      </c>
      <c r="K1019" t="b">
        <v>0</v>
      </c>
      <c r="L1019">
        <v>41</v>
      </c>
      <c r="M1019" t="b">
        <v>1</v>
      </c>
      <c r="N1019" t="s">
        <v>8276</v>
      </c>
      <c r="O1019">
        <f t="shared" si="60"/>
        <v>101.67</v>
      </c>
      <c r="P1019">
        <f t="shared" si="61"/>
        <v>148.78</v>
      </c>
      <c r="Q1019" s="5" t="s">
        <v>8325</v>
      </c>
      <c r="R1019" t="s">
        <v>8326</v>
      </c>
      <c r="S1019" s="9">
        <f t="shared" si="62"/>
        <v>41718.544849537036</v>
      </c>
      <c r="T1019" s="9">
        <f t="shared" si="63"/>
        <v>41748.544849537036</v>
      </c>
    </row>
    <row r="1020" spans="1:20" ht="48">
      <c r="A1020">
        <v>834</v>
      </c>
      <c r="B1020" s="3" t="s">
        <v>835</v>
      </c>
      <c r="C1020" s="3" t="s">
        <v>4944</v>
      </c>
      <c r="D1020">
        <v>5500</v>
      </c>
      <c r="E1020">
        <v>7206</v>
      </c>
      <c r="F1020" t="s">
        <v>8219</v>
      </c>
      <c r="G1020" t="s">
        <v>8224</v>
      </c>
      <c r="H1020" t="s">
        <v>8246</v>
      </c>
      <c r="I1020">
        <v>1372651140</v>
      </c>
      <c r="J1020">
        <v>1369770292</v>
      </c>
      <c r="K1020" t="b">
        <v>0</v>
      </c>
      <c r="L1020">
        <v>75</v>
      </c>
      <c r="M1020" t="b">
        <v>1</v>
      </c>
      <c r="N1020" t="s">
        <v>8276</v>
      </c>
      <c r="O1020">
        <f t="shared" si="60"/>
        <v>131.02000000000001</v>
      </c>
      <c r="P1020">
        <f t="shared" si="61"/>
        <v>96.08</v>
      </c>
      <c r="Q1020" s="5" t="s">
        <v>8325</v>
      </c>
      <c r="R1020" t="s">
        <v>8326</v>
      </c>
      <c r="S1020" s="9">
        <f t="shared" si="62"/>
        <v>41422.489490740736</v>
      </c>
      <c r="T1020" s="9">
        <f t="shared" si="63"/>
        <v>41455.832638888889</v>
      </c>
    </row>
    <row r="1021" spans="1:20" ht="48">
      <c r="A1021">
        <v>835</v>
      </c>
      <c r="B1021" s="3" t="s">
        <v>836</v>
      </c>
      <c r="C1021" s="3" t="s">
        <v>4945</v>
      </c>
      <c r="D1021">
        <v>2000</v>
      </c>
      <c r="E1021">
        <v>2345</v>
      </c>
      <c r="F1021" t="s">
        <v>8219</v>
      </c>
      <c r="G1021" t="s">
        <v>8224</v>
      </c>
      <c r="H1021" t="s">
        <v>8246</v>
      </c>
      <c r="I1021">
        <v>1337396400</v>
      </c>
      <c r="J1021">
        <v>1333709958</v>
      </c>
      <c r="K1021" t="b">
        <v>0</v>
      </c>
      <c r="L1021">
        <v>40</v>
      </c>
      <c r="M1021" t="b">
        <v>1</v>
      </c>
      <c r="N1021" t="s">
        <v>8276</v>
      </c>
      <c r="O1021">
        <f t="shared" si="60"/>
        <v>117.25</v>
      </c>
      <c r="P1021">
        <f t="shared" si="61"/>
        <v>58.63</v>
      </c>
      <c r="Q1021" s="5" t="s">
        <v>8325</v>
      </c>
      <c r="R1021" t="s">
        <v>8326</v>
      </c>
      <c r="S1021" s="9">
        <f t="shared" si="62"/>
        <v>41005.124513888884</v>
      </c>
      <c r="T1021" s="9">
        <f t="shared" si="63"/>
        <v>41047.791666666664</v>
      </c>
    </row>
    <row r="1022" spans="1:20" ht="16">
      <c r="A1022">
        <v>836</v>
      </c>
      <c r="B1022" s="3" t="s">
        <v>837</v>
      </c>
      <c r="C1022" s="3" t="s">
        <v>4946</v>
      </c>
      <c r="D1022">
        <v>5000</v>
      </c>
      <c r="E1022">
        <v>5046.5200000000004</v>
      </c>
      <c r="F1022" t="s">
        <v>8219</v>
      </c>
      <c r="G1022" t="s">
        <v>8224</v>
      </c>
      <c r="H1022" t="s">
        <v>8246</v>
      </c>
      <c r="I1022">
        <v>1381108918</v>
      </c>
      <c r="J1022">
        <v>1378516918</v>
      </c>
      <c r="K1022" t="b">
        <v>0</v>
      </c>
      <c r="L1022">
        <v>46</v>
      </c>
      <c r="M1022" t="b">
        <v>1</v>
      </c>
      <c r="N1022" t="s">
        <v>8276</v>
      </c>
      <c r="O1022">
        <f t="shared" si="60"/>
        <v>100.93</v>
      </c>
      <c r="P1022">
        <f t="shared" si="61"/>
        <v>109.71</v>
      </c>
      <c r="Q1022" s="5" t="s">
        <v>8325</v>
      </c>
      <c r="R1022" t="s">
        <v>8326</v>
      </c>
      <c r="S1022" s="9">
        <f t="shared" si="62"/>
        <v>41523.723587962959</v>
      </c>
      <c r="T1022" s="9">
        <f t="shared" si="63"/>
        <v>41553.723587962959</v>
      </c>
    </row>
    <row r="1023" spans="1:20" ht="32">
      <c r="A1023">
        <v>837</v>
      </c>
      <c r="B1023" s="3" t="s">
        <v>838</v>
      </c>
      <c r="C1023" s="3" t="s">
        <v>4947</v>
      </c>
      <c r="D1023">
        <v>2500</v>
      </c>
      <c r="E1023">
        <v>3045</v>
      </c>
      <c r="F1023" t="s">
        <v>8219</v>
      </c>
      <c r="G1023" t="s">
        <v>8224</v>
      </c>
      <c r="H1023" t="s">
        <v>8246</v>
      </c>
      <c r="I1023">
        <v>1398988662</v>
      </c>
      <c r="J1023">
        <v>1396396662</v>
      </c>
      <c r="K1023" t="b">
        <v>0</v>
      </c>
      <c r="L1023">
        <v>62</v>
      </c>
      <c r="M1023" t="b">
        <v>1</v>
      </c>
      <c r="N1023" t="s">
        <v>8276</v>
      </c>
      <c r="O1023">
        <f t="shared" si="60"/>
        <v>121.8</v>
      </c>
      <c r="P1023">
        <f t="shared" si="61"/>
        <v>49.11</v>
      </c>
      <c r="Q1023" s="5" t="s">
        <v>8325</v>
      </c>
      <c r="R1023" t="s">
        <v>8326</v>
      </c>
      <c r="S1023" s="9">
        <f t="shared" si="62"/>
        <v>41730.66506944444</v>
      </c>
      <c r="T1023" s="9">
        <f t="shared" si="63"/>
        <v>41760.66506944444</v>
      </c>
    </row>
    <row r="1024" spans="1:20" ht="48">
      <c r="A1024">
        <v>838</v>
      </c>
      <c r="B1024" s="3" t="s">
        <v>839</v>
      </c>
      <c r="C1024" s="3" t="s">
        <v>4948</v>
      </c>
      <c r="D1024">
        <v>2000</v>
      </c>
      <c r="E1024">
        <v>2908</v>
      </c>
      <c r="F1024" t="s">
        <v>8219</v>
      </c>
      <c r="G1024" t="s">
        <v>8224</v>
      </c>
      <c r="H1024" t="s">
        <v>8246</v>
      </c>
      <c r="I1024">
        <v>1326835985</v>
      </c>
      <c r="J1024">
        <v>1324243985</v>
      </c>
      <c r="K1024" t="b">
        <v>0</v>
      </c>
      <c r="L1024">
        <v>61</v>
      </c>
      <c r="M1024" t="b">
        <v>1</v>
      </c>
      <c r="N1024" t="s">
        <v>8276</v>
      </c>
      <c r="O1024">
        <f t="shared" si="60"/>
        <v>145.4</v>
      </c>
      <c r="P1024">
        <f t="shared" si="61"/>
        <v>47.67</v>
      </c>
      <c r="Q1024" s="5" t="s">
        <v>8325</v>
      </c>
      <c r="R1024" t="s">
        <v>8326</v>
      </c>
      <c r="S1024" s="9">
        <f t="shared" si="62"/>
        <v>40895.564641203702</v>
      </c>
      <c r="T1024" s="9">
        <f t="shared" si="63"/>
        <v>40925.564641203702</v>
      </c>
    </row>
    <row r="1025" spans="1:20" ht="48">
      <c r="A1025">
        <v>839</v>
      </c>
      <c r="B1025" s="3" t="s">
        <v>840</v>
      </c>
      <c r="C1025" s="3" t="s">
        <v>4949</v>
      </c>
      <c r="D1025">
        <v>5000</v>
      </c>
      <c r="E1025">
        <v>5830.83</v>
      </c>
      <c r="F1025" t="s">
        <v>8219</v>
      </c>
      <c r="G1025" t="s">
        <v>8224</v>
      </c>
      <c r="H1025" t="s">
        <v>8246</v>
      </c>
      <c r="I1025">
        <v>1348337956</v>
      </c>
      <c r="J1025">
        <v>1345745956</v>
      </c>
      <c r="K1025" t="b">
        <v>0</v>
      </c>
      <c r="L1025">
        <v>96</v>
      </c>
      <c r="M1025" t="b">
        <v>1</v>
      </c>
      <c r="N1025" t="s">
        <v>8276</v>
      </c>
      <c r="O1025">
        <f t="shared" si="60"/>
        <v>116.62</v>
      </c>
      <c r="P1025">
        <f t="shared" si="61"/>
        <v>60.74</v>
      </c>
      <c r="Q1025" s="5" t="s">
        <v>8325</v>
      </c>
      <c r="R1025" t="s">
        <v>8326</v>
      </c>
      <c r="S1025" s="9">
        <f t="shared" si="62"/>
        <v>41144.430046296293</v>
      </c>
      <c r="T1025" s="9">
        <f t="shared" si="63"/>
        <v>41174.430046296293</v>
      </c>
    </row>
    <row r="1026" spans="1:20" ht="32">
      <c r="A1026">
        <v>840</v>
      </c>
      <c r="B1026" s="3" t="s">
        <v>841</v>
      </c>
      <c r="C1026" s="3" t="s">
        <v>4950</v>
      </c>
      <c r="D1026">
        <v>10000</v>
      </c>
      <c r="E1026">
        <v>12041.66</v>
      </c>
      <c r="F1026" t="s">
        <v>8219</v>
      </c>
      <c r="G1026" t="s">
        <v>8224</v>
      </c>
      <c r="H1026" t="s">
        <v>8246</v>
      </c>
      <c r="I1026">
        <v>1474694787</v>
      </c>
      <c r="J1026">
        <v>1472102787</v>
      </c>
      <c r="K1026" t="b">
        <v>0</v>
      </c>
      <c r="L1026">
        <v>190</v>
      </c>
      <c r="M1026" t="b">
        <v>1</v>
      </c>
      <c r="N1026" t="s">
        <v>8277</v>
      </c>
      <c r="O1026">
        <f t="shared" ref="O1026:O1089" si="64">ROUND((E1026/D1026*100),2)</f>
        <v>120.42</v>
      </c>
      <c r="P1026">
        <f t="shared" ref="P1026:P1089" si="65">ROUND((E1026/L1026),2)</f>
        <v>63.38</v>
      </c>
      <c r="Q1026" s="5" t="s">
        <v>8325</v>
      </c>
      <c r="R1026" t="s">
        <v>8327</v>
      </c>
      <c r="S1026" s="9">
        <f t="shared" si="62"/>
        <v>42606.893368055556</v>
      </c>
      <c r="T1026" s="9">
        <f t="shared" si="63"/>
        <v>42636.893368055556</v>
      </c>
    </row>
    <row r="1027" spans="1:20" ht="48">
      <c r="A1027">
        <v>841</v>
      </c>
      <c r="B1027" s="3" t="s">
        <v>842</v>
      </c>
      <c r="C1027" s="3" t="s">
        <v>4951</v>
      </c>
      <c r="D1027">
        <v>5000</v>
      </c>
      <c r="E1027">
        <v>5066</v>
      </c>
      <c r="F1027" t="s">
        <v>8219</v>
      </c>
      <c r="G1027" t="s">
        <v>8224</v>
      </c>
      <c r="H1027" t="s">
        <v>8246</v>
      </c>
      <c r="I1027">
        <v>1415653663</v>
      </c>
      <c r="J1027">
        <v>1413058063</v>
      </c>
      <c r="K1027" t="b">
        <v>1</v>
      </c>
      <c r="L1027">
        <v>94</v>
      </c>
      <c r="M1027" t="b">
        <v>1</v>
      </c>
      <c r="N1027" t="s">
        <v>8277</v>
      </c>
      <c r="O1027">
        <f t="shared" si="64"/>
        <v>101.32</v>
      </c>
      <c r="P1027">
        <f t="shared" si="65"/>
        <v>53.89</v>
      </c>
      <c r="Q1027" s="5" t="s">
        <v>8325</v>
      </c>
      <c r="R1027" t="s">
        <v>8327</v>
      </c>
      <c r="S1027" s="9">
        <f t="shared" ref="S1027:S1090" si="66">(J1027/86400)+25569+(-8/24)</f>
        <v>41923.505358796298</v>
      </c>
      <c r="T1027" s="9">
        <f t="shared" ref="T1027:T1090" si="67">(I1027/86400)+25569+(-8/24)</f>
        <v>41953.547025462962</v>
      </c>
    </row>
    <row r="1028" spans="1:20" ht="48">
      <c r="A1028">
        <v>842</v>
      </c>
      <c r="B1028" s="3" t="s">
        <v>843</v>
      </c>
      <c r="C1028" s="3" t="s">
        <v>4952</v>
      </c>
      <c r="D1028">
        <v>2500</v>
      </c>
      <c r="E1028">
        <v>2608</v>
      </c>
      <c r="F1028" t="s">
        <v>8219</v>
      </c>
      <c r="G1028" t="s">
        <v>8229</v>
      </c>
      <c r="H1028" t="s">
        <v>8251</v>
      </c>
      <c r="I1028">
        <v>1381723140</v>
      </c>
      <c r="J1028">
        <v>1378735983</v>
      </c>
      <c r="K1028" t="b">
        <v>1</v>
      </c>
      <c r="L1028">
        <v>39</v>
      </c>
      <c r="M1028" t="b">
        <v>1</v>
      </c>
      <c r="N1028" t="s">
        <v>8277</v>
      </c>
      <c r="O1028">
        <f t="shared" si="64"/>
        <v>104.32</v>
      </c>
      <c r="P1028">
        <f t="shared" si="65"/>
        <v>66.87</v>
      </c>
      <c r="Q1028" s="5" t="s">
        <v>8325</v>
      </c>
      <c r="R1028" t="s">
        <v>8327</v>
      </c>
      <c r="S1028" s="9">
        <f t="shared" si="66"/>
        <v>41526.259062499994</v>
      </c>
      <c r="T1028" s="9">
        <f t="shared" si="67"/>
        <v>41560.832638888889</v>
      </c>
    </row>
    <row r="1029" spans="1:20" ht="48">
      <c r="A1029">
        <v>843</v>
      </c>
      <c r="B1029" s="3" t="s">
        <v>844</v>
      </c>
      <c r="C1029" s="3" t="s">
        <v>4953</v>
      </c>
      <c r="D1029">
        <v>3000</v>
      </c>
      <c r="E1029">
        <v>8014</v>
      </c>
      <c r="F1029" t="s">
        <v>8219</v>
      </c>
      <c r="G1029" t="s">
        <v>8224</v>
      </c>
      <c r="H1029" t="s">
        <v>8246</v>
      </c>
      <c r="I1029">
        <v>1481184000</v>
      </c>
      <c r="J1029">
        <v>1479708680</v>
      </c>
      <c r="K1029" t="b">
        <v>0</v>
      </c>
      <c r="L1029">
        <v>127</v>
      </c>
      <c r="M1029" t="b">
        <v>1</v>
      </c>
      <c r="N1029" t="s">
        <v>8277</v>
      </c>
      <c r="O1029">
        <f t="shared" si="64"/>
        <v>267.13</v>
      </c>
      <c r="P1029">
        <f t="shared" si="65"/>
        <v>63.1</v>
      </c>
      <c r="Q1029" s="5" t="s">
        <v>8325</v>
      </c>
      <c r="R1029" t="s">
        <v>8327</v>
      </c>
      <c r="S1029" s="9">
        <f t="shared" si="66"/>
        <v>42694.924537037034</v>
      </c>
      <c r="T1029" s="9">
        <f t="shared" si="67"/>
        <v>42711.999999999993</v>
      </c>
    </row>
    <row r="1030" spans="1:20" ht="48">
      <c r="A1030">
        <v>844</v>
      </c>
      <c r="B1030" s="3" t="s">
        <v>845</v>
      </c>
      <c r="C1030" s="3" t="s">
        <v>4954</v>
      </c>
      <c r="D1030">
        <v>3000</v>
      </c>
      <c r="E1030">
        <v>5824</v>
      </c>
      <c r="F1030" t="s">
        <v>8219</v>
      </c>
      <c r="G1030" t="s">
        <v>8224</v>
      </c>
      <c r="H1030" t="s">
        <v>8246</v>
      </c>
      <c r="I1030">
        <v>1414817940</v>
      </c>
      <c r="J1030">
        <v>1411489552</v>
      </c>
      <c r="K1030" t="b">
        <v>1</v>
      </c>
      <c r="L1030">
        <v>159</v>
      </c>
      <c r="M1030" t="b">
        <v>1</v>
      </c>
      <c r="N1030" t="s">
        <v>8277</v>
      </c>
      <c r="O1030">
        <f t="shared" si="64"/>
        <v>194.13</v>
      </c>
      <c r="P1030">
        <f t="shared" si="65"/>
        <v>36.630000000000003</v>
      </c>
      <c r="Q1030" s="5" t="s">
        <v>8325</v>
      </c>
      <c r="R1030" t="s">
        <v>8327</v>
      </c>
      <c r="S1030" s="9">
        <f t="shared" si="66"/>
        <v>41905.351296296292</v>
      </c>
      <c r="T1030" s="9">
        <f t="shared" si="67"/>
        <v>41943.874305555553</v>
      </c>
    </row>
    <row r="1031" spans="1:20" ht="48">
      <c r="A1031">
        <v>845</v>
      </c>
      <c r="B1031" s="3" t="s">
        <v>846</v>
      </c>
      <c r="C1031" s="3" t="s">
        <v>4955</v>
      </c>
      <c r="D1031">
        <v>5000</v>
      </c>
      <c r="E1031">
        <v>6019.01</v>
      </c>
      <c r="F1031" t="s">
        <v>8219</v>
      </c>
      <c r="G1031" t="s">
        <v>8224</v>
      </c>
      <c r="H1031" t="s">
        <v>8246</v>
      </c>
      <c r="I1031">
        <v>1473047940</v>
      </c>
      <c r="J1031">
        <v>1469595396</v>
      </c>
      <c r="K1031" t="b">
        <v>0</v>
      </c>
      <c r="L1031">
        <v>177</v>
      </c>
      <c r="M1031" t="b">
        <v>1</v>
      </c>
      <c r="N1031" t="s">
        <v>8277</v>
      </c>
      <c r="O1031">
        <f t="shared" si="64"/>
        <v>120.38</v>
      </c>
      <c r="P1031">
        <f t="shared" si="65"/>
        <v>34.01</v>
      </c>
      <c r="Q1031" s="5" t="s">
        <v>8325</v>
      </c>
      <c r="R1031" t="s">
        <v>8327</v>
      </c>
      <c r="S1031" s="9">
        <f t="shared" si="66"/>
        <v>42577.872638888883</v>
      </c>
      <c r="T1031" s="9">
        <f t="shared" si="67"/>
        <v>42617.832638888889</v>
      </c>
    </row>
    <row r="1032" spans="1:20" ht="32">
      <c r="A1032">
        <v>846</v>
      </c>
      <c r="B1032" s="3" t="s">
        <v>847</v>
      </c>
      <c r="C1032" s="3" t="s">
        <v>4956</v>
      </c>
      <c r="D1032">
        <v>1100</v>
      </c>
      <c r="E1032">
        <v>1342.01</v>
      </c>
      <c r="F1032" t="s">
        <v>8219</v>
      </c>
      <c r="G1032" t="s">
        <v>8225</v>
      </c>
      <c r="H1032" t="s">
        <v>8247</v>
      </c>
      <c r="I1032">
        <v>1394460000</v>
      </c>
      <c r="J1032">
        <v>1393233855</v>
      </c>
      <c r="K1032" t="b">
        <v>0</v>
      </c>
      <c r="L1032">
        <v>47</v>
      </c>
      <c r="M1032" t="b">
        <v>1</v>
      </c>
      <c r="N1032" t="s">
        <v>8277</v>
      </c>
      <c r="O1032">
        <f t="shared" si="64"/>
        <v>122</v>
      </c>
      <c r="P1032">
        <f t="shared" si="65"/>
        <v>28.55</v>
      </c>
      <c r="Q1032" s="5" t="s">
        <v>8325</v>
      </c>
      <c r="R1032" t="s">
        <v>8327</v>
      </c>
      <c r="S1032" s="9">
        <f t="shared" si="66"/>
        <v>41694.058506944442</v>
      </c>
      <c r="T1032" s="9">
        <f t="shared" si="67"/>
        <v>41708.25</v>
      </c>
    </row>
    <row r="1033" spans="1:20" ht="16">
      <c r="A1033">
        <v>847</v>
      </c>
      <c r="B1033" s="3" t="s">
        <v>848</v>
      </c>
      <c r="C1033" s="3" t="s">
        <v>4957</v>
      </c>
      <c r="D1033">
        <v>10</v>
      </c>
      <c r="E1033">
        <v>10</v>
      </c>
      <c r="F1033" t="s">
        <v>8219</v>
      </c>
      <c r="G1033" t="s">
        <v>8224</v>
      </c>
      <c r="H1033" t="s">
        <v>8246</v>
      </c>
      <c r="I1033">
        <v>1436555376</v>
      </c>
      <c r="J1033">
        <v>1433963376</v>
      </c>
      <c r="K1033" t="b">
        <v>0</v>
      </c>
      <c r="L1033">
        <v>1</v>
      </c>
      <c r="M1033" t="b">
        <v>1</v>
      </c>
      <c r="N1033" t="s">
        <v>8277</v>
      </c>
      <c r="O1033">
        <f t="shared" si="64"/>
        <v>100</v>
      </c>
      <c r="P1033">
        <f t="shared" si="65"/>
        <v>10</v>
      </c>
      <c r="Q1033" s="5" t="s">
        <v>8325</v>
      </c>
      <c r="R1033" t="s">
        <v>8327</v>
      </c>
      <c r="S1033" s="9">
        <f t="shared" si="66"/>
        <v>42165.464999999997</v>
      </c>
      <c r="T1033" s="9">
        <f t="shared" si="67"/>
        <v>42195.464999999997</v>
      </c>
    </row>
    <row r="1034" spans="1:20" ht="48">
      <c r="A1034">
        <v>848</v>
      </c>
      <c r="B1034" s="3" t="s">
        <v>849</v>
      </c>
      <c r="C1034" s="3" t="s">
        <v>4958</v>
      </c>
      <c r="D1034">
        <v>300</v>
      </c>
      <c r="E1034">
        <v>300</v>
      </c>
      <c r="F1034" t="s">
        <v>8219</v>
      </c>
      <c r="G1034" t="s">
        <v>8224</v>
      </c>
      <c r="H1034" t="s">
        <v>8246</v>
      </c>
      <c r="I1034">
        <v>1429038033</v>
      </c>
      <c r="J1034">
        <v>1426446033</v>
      </c>
      <c r="K1034" t="b">
        <v>0</v>
      </c>
      <c r="L1034">
        <v>16</v>
      </c>
      <c r="M1034" t="b">
        <v>1</v>
      </c>
      <c r="N1034" t="s">
        <v>8277</v>
      </c>
      <c r="O1034">
        <f t="shared" si="64"/>
        <v>100</v>
      </c>
      <c r="P1034">
        <f t="shared" si="65"/>
        <v>18.75</v>
      </c>
      <c r="Q1034" s="5" t="s">
        <v>8325</v>
      </c>
      <c r="R1034" t="s">
        <v>8327</v>
      </c>
      <c r="S1034" s="9">
        <f t="shared" si="66"/>
        <v>42078.458715277775</v>
      </c>
      <c r="T1034" s="9">
        <f t="shared" si="67"/>
        <v>42108.458715277775</v>
      </c>
    </row>
    <row r="1035" spans="1:20" ht="64">
      <c r="A1035">
        <v>849</v>
      </c>
      <c r="B1035" s="3" t="s">
        <v>850</v>
      </c>
      <c r="C1035" s="3" t="s">
        <v>4959</v>
      </c>
      <c r="D1035">
        <v>4000</v>
      </c>
      <c r="E1035">
        <v>4796</v>
      </c>
      <c r="F1035" t="s">
        <v>8219</v>
      </c>
      <c r="G1035" t="s">
        <v>8224</v>
      </c>
      <c r="H1035" t="s">
        <v>8246</v>
      </c>
      <c r="I1035">
        <v>1426473264</v>
      </c>
      <c r="J1035">
        <v>1424057664</v>
      </c>
      <c r="K1035" t="b">
        <v>0</v>
      </c>
      <c r="L1035">
        <v>115</v>
      </c>
      <c r="M1035" t="b">
        <v>1</v>
      </c>
      <c r="N1035" t="s">
        <v>8277</v>
      </c>
      <c r="O1035">
        <f t="shared" si="64"/>
        <v>119.9</v>
      </c>
      <c r="P1035">
        <f t="shared" si="65"/>
        <v>41.7</v>
      </c>
      <c r="Q1035" s="5" t="s">
        <v>8325</v>
      </c>
      <c r="R1035" t="s">
        <v>8327</v>
      </c>
      <c r="S1035" s="9">
        <f t="shared" si="66"/>
        <v>42050.81555555555</v>
      </c>
      <c r="T1035" s="9">
        <f t="shared" si="67"/>
        <v>42078.773888888885</v>
      </c>
    </row>
    <row r="1036" spans="1:20" ht="48">
      <c r="A1036">
        <v>850</v>
      </c>
      <c r="B1036" s="3" t="s">
        <v>851</v>
      </c>
      <c r="C1036" s="3" t="s">
        <v>4960</v>
      </c>
      <c r="D1036">
        <v>4000</v>
      </c>
      <c r="E1036">
        <v>6207</v>
      </c>
      <c r="F1036" t="s">
        <v>8219</v>
      </c>
      <c r="G1036" t="s">
        <v>8224</v>
      </c>
      <c r="H1036" t="s">
        <v>8246</v>
      </c>
      <c r="I1036">
        <v>1461560340</v>
      </c>
      <c r="J1036">
        <v>1458762717</v>
      </c>
      <c r="K1036" t="b">
        <v>0</v>
      </c>
      <c r="L1036">
        <v>133</v>
      </c>
      <c r="M1036" t="b">
        <v>1</v>
      </c>
      <c r="N1036" t="s">
        <v>8277</v>
      </c>
      <c r="O1036">
        <f t="shared" si="64"/>
        <v>155.18</v>
      </c>
      <c r="P1036">
        <f t="shared" si="65"/>
        <v>46.67</v>
      </c>
      <c r="Q1036" s="5" t="s">
        <v>8325</v>
      </c>
      <c r="R1036" t="s">
        <v>8327</v>
      </c>
      <c r="S1036" s="9">
        <f t="shared" si="66"/>
        <v>42452.494409722225</v>
      </c>
      <c r="T1036" s="9">
        <f t="shared" si="67"/>
        <v>42484.874305555553</v>
      </c>
    </row>
    <row r="1037" spans="1:20" ht="32">
      <c r="A1037">
        <v>851</v>
      </c>
      <c r="B1037" s="3" t="s">
        <v>852</v>
      </c>
      <c r="C1037" s="3" t="s">
        <v>4961</v>
      </c>
      <c r="D1037">
        <v>2000</v>
      </c>
      <c r="E1037">
        <v>2609</v>
      </c>
      <c r="F1037" t="s">
        <v>8219</v>
      </c>
      <c r="G1037" t="s">
        <v>8230</v>
      </c>
      <c r="H1037" t="s">
        <v>8249</v>
      </c>
      <c r="I1037">
        <v>1469994300</v>
      </c>
      <c r="J1037">
        <v>1464815253</v>
      </c>
      <c r="K1037" t="b">
        <v>0</v>
      </c>
      <c r="L1037">
        <v>70</v>
      </c>
      <c r="M1037" t="b">
        <v>1</v>
      </c>
      <c r="N1037" t="s">
        <v>8277</v>
      </c>
      <c r="O1037">
        <f t="shared" si="64"/>
        <v>130.44999999999999</v>
      </c>
      <c r="P1037">
        <f t="shared" si="65"/>
        <v>37.270000000000003</v>
      </c>
      <c r="Q1037" s="5" t="s">
        <v>8325</v>
      </c>
      <c r="R1037" t="s">
        <v>8327</v>
      </c>
      <c r="S1037" s="9">
        <f t="shared" si="66"/>
        <v>42522.546909722216</v>
      </c>
      <c r="T1037" s="9">
        <f t="shared" si="67"/>
        <v>42582.489583333336</v>
      </c>
    </row>
    <row r="1038" spans="1:20" ht="32">
      <c r="A1038">
        <v>852</v>
      </c>
      <c r="B1038" s="3" t="s">
        <v>853</v>
      </c>
      <c r="C1038" s="3" t="s">
        <v>4962</v>
      </c>
      <c r="D1038">
        <v>3500</v>
      </c>
      <c r="E1038">
        <v>3674</v>
      </c>
      <c r="F1038" t="s">
        <v>8219</v>
      </c>
      <c r="G1038" t="s">
        <v>8224</v>
      </c>
      <c r="H1038" t="s">
        <v>8246</v>
      </c>
      <c r="I1038">
        <v>1477342800</v>
      </c>
      <c r="J1038">
        <v>1476386395</v>
      </c>
      <c r="K1038" t="b">
        <v>0</v>
      </c>
      <c r="L1038">
        <v>62</v>
      </c>
      <c r="M1038" t="b">
        <v>1</v>
      </c>
      <c r="N1038" t="s">
        <v>8277</v>
      </c>
      <c r="O1038">
        <f t="shared" si="64"/>
        <v>104.97</v>
      </c>
      <c r="P1038">
        <f t="shared" si="65"/>
        <v>59.26</v>
      </c>
      <c r="Q1038" s="5" t="s">
        <v>8325</v>
      </c>
      <c r="R1038" t="s">
        <v>8327</v>
      </c>
      <c r="S1038" s="9">
        <f t="shared" si="66"/>
        <v>42656.47216435185</v>
      </c>
      <c r="T1038" s="9">
        <f t="shared" si="67"/>
        <v>42667.541666666664</v>
      </c>
    </row>
    <row r="1039" spans="1:20" ht="48">
      <c r="A1039">
        <v>853</v>
      </c>
      <c r="B1039" s="3" t="s">
        <v>854</v>
      </c>
      <c r="C1039" s="3" t="s">
        <v>4963</v>
      </c>
      <c r="D1039">
        <v>300</v>
      </c>
      <c r="E1039">
        <v>300</v>
      </c>
      <c r="F1039" t="s">
        <v>8219</v>
      </c>
      <c r="G1039" t="s">
        <v>8224</v>
      </c>
      <c r="H1039" t="s">
        <v>8246</v>
      </c>
      <c r="I1039">
        <v>1424116709</v>
      </c>
      <c r="J1039">
        <v>1421524709</v>
      </c>
      <c r="K1039" t="b">
        <v>0</v>
      </c>
      <c r="L1039">
        <v>10</v>
      </c>
      <c r="M1039" t="b">
        <v>1</v>
      </c>
      <c r="N1039" t="s">
        <v>8277</v>
      </c>
      <c r="O1039">
        <f t="shared" si="64"/>
        <v>100</v>
      </c>
      <c r="P1039">
        <f t="shared" si="65"/>
        <v>30</v>
      </c>
      <c r="Q1039" s="5" t="s">
        <v>8325</v>
      </c>
      <c r="R1039" t="s">
        <v>8327</v>
      </c>
      <c r="S1039" s="9">
        <f t="shared" si="66"/>
        <v>42021.49894675926</v>
      </c>
      <c r="T1039" s="9">
        <f t="shared" si="67"/>
        <v>42051.49894675926</v>
      </c>
    </row>
    <row r="1040" spans="1:20" ht="48">
      <c r="A1040">
        <v>854</v>
      </c>
      <c r="B1040" s="3" t="s">
        <v>855</v>
      </c>
      <c r="C1040" s="3" t="s">
        <v>4964</v>
      </c>
      <c r="D1040">
        <v>27800</v>
      </c>
      <c r="E1040">
        <v>32865.300000000003</v>
      </c>
      <c r="F1040" t="s">
        <v>8219</v>
      </c>
      <c r="G1040" t="s">
        <v>8224</v>
      </c>
      <c r="H1040" t="s">
        <v>8246</v>
      </c>
      <c r="I1040">
        <v>1482901546</v>
      </c>
      <c r="J1040">
        <v>1480309546</v>
      </c>
      <c r="K1040" t="b">
        <v>0</v>
      </c>
      <c r="L1040">
        <v>499</v>
      </c>
      <c r="M1040" t="b">
        <v>1</v>
      </c>
      <c r="N1040" t="s">
        <v>8277</v>
      </c>
      <c r="O1040">
        <f t="shared" si="64"/>
        <v>118.22</v>
      </c>
      <c r="P1040">
        <f t="shared" si="65"/>
        <v>65.86</v>
      </c>
      <c r="Q1040" s="5" t="s">
        <v>8325</v>
      </c>
      <c r="R1040" t="s">
        <v>8327</v>
      </c>
      <c r="S1040" s="9">
        <f t="shared" si="66"/>
        <v>42701.879004629627</v>
      </c>
      <c r="T1040" s="9">
        <f t="shared" si="67"/>
        <v>42731.879004629627</v>
      </c>
    </row>
    <row r="1041" spans="1:20" ht="32">
      <c r="A1041">
        <v>855</v>
      </c>
      <c r="B1041" s="3" t="s">
        <v>856</v>
      </c>
      <c r="C1041" s="3" t="s">
        <v>4965</v>
      </c>
      <c r="D1041">
        <v>1450</v>
      </c>
      <c r="E1041">
        <v>1500</v>
      </c>
      <c r="F1041" t="s">
        <v>8219</v>
      </c>
      <c r="G1041" t="s">
        <v>8224</v>
      </c>
      <c r="H1041" t="s">
        <v>8246</v>
      </c>
      <c r="I1041">
        <v>1469329217</v>
      </c>
      <c r="J1041">
        <v>1466737217</v>
      </c>
      <c r="K1041" t="b">
        <v>0</v>
      </c>
      <c r="L1041">
        <v>47</v>
      </c>
      <c r="M1041" t="b">
        <v>1</v>
      </c>
      <c r="N1041" t="s">
        <v>8277</v>
      </c>
      <c r="O1041">
        <f t="shared" si="64"/>
        <v>103.45</v>
      </c>
      <c r="P1041">
        <f t="shared" si="65"/>
        <v>31.91</v>
      </c>
      <c r="Q1041" s="5" t="s">
        <v>8325</v>
      </c>
      <c r="R1041" t="s">
        <v>8327</v>
      </c>
      <c r="S1041" s="9">
        <f t="shared" si="66"/>
        <v>42544.791863425919</v>
      </c>
      <c r="T1041" s="9">
        <f t="shared" si="67"/>
        <v>42574.791863425919</v>
      </c>
    </row>
    <row r="1042" spans="1:20" ht="48">
      <c r="A1042">
        <v>856</v>
      </c>
      <c r="B1042" s="3" t="s">
        <v>857</v>
      </c>
      <c r="C1042" s="3" t="s">
        <v>4966</v>
      </c>
      <c r="D1042">
        <v>250</v>
      </c>
      <c r="E1042">
        <v>545</v>
      </c>
      <c r="F1042" t="s">
        <v>8219</v>
      </c>
      <c r="G1042" t="s">
        <v>8236</v>
      </c>
      <c r="H1042" t="s">
        <v>8249</v>
      </c>
      <c r="I1042">
        <v>1477422000</v>
      </c>
      <c r="J1042">
        <v>1472282956</v>
      </c>
      <c r="K1042" t="b">
        <v>0</v>
      </c>
      <c r="L1042">
        <v>28</v>
      </c>
      <c r="M1042" t="b">
        <v>1</v>
      </c>
      <c r="N1042" t="s">
        <v>8277</v>
      </c>
      <c r="O1042">
        <f t="shared" si="64"/>
        <v>218</v>
      </c>
      <c r="P1042">
        <f t="shared" si="65"/>
        <v>19.46</v>
      </c>
      <c r="Q1042" s="5" t="s">
        <v>8325</v>
      </c>
      <c r="R1042" t="s">
        <v>8327</v>
      </c>
      <c r="S1042" s="9">
        <f t="shared" si="66"/>
        <v>42608.978657407402</v>
      </c>
      <c r="T1042" s="9">
        <f t="shared" si="67"/>
        <v>42668.458333333336</v>
      </c>
    </row>
    <row r="1043" spans="1:20" ht="32">
      <c r="A1043">
        <v>857</v>
      </c>
      <c r="B1043" s="3" t="s">
        <v>858</v>
      </c>
      <c r="C1043" s="3" t="s">
        <v>4967</v>
      </c>
      <c r="D1043">
        <v>1200</v>
      </c>
      <c r="E1043">
        <v>1200</v>
      </c>
      <c r="F1043" t="s">
        <v>8219</v>
      </c>
      <c r="G1043" t="s">
        <v>8227</v>
      </c>
      <c r="H1043" t="s">
        <v>8249</v>
      </c>
      <c r="I1043">
        <v>1448463431</v>
      </c>
      <c r="J1043">
        <v>1444831031</v>
      </c>
      <c r="K1043" t="b">
        <v>0</v>
      </c>
      <c r="L1043">
        <v>24</v>
      </c>
      <c r="M1043" t="b">
        <v>1</v>
      </c>
      <c r="N1043" t="s">
        <v>8277</v>
      </c>
      <c r="O1043">
        <f t="shared" si="64"/>
        <v>100</v>
      </c>
      <c r="P1043">
        <f t="shared" si="65"/>
        <v>50</v>
      </c>
      <c r="Q1043" s="5" t="s">
        <v>8325</v>
      </c>
      <c r="R1043" t="s">
        <v>8327</v>
      </c>
      <c r="S1043" s="9">
        <f t="shared" si="66"/>
        <v>42291.248043981475</v>
      </c>
      <c r="T1043" s="9">
        <f t="shared" si="67"/>
        <v>42333.289710648147</v>
      </c>
    </row>
    <row r="1044" spans="1:20" ht="48">
      <c r="A1044">
        <v>858</v>
      </c>
      <c r="B1044" s="3" t="s">
        <v>859</v>
      </c>
      <c r="C1044" s="3" t="s">
        <v>4968</v>
      </c>
      <c r="D1044">
        <v>1200</v>
      </c>
      <c r="E1044">
        <v>1728.07</v>
      </c>
      <c r="F1044" t="s">
        <v>8219</v>
      </c>
      <c r="G1044" t="s">
        <v>8225</v>
      </c>
      <c r="H1044" t="s">
        <v>8247</v>
      </c>
      <c r="I1044">
        <v>1429138740</v>
      </c>
      <c r="J1044">
        <v>1426528418</v>
      </c>
      <c r="K1044" t="b">
        <v>0</v>
      </c>
      <c r="L1044">
        <v>76</v>
      </c>
      <c r="M1044" t="b">
        <v>1</v>
      </c>
      <c r="N1044" t="s">
        <v>8277</v>
      </c>
      <c r="O1044">
        <f t="shared" si="64"/>
        <v>144.01</v>
      </c>
      <c r="P1044">
        <f t="shared" si="65"/>
        <v>22.74</v>
      </c>
      <c r="Q1044" s="5" t="s">
        <v>8325</v>
      </c>
      <c r="R1044" t="s">
        <v>8327</v>
      </c>
      <c r="S1044" s="9">
        <f t="shared" si="66"/>
        <v>42079.412245370368</v>
      </c>
      <c r="T1044" s="9">
        <f t="shared" si="67"/>
        <v>42109.624305555553</v>
      </c>
    </row>
    <row r="1045" spans="1:20" ht="32">
      <c r="A1045">
        <v>859</v>
      </c>
      <c r="B1045" s="3" t="s">
        <v>860</v>
      </c>
      <c r="C1045" s="3" t="s">
        <v>4969</v>
      </c>
      <c r="D1045">
        <v>4000</v>
      </c>
      <c r="E1045">
        <v>4187</v>
      </c>
      <c r="F1045" t="s">
        <v>8219</v>
      </c>
      <c r="G1045" t="s">
        <v>8224</v>
      </c>
      <c r="H1045" t="s">
        <v>8246</v>
      </c>
      <c r="I1045">
        <v>1433376000</v>
      </c>
      <c r="J1045">
        <v>1430768468</v>
      </c>
      <c r="K1045" t="b">
        <v>0</v>
      </c>
      <c r="L1045">
        <v>98</v>
      </c>
      <c r="M1045" t="b">
        <v>1</v>
      </c>
      <c r="N1045" t="s">
        <v>8277</v>
      </c>
      <c r="O1045">
        <f t="shared" si="64"/>
        <v>104.68</v>
      </c>
      <c r="P1045">
        <f t="shared" si="65"/>
        <v>42.72</v>
      </c>
      <c r="Q1045" s="5" t="s">
        <v>8325</v>
      </c>
      <c r="R1045" t="s">
        <v>8327</v>
      </c>
      <c r="S1045" s="9">
        <f t="shared" si="66"/>
        <v>42128.486898148149</v>
      </c>
      <c r="T1045" s="9">
        <f t="shared" si="67"/>
        <v>42158.666666666664</v>
      </c>
    </row>
    <row r="1046" spans="1:20" ht="48">
      <c r="A1046">
        <v>860</v>
      </c>
      <c r="B1046" s="3" t="s">
        <v>861</v>
      </c>
      <c r="C1046" s="3" t="s">
        <v>4970</v>
      </c>
      <c r="D1046">
        <v>14000</v>
      </c>
      <c r="E1046">
        <v>2540</v>
      </c>
      <c r="F1046" t="s">
        <v>8221</v>
      </c>
      <c r="G1046" t="s">
        <v>8224</v>
      </c>
      <c r="H1046" t="s">
        <v>8246</v>
      </c>
      <c r="I1046">
        <v>1385123713</v>
      </c>
      <c r="J1046">
        <v>1382528113</v>
      </c>
      <c r="K1046" t="b">
        <v>0</v>
      </c>
      <c r="L1046">
        <v>48</v>
      </c>
      <c r="M1046" t="b">
        <v>0</v>
      </c>
      <c r="N1046" t="s">
        <v>8278</v>
      </c>
      <c r="O1046">
        <f t="shared" si="64"/>
        <v>18.14</v>
      </c>
      <c r="P1046">
        <f t="shared" si="65"/>
        <v>52.92</v>
      </c>
      <c r="Q1046" s="5" t="s">
        <v>8325</v>
      </c>
      <c r="R1046" t="s">
        <v>8328</v>
      </c>
      <c r="S1046" s="9">
        <f t="shared" si="66"/>
        <v>41570.149456018517</v>
      </c>
      <c r="T1046" s="9">
        <f t="shared" si="67"/>
        <v>41600.191122685181</v>
      </c>
    </row>
    <row r="1047" spans="1:20" ht="48">
      <c r="A1047">
        <v>861</v>
      </c>
      <c r="B1047" s="3" t="s">
        <v>862</v>
      </c>
      <c r="C1047" s="3" t="s">
        <v>4971</v>
      </c>
      <c r="D1047">
        <v>4500</v>
      </c>
      <c r="E1047">
        <v>101</v>
      </c>
      <c r="F1047" t="s">
        <v>8221</v>
      </c>
      <c r="G1047" t="s">
        <v>8224</v>
      </c>
      <c r="H1047" t="s">
        <v>8246</v>
      </c>
      <c r="I1047">
        <v>1474067404</v>
      </c>
      <c r="J1047">
        <v>1471475404</v>
      </c>
      <c r="K1047" t="b">
        <v>0</v>
      </c>
      <c r="L1047">
        <v>2</v>
      </c>
      <c r="M1047" t="b">
        <v>0</v>
      </c>
      <c r="N1047" t="s">
        <v>8278</v>
      </c>
      <c r="O1047">
        <f t="shared" si="64"/>
        <v>2.2400000000000002</v>
      </c>
      <c r="P1047">
        <f t="shared" si="65"/>
        <v>50.5</v>
      </c>
      <c r="Q1047" s="5" t="s">
        <v>8325</v>
      </c>
      <c r="R1047" t="s">
        <v>8328</v>
      </c>
      <c r="S1047" s="9">
        <f t="shared" si="66"/>
        <v>42599.631990740738</v>
      </c>
      <c r="T1047" s="9">
        <f t="shared" si="67"/>
        <v>42629.631990740738</v>
      </c>
    </row>
    <row r="1048" spans="1:20" ht="48">
      <c r="A1048">
        <v>862</v>
      </c>
      <c r="B1048" s="3" t="s">
        <v>863</v>
      </c>
      <c r="C1048" s="3" t="s">
        <v>4972</v>
      </c>
      <c r="D1048">
        <v>50000</v>
      </c>
      <c r="E1048">
        <v>170</v>
      </c>
      <c r="F1048" t="s">
        <v>8221</v>
      </c>
      <c r="G1048" t="s">
        <v>8225</v>
      </c>
      <c r="H1048" t="s">
        <v>8247</v>
      </c>
      <c r="I1048">
        <v>1384179548</v>
      </c>
      <c r="J1048">
        <v>1381583948</v>
      </c>
      <c r="K1048" t="b">
        <v>0</v>
      </c>
      <c r="L1048">
        <v>4</v>
      </c>
      <c r="M1048" t="b">
        <v>0</v>
      </c>
      <c r="N1048" t="s">
        <v>8278</v>
      </c>
      <c r="O1048">
        <f t="shared" si="64"/>
        <v>0.34</v>
      </c>
      <c r="P1048">
        <f t="shared" si="65"/>
        <v>42.5</v>
      </c>
      <c r="Q1048" s="5" t="s">
        <v>8325</v>
      </c>
      <c r="R1048" t="s">
        <v>8328</v>
      </c>
      <c r="S1048" s="9">
        <f t="shared" si="66"/>
        <v>41559.221620370365</v>
      </c>
      <c r="T1048" s="9">
        <f t="shared" si="67"/>
        <v>41589.263287037036</v>
      </c>
    </row>
    <row r="1049" spans="1:20" ht="48">
      <c r="A1049">
        <v>863</v>
      </c>
      <c r="B1049" s="3" t="s">
        <v>864</v>
      </c>
      <c r="C1049" s="3" t="s">
        <v>4973</v>
      </c>
      <c r="D1049">
        <v>2000</v>
      </c>
      <c r="E1049">
        <v>90</v>
      </c>
      <c r="F1049" t="s">
        <v>8221</v>
      </c>
      <c r="G1049" t="s">
        <v>8224</v>
      </c>
      <c r="H1049" t="s">
        <v>8246</v>
      </c>
      <c r="I1049">
        <v>1329014966</v>
      </c>
      <c r="J1049">
        <v>1326422966</v>
      </c>
      <c r="K1049" t="b">
        <v>0</v>
      </c>
      <c r="L1049">
        <v>5</v>
      </c>
      <c r="M1049" t="b">
        <v>0</v>
      </c>
      <c r="N1049" t="s">
        <v>8278</v>
      </c>
      <c r="O1049">
        <f t="shared" si="64"/>
        <v>4.5</v>
      </c>
      <c r="P1049">
        <f t="shared" si="65"/>
        <v>18</v>
      </c>
      <c r="Q1049" s="5" t="s">
        <v>8325</v>
      </c>
      <c r="R1049" t="s">
        <v>8328</v>
      </c>
      <c r="S1049" s="9">
        <f t="shared" si="66"/>
        <v>40920.784328703703</v>
      </c>
      <c r="T1049" s="9">
        <f t="shared" si="67"/>
        <v>40950.784328703703</v>
      </c>
    </row>
    <row r="1050" spans="1:20" ht="48">
      <c r="A1050">
        <v>864</v>
      </c>
      <c r="B1050" s="3" t="s">
        <v>865</v>
      </c>
      <c r="C1050" s="3" t="s">
        <v>4974</v>
      </c>
      <c r="D1050">
        <v>6500</v>
      </c>
      <c r="E1050">
        <v>2700</v>
      </c>
      <c r="F1050" t="s">
        <v>8221</v>
      </c>
      <c r="G1050" t="s">
        <v>8224</v>
      </c>
      <c r="H1050" t="s">
        <v>8246</v>
      </c>
      <c r="I1050">
        <v>1381917540</v>
      </c>
      <c r="J1050">
        <v>1379990038</v>
      </c>
      <c r="K1050" t="b">
        <v>0</v>
      </c>
      <c r="L1050">
        <v>79</v>
      </c>
      <c r="M1050" t="b">
        <v>0</v>
      </c>
      <c r="N1050" t="s">
        <v>8278</v>
      </c>
      <c r="O1050">
        <f t="shared" si="64"/>
        <v>41.54</v>
      </c>
      <c r="P1050">
        <f t="shared" si="65"/>
        <v>34.18</v>
      </c>
      <c r="Q1050" s="5" t="s">
        <v>8325</v>
      </c>
      <c r="R1050" t="s">
        <v>8328</v>
      </c>
      <c r="S1050" s="9">
        <f t="shared" si="66"/>
        <v>41540.773587962962</v>
      </c>
      <c r="T1050" s="9">
        <f t="shared" si="67"/>
        <v>41563.082638888889</v>
      </c>
    </row>
    <row r="1051" spans="1:20" ht="48">
      <c r="A1051">
        <v>865</v>
      </c>
      <c r="B1051" s="3" t="s">
        <v>866</v>
      </c>
      <c r="C1051" s="3" t="s">
        <v>4975</v>
      </c>
      <c r="D1051">
        <v>2200</v>
      </c>
      <c r="E1051">
        <v>45</v>
      </c>
      <c r="F1051" t="s">
        <v>8221</v>
      </c>
      <c r="G1051" t="s">
        <v>8224</v>
      </c>
      <c r="H1051" t="s">
        <v>8246</v>
      </c>
      <c r="I1051">
        <v>1358361197</v>
      </c>
      <c r="J1051">
        <v>1353177197</v>
      </c>
      <c r="K1051" t="b">
        <v>0</v>
      </c>
      <c r="L1051">
        <v>2</v>
      </c>
      <c r="M1051" t="b">
        <v>0</v>
      </c>
      <c r="N1051" t="s">
        <v>8278</v>
      </c>
      <c r="O1051">
        <f t="shared" si="64"/>
        <v>2.0499999999999998</v>
      </c>
      <c r="P1051">
        <f t="shared" si="65"/>
        <v>22.5</v>
      </c>
      <c r="Q1051" s="5" t="s">
        <v>8325</v>
      </c>
      <c r="R1051" t="s">
        <v>8328</v>
      </c>
      <c r="S1051" s="9">
        <f t="shared" si="66"/>
        <v>41230.439780092587</v>
      </c>
      <c r="T1051" s="9">
        <f t="shared" si="67"/>
        <v>41290.439780092587</v>
      </c>
    </row>
    <row r="1052" spans="1:20" ht="48">
      <c r="A1052">
        <v>866</v>
      </c>
      <c r="B1052" s="3" t="s">
        <v>867</v>
      </c>
      <c r="C1052" s="3" t="s">
        <v>4976</v>
      </c>
      <c r="D1052">
        <v>3500</v>
      </c>
      <c r="E1052">
        <v>640</v>
      </c>
      <c r="F1052" t="s">
        <v>8221</v>
      </c>
      <c r="G1052" t="s">
        <v>8224</v>
      </c>
      <c r="H1052" t="s">
        <v>8246</v>
      </c>
      <c r="I1052">
        <v>1425136200</v>
      </c>
      <c r="J1052">
        <v>1421853518</v>
      </c>
      <c r="K1052" t="b">
        <v>0</v>
      </c>
      <c r="L1052">
        <v>11</v>
      </c>
      <c r="M1052" t="b">
        <v>0</v>
      </c>
      <c r="N1052" t="s">
        <v>8278</v>
      </c>
      <c r="O1052">
        <f t="shared" si="64"/>
        <v>18.29</v>
      </c>
      <c r="P1052">
        <f t="shared" si="65"/>
        <v>58.18</v>
      </c>
      <c r="Q1052" s="5" t="s">
        <v>8325</v>
      </c>
      <c r="R1052" t="s">
        <v>8328</v>
      </c>
      <c r="S1052" s="9">
        <f t="shared" si="66"/>
        <v>42025.304606481477</v>
      </c>
      <c r="T1052" s="9">
        <f t="shared" si="67"/>
        <v>42063.298611111109</v>
      </c>
    </row>
    <row r="1053" spans="1:20" ht="48">
      <c r="A1053">
        <v>867</v>
      </c>
      <c r="B1053" s="3" t="s">
        <v>868</v>
      </c>
      <c r="C1053" s="3" t="s">
        <v>4977</v>
      </c>
      <c r="D1053">
        <v>5000</v>
      </c>
      <c r="E1053">
        <v>1201</v>
      </c>
      <c r="F1053" t="s">
        <v>8221</v>
      </c>
      <c r="G1053" t="s">
        <v>8224</v>
      </c>
      <c r="H1053" t="s">
        <v>8246</v>
      </c>
      <c r="I1053">
        <v>1259643540</v>
      </c>
      <c r="J1053">
        <v>1254450706</v>
      </c>
      <c r="K1053" t="b">
        <v>0</v>
      </c>
      <c r="L1053">
        <v>11</v>
      </c>
      <c r="M1053" t="b">
        <v>0</v>
      </c>
      <c r="N1053" t="s">
        <v>8278</v>
      </c>
      <c r="O1053">
        <f t="shared" si="64"/>
        <v>24.02</v>
      </c>
      <c r="P1053">
        <f t="shared" si="65"/>
        <v>109.18</v>
      </c>
      <c r="Q1053" s="5" t="s">
        <v>8325</v>
      </c>
      <c r="R1053" t="s">
        <v>8328</v>
      </c>
      <c r="S1053" s="9">
        <f t="shared" si="66"/>
        <v>40087.772060185183</v>
      </c>
      <c r="T1053" s="9">
        <f t="shared" si="67"/>
        <v>40147.874305555553</v>
      </c>
    </row>
    <row r="1054" spans="1:20" ht="64">
      <c r="A1054">
        <v>868</v>
      </c>
      <c r="B1054" s="3" t="s">
        <v>869</v>
      </c>
      <c r="C1054" s="3" t="s">
        <v>4978</v>
      </c>
      <c r="D1054">
        <v>45000</v>
      </c>
      <c r="E1054">
        <v>50</v>
      </c>
      <c r="F1054" t="s">
        <v>8221</v>
      </c>
      <c r="G1054" t="s">
        <v>8224</v>
      </c>
      <c r="H1054" t="s">
        <v>8246</v>
      </c>
      <c r="I1054">
        <v>1389055198</v>
      </c>
      <c r="J1054">
        <v>1386463198</v>
      </c>
      <c r="K1054" t="b">
        <v>0</v>
      </c>
      <c r="L1054">
        <v>1</v>
      </c>
      <c r="M1054" t="b">
        <v>0</v>
      </c>
      <c r="N1054" t="s">
        <v>8278</v>
      </c>
      <c r="O1054">
        <f t="shared" si="64"/>
        <v>0.11</v>
      </c>
      <c r="P1054">
        <f t="shared" si="65"/>
        <v>50</v>
      </c>
      <c r="Q1054" s="5" t="s">
        <v>8325</v>
      </c>
      <c r="R1054" t="s">
        <v>8328</v>
      </c>
      <c r="S1054" s="9">
        <f t="shared" si="66"/>
        <v>41615.694421296292</v>
      </c>
      <c r="T1054" s="9">
        <f t="shared" si="67"/>
        <v>41645.694421296292</v>
      </c>
    </row>
    <row r="1055" spans="1:20" ht="48">
      <c r="A1055">
        <v>869</v>
      </c>
      <c r="B1055" s="3" t="s">
        <v>870</v>
      </c>
      <c r="C1055" s="3" t="s">
        <v>4979</v>
      </c>
      <c r="D1055">
        <v>8800</v>
      </c>
      <c r="E1055">
        <v>1040</v>
      </c>
      <c r="F1055" t="s">
        <v>8221</v>
      </c>
      <c r="G1055" t="s">
        <v>8224</v>
      </c>
      <c r="H1055" t="s">
        <v>8246</v>
      </c>
      <c r="I1055">
        <v>1365448657</v>
      </c>
      <c r="J1055">
        <v>1362860257</v>
      </c>
      <c r="K1055" t="b">
        <v>0</v>
      </c>
      <c r="L1055">
        <v>3</v>
      </c>
      <c r="M1055" t="b">
        <v>0</v>
      </c>
      <c r="N1055" t="s">
        <v>8278</v>
      </c>
      <c r="O1055">
        <f t="shared" si="64"/>
        <v>11.82</v>
      </c>
      <c r="P1055">
        <f t="shared" si="65"/>
        <v>346.67</v>
      </c>
      <c r="Q1055" s="5" t="s">
        <v>8325</v>
      </c>
      <c r="R1055" t="s">
        <v>8328</v>
      </c>
      <c r="S1055" s="9">
        <f t="shared" si="66"/>
        <v>41342.512233796289</v>
      </c>
      <c r="T1055" s="9">
        <f t="shared" si="67"/>
        <v>41372.470567129625</v>
      </c>
    </row>
    <row r="1056" spans="1:20" ht="48">
      <c r="A1056">
        <v>870</v>
      </c>
      <c r="B1056" s="3" t="s">
        <v>871</v>
      </c>
      <c r="C1056" s="3" t="s">
        <v>4980</v>
      </c>
      <c r="D1056">
        <v>20000</v>
      </c>
      <c r="E1056">
        <v>62</v>
      </c>
      <c r="F1056" t="s">
        <v>8221</v>
      </c>
      <c r="G1056" t="s">
        <v>8225</v>
      </c>
      <c r="H1056" t="s">
        <v>8247</v>
      </c>
      <c r="I1056">
        <v>1377995523</v>
      </c>
      <c r="J1056">
        <v>1375403523</v>
      </c>
      <c r="K1056" t="b">
        <v>0</v>
      </c>
      <c r="L1056">
        <v>5</v>
      </c>
      <c r="M1056" t="b">
        <v>0</v>
      </c>
      <c r="N1056" t="s">
        <v>8278</v>
      </c>
      <c r="O1056">
        <f t="shared" si="64"/>
        <v>0.31</v>
      </c>
      <c r="P1056">
        <f t="shared" si="65"/>
        <v>12.4</v>
      </c>
      <c r="Q1056" s="5" t="s">
        <v>8325</v>
      </c>
      <c r="R1056" t="s">
        <v>8328</v>
      </c>
      <c r="S1056" s="9">
        <f t="shared" si="66"/>
        <v>41487.688923611109</v>
      </c>
      <c r="T1056" s="9">
        <f t="shared" si="67"/>
        <v>41517.688923611109</v>
      </c>
    </row>
    <row r="1057" spans="1:20" ht="48">
      <c r="A1057">
        <v>871</v>
      </c>
      <c r="B1057" s="3" t="s">
        <v>872</v>
      </c>
      <c r="C1057" s="3" t="s">
        <v>4981</v>
      </c>
      <c r="D1057">
        <v>6000</v>
      </c>
      <c r="E1057">
        <v>325</v>
      </c>
      <c r="F1057" t="s">
        <v>8221</v>
      </c>
      <c r="G1057" t="s">
        <v>8224</v>
      </c>
      <c r="H1057" t="s">
        <v>8246</v>
      </c>
      <c r="I1057">
        <v>1385735295</v>
      </c>
      <c r="J1057">
        <v>1383139695</v>
      </c>
      <c r="K1057" t="b">
        <v>0</v>
      </c>
      <c r="L1057">
        <v>12</v>
      </c>
      <c r="M1057" t="b">
        <v>0</v>
      </c>
      <c r="N1057" t="s">
        <v>8278</v>
      </c>
      <c r="O1057">
        <f t="shared" si="64"/>
        <v>5.42</v>
      </c>
      <c r="P1057">
        <f t="shared" si="65"/>
        <v>27.08</v>
      </c>
      <c r="Q1057" s="5" t="s">
        <v>8325</v>
      </c>
      <c r="R1057" t="s">
        <v>8328</v>
      </c>
      <c r="S1057" s="9">
        <f t="shared" si="66"/>
        <v>41577.227951388886</v>
      </c>
      <c r="T1057" s="9">
        <f t="shared" si="67"/>
        <v>41607.269618055558</v>
      </c>
    </row>
    <row r="1058" spans="1:20" ht="48">
      <c r="A1058">
        <v>872</v>
      </c>
      <c r="B1058" s="3" t="s">
        <v>873</v>
      </c>
      <c r="C1058" s="3" t="s">
        <v>4982</v>
      </c>
      <c r="D1058">
        <v>8000</v>
      </c>
      <c r="E1058">
        <v>65</v>
      </c>
      <c r="F1058" t="s">
        <v>8221</v>
      </c>
      <c r="G1058" t="s">
        <v>8224</v>
      </c>
      <c r="H1058" t="s">
        <v>8246</v>
      </c>
      <c r="I1058">
        <v>1299786527</v>
      </c>
      <c r="J1058">
        <v>1295898527</v>
      </c>
      <c r="K1058" t="b">
        <v>0</v>
      </c>
      <c r="L1058">
        <v>2</v>
      </c>
      <c r="M1058" t="b">
        <v>0</v>
      </c>
      <c r="N1058" t="s">
        <v>8278</v>
      </c>
      <c r="O1058">
        <f t="shared" si="64"/>
        <v>0.81</v>
      </c>
      <c r="P1058">
        <f t="shared" si="65"/>
        <v>32.5</v>
      </c>
      <c r="Q1058" s="5" t="s">
        <v>8325</v>
      </c>
      <c r="R1058" t="s">
        <v>8328</v>
      </c>
      <c r="S1058" s="9">
        <f t="shared" si="66"/>
        <v>40567.492210648146</v>
      </c>
      <c r="T1058" s="9">
        <f t="shared" si="67"/>
        <v>40612.492210648146</v>
      </c>
    </row>
    <row r="1059" spans="1:20" ht="32">
      <c r="A1059">
        <v>873</v>
      </c>
      <c r="B1059" s="3" t="s">
        <v>874</v>
      </c>
      <c r="C1059" s="3" t="s">
        <v>4983</v>
      </c>
      <c r="D1059">
        <v>3500</v>
      </c>
      <c r="E1059">
        <v>45</v>
      </c>
      <c r="F1059" t="s">
        <v>8221</v>
      </c>
      <c r="G1059" t="s">
        <v>8224</v>
      </c>
      <c r="H1059" t="s">
        <v>8246</v>
      </c>
      <c r="I1059">
        <v>1352610040</v>
      </c>
      <c r="J1059">
        <v>1349150440</v>
      </c>
      <c r="K1059" t="b">
        <v>0</v>
      </c>
      <c r="L1059">
        <v>5</v>
      </c>
      <c r="M1059" t="b">
        <v>0</v>
      </c>
      <c r="N1059" t="s">
        <v>8278</v>
      </c>
      <c r="O1059">
        <f t="shared" si="64"/>
        <v>1.29</v>
      </c>
      <c r="P1059">
        <f t="shared" si="65"/>
        <v>9</v>
      </c>
      <c r="Q1059" s="5" t="s">
        <v>8325</v>
      </c>
      <c r="R1059" t="s">
        <v>8328</v>
      </c>
      <c r="S1059" s="9">
        <f t="shared" si="66"/>
        <v>41183.833796296291</v>
      </c>
      <c r="T1059" s="9">
        <f t="shared" si="67"/>
        <v>41223.875462962962</v>
      </c>
    </row>
    <row r="1060" spans="1:20" ht="48">
      <c r="A1060">
        <v>874</v>
      </c>
      <c r="B1060" s="3" t="s">
        <v>875</v>
      </c>
      <c r="C1060" s="3" t="s">
        <v>4984</v>
      </c>
      <c r="D1060">
        <v>3000</v>
      </c>
      <c r="E1060">
        <v>730</v>
      </c>
      <c r="F1060" t="s">
        <v>8221</v>
      </c>
      <c r="G1060" t="s">
        <v>8224</v>
      </c>
      <c r="H1060" t="s">
        <v>8246</v>
      </c>
      <c r="I1060">
        <v>1367676034</v>
      </c>
      <c r="J1060">
        <v>1365084034</v>
      </c>
      <c r="K1060" t="b">
        <v>0</v>
      </c>
      <c r="L1060">
        <v>21</v>
      </c>
      <c r="M1060" t="b">
        <v>0</v>
      </c>
      <c r="N1060" t="s">
        <v>8278</v>
      </c>
      <c r="O1060">
        <f t="shared" si="64"/>
        <v>24.33</v>
      </c>
      <c r="P1060">
        <f t="shared" si="65"/>
        <v>34.76</v>
      </c>
      <c r="Q1060" s="5" t="s">
        <v>8325</v>
      </c>
      <c r="R1060" t="s">
        <v>8328</v>
      </c>
      <c r="S1060" s="9">
        <f t="shared" si="66"/>
        <v>41368.250393518516</v>
      </c>
      <c r="T1060" s="9">
        <f t="shared" si="67"/>
        <v>41398.250393518516</v>
      </c>
    </row>
    <row r="1061" spans="1:20" ht="64">
      <c r="A1061">
        <v>875</v>
      </c>
      <c r="B1061" s="3" t="s">
        <v>876</v>
      </c>
      <c r="C1061" s="3" t="s">
        <v>4985</v>
      </c>
      <c r="D1061">
        <v>5000</v>
      </c>
      <c r="E1061">
        <v>0</v>
      </c>
      <c r="F1061" t="s">
        <v>8221</v>
      </c>
      <c r="G1061" t="s">
        <v>8224</v>
      </c>
      <c r="H1061" t="s">
        <v>8246</v>
      </c>
      <c r="I1061">
        <v>1442856131</v>
      </c>
      <c r="J1061">
        <v>1441128131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 t="e">
        <f t="shared" si="65"/>
        <v>#DIV/0!</v>
      </c>
      <c r="Q1061" s="5" t="s">
        <v>8325</v>
      </c>
      <c r="R1061" t="s">
        <v>8328</v>
      </c>
      <c r="S1061" s="9">
        <f t="shared" si="66"/>
        <v>42248.390405092585</v>
      </c>
      <c r="T1061" s="9">
        <f t="shared" si="67"/>
        <v>42268.390405092585</v>
      </c>
    </row>
    <row r="1062" spans="1:20" ht="16">
      <c r="A1062">
        <v>876</v>
      </c>
      <c r="B1062" s="3" t="s">
        <v>877</v>
      </c>
      <c r="C1062" s="3" t="s">
        <v>4986</v>
      </c>
      <c r="D1062">
        <v>3152</v>
      </c>
      <c r="E1062">
        <v>1286</v>
      </c>
      <c r="F1062" t="s">
        <v>8221</v>
      </c>
      <c r="G1062" t="s">
        <v>8225</v>
      </c>
      <c r="H1062" t="s">
        <v>8247</v>
      </c>
      <c r="I1062">
        <v>1359978927</v>
      </c>
      <c r="J1062">
        <v>1357127727</v>
      </c>
      <c r="K1062" t="b">
        <v>0</v>
      </c>
      <c r="L1062">
        <v>45</v>
      </c>
      <c r="M1062" t="b">
        <v>0</v>
      </c>
      <c r="N1062" t="s">
        <v>8278</v>
      </c>
      <c r="O1062">
        <f t="shared" si="64"/>
        <v>40.799999999999997</v>
      </c>
      <c r="P1062">
        <f t="shared" si="65"/>
        <v>28.58</v>
      </c>
      <c r="Q1062" s="5" t="s">
        <v>8325</v>
      </c>
      <c r="R1062" t="s">
        <v>8328</v>
      </c>
      <c r="S1062" s="9">
        <f t="shared" si="66"/>
        <v>41276.163506944438</v>
      </c>
      <c r="T1062" s="9">
        <f t="shared" si="67"/>
        <v>41309.163506944438</v>
      </c>
    </row>
    <row r="1063" spans="1:20" ht="48">
      <c r="A1063">
        <v>877</v>
      </c>
      <c r="B1063" s="3" t="s">
        <v>878</v>
      </c>
      <c r="C1063" s="3" t="s">
        <v>4987</v>
      </c>
      <c r="D1063">
        <v>2000</v>
      </c>
      <c r="E1063">
        <v>1351</v>
      </c>
      <c r="F1063" t="s">
        <v>8221</v>
      </c>
      <c r="G1063" t="s">
        <v>8224</v>
      </c>
      <c r="H1063" t="s">
        <v>8246</v>
      </c>
      <c r="I1063">
        <v>1387479360</v>
      </c>
      <c r="J1063">
        <v>1384887360</v>
      </c>
      <c r="K1063" t="b">
        <v>0</v>
      </c>
      <c r="L1063">
        <v>29</v>
      </c>
      <c r="M1063" t="b">
        <v>0</v>
      </c>
      <c r="N1063" t="s">
        <v>8278</v>
      </c>
      <c r="O1063">
        <f t="shared" si="64"/>
        <v>67.55</v>
      </c>
      <c r="P1063">
        <f t="shared" si="65"/>
        <v>46.59</v>
      </c>
      <c r="Q1063" s="5" t="s">
        <v>8325</v>
      </c>
      <c r="R1063" t="s">
        <v>8328</v>
      </c>
      <c r="S1063" s="9">
        <f t="shared" si="66"/>
        <v>41597.455555555549</v>
      </c>
      <c r="T1063" s="9">
        <f t="shared" si="67"/>
        <v>41627.455555555549</v>
      </c>
    </row>
    <row r="1064" spans="1:20" ht="48">
      <c r="A1064">
        <v>878</v>
      </c>
      <c r="B1064" s="3" t="s">
        <v>879</v>
      </c>
      <c r="C1064" s="3" t="s">
        <v>4988</v>
      </c>
      <c r="D1064">
        <v>5000</v>
      </c>
      <c r="E1064">
        <v>65</v>
      </c>
      <c r="F1064" t="s">
        <v>8221</v>
      </c>
      <c r="G1064" t="s">
        <v>8224</v>
      </c>
      <c r="H1064" t="s">
        <v>8246</v>
      </c>
      <c r="I1064">
        <v>1293082524</v>
      </c>
      <c r="J1064">
        <v>1290490524</v>
      </c>
      <c r="K1064" t="b">
        <v>0</v>
      </c>
      <c r="L1064">
        <v>2</v>
      </c>
      <c r="M1064" t="b">
        <v>0</v>
      </c>
      <c r="N1064" t="s">
        <v>8278</v>
      </c>
      <c r="O1064">
        <f t="shared" si="64"/>
        <v>1.3</v>
      </c>
      <c r="P1064">
        <f t="shared" si="65"/>
        <v>32.5</v>
      </c>
      <c r="Q1064" s="5" t="s">
        <v>8325</v>
      </c>
      <c r="R1064" t="s">
        <v>8328</v>
      </c>
      <c r="S1064" s="9">
        <f t="shared" si="66"/>
        <v>40504.899583333332</v>
      </c>
      <c r="T1064" s="9">
        <f t="shared" si="67"/>
        <v>40534.899583333332</v>
      </c>
    </row>
    <row r="1065" spans="1:20" ht="48">
      <c r="A1065">
        <v>879</v>
      </c>
      <c r="B1065" s="3" t="s">
        <v>880</v>
      </c>
      <c r="C1065" s="3" t="s">
        <v>4989</v>
      </c>
      <c r="D1065">
        <v>2100</v>
      </c>
      <c r="E1065">
        <v>644</v>
      </c>
      <c r="F1065" t="s">
        <v>8221</v>
      </c>
      <c r="G1065" t="s">
        <v>8224</v>
      </c>
      <c r="H1065" t="s">
        <v>8246</v>
      </c>
      <c r="I1065">
        <v>1338321305</v>
      </c>
      <c r="J1065">
        <v>1336506905</v>
      </c>
      <c r="K1065" t="b">
        <v>0</v>
      </c>
      <c r="L1065">
        <v>30</v>
      </c>
      <c r="M1065" t="b">
        <v>0</v>
      </c>
      <c r="N1065" t="s">
        <v>8278</v>
      </c>
      <c r="O1065">
        <f t="shared" si="64"/>
        <v>30.67</v>
      </c>
      <c r="P1065">
        <f t="shared" si="65"/>
        <v>21.47</v>
      </c>
      <c r="Q1065" s="5" t="s">
        <v>8325</v>
      </c>
      <c r="R1065" t="s">
        <v>8328</v>
      </c>
      <c r="S1065" s="9">
        <f t="shared" si="66"/>
        <v>41037.496585648143</v>
      </c>
      <c r="T1065" s="9">
        <f t="shared" si="67"/>
        <v>41058.496585648143</v>
      </c>
    </row>
    <row r="1066" spans="1:20" ht="48">
      <c r="A1066">
        <v>880</v>
      </c>
      <c r="B1066" s="3" t="s">
        <v>881</v>
      </c>
      <c r="C1066" s="3" t="s">
        <v>4990</v>
      </c>
      <c r="D1066">
        <v>3780</v>
      </c>
      <c r="E1066">
        <v>113</v>
      </c>
      <c r="F1066" t="s">
        <v>8221</v>
      </c>
      <c r="G1066" t="s">
        <v>8224</v>
      </c>
      <c r="H1066" t="s">
        <v>8246</v>
      </c>
      <c r="I1066">
        <v>1351582938</v>
      </c>
      <c r="J1066">
        <v>1348731738</v>
      </c>
      <c r="K1066" t="b">
        <v>0</v>
      </c>
      <c r="L1066">
        <v>8</v>
      </c>
      <c r="M1066" t="b">
        <v>0</v>
      </c>
      <c r="N1066" t="s">
        <v>8279</v>
      </c>
      <c r="O1066">
        <f t="shared" si="64"/>
        <v>2.99</v>
      </c>
      <c r="P1066">
        <f t="shared" si="65"/>
        <v>14.13</v>
      </c>
      <c r="Q1066" s="5" t="s">
        <v>8325</v>
      </c>
      <c r="R1066" t="s">
        <v>8329</v>
      </c>
      <c r="S1066" s="9">
        <f t="shared" si="66"/>
        <v>41178.987708333334</v>
      </c>
      <c r="T1066" s="9">
        <f t="shared" si="67"/>
        <v>41211.987708333334</v>
      </c>
    </row>
    <row r="1067" spans="1:20" ht="48">
      <c r="A1067">
        <v>881</v>
      </c>
      <c r="B1067" s="3" t="s">
        <v>882</v>
      </c>
      <c r="C1067" s="3" t="s">
        <v>4991</v>
      </c>
      <c r="D1067">
        <v>3750</v>
      </c>
      <c r="E1067">
        <v>30</v>
      </c>
      <c r="F1067" t="s">
        <v>8221</v>
      </c>
      <c r="G1067" t="s">
        <v>8224</v>
      </c>
      <c r="H1067" t="s">
        <v>8246</v>
      </c>
      <c r="I1067">
        <v>1326520886</v>
      </c>
      <c r="J1067">
        <v>1322632886</v>
      </c>
      <c r="K1067" t="b">
        <v>0</v>
      </c>
      <c r="L1067">
        <v>1</v>
      </c>
      <c r="M1067" t="b">
        <v>0</v>
      </c>
      <c r="N1067" t="s">
        <v>8279</v>
      </c>
      <c r="O1067">
        <f t="shared" si="64"/>
        <v>0.8</v>
      </c>
      <c r="P1067">
        <f t="shared" si="65"/>
        <v>30</v>
      </c>
      <c r="Q1067" s="5" t="s">
        <v>8325</v>
      </c>
      <c r="R1067" t="s">
        <v>8329</v>
      </c>
      <c r="S1067" s="9">
        <f t="shared" si="66"/>
        <v>40876.917662037034</v>
      </c>
      <c r="T1067" s="9">
        <f t="shared" si="67"/>
        <v>40921.917662037034</v>
      </c>
    </row>
    <row r="1068" spans="1:20" ht="48">
      <c r="A1068">
        <v>882</v>
      </c>
      <c r="B1068" s="3" t="s">
        <v>883</v>
      </c>
      <c r="C1068" s="3" t="s">
        <v>4992</v>
      </c>
      <c r="D1068">
        <v>1500</v>
      </c>
      <c r="E1068">
        <v>302</v>
      </c>
      <c r="F1068" t="s">
        <v>8221</v>
      </c>
      <c r="G1068" t="s">
        <v>8224</v>
      </c>
      <c r="H1068" t="s">
        <v>8246</v>
      </c>
      <c r="I1068">
        <v>1315341550</v>
      </c>
      <c r="J1068">
        <v>1312490350</v>
      </c>
      <c r="K1068" t="b">
        <v>0</v>
      </c>
      <c r="L1068">
        <v>14</v>
      </c>
      <c r="M1068" t="b">
        <v>0</v>
      </c>
      <c r="N1068" t="s">
        <v>8279</v>
      </c>
      <c r="O1068">
        <f t="shared" si="64"/>
        <v>20.13</v>
      </c>
      <c r="P1068">
        <f t="shared" si="65"/>
        <v>21.57</v>
      </c>
      <c r="Q1068" s="5" t="s">
        <v>8325</v>
      </c>
      <c r="R1068" t="s">
        <v>8329</v>
      </c>
      <c r="S1068" s="9">
        <f t="shared" si="66"/>
        <v>40759.527199074073</v>
      </c>
      <c r="T1068" s="9">
        <f t="shared" si="67"/>
        <v>40792.527199074073</v>
      </c>
    </row>
    <row r="1069" spans="1:20" ht="48">
      <c r="A1069">
        <v>883</v>
      </c>
      <c r="B1069" s="3" t="s">
        <v>884</v>
      </c>
      <c r="C1069" s="3" t="s">
        <v>4993</v>
      </c>
      <c r="D1069">
        <v>5000</v>
      </c>
      <c r="E1069">
        <v>2001</v>
      </c>
      <c r="F1069" t="s">
        <v>8221</v>
      </c>
      <c r="G1069" t="s">
        <v>8224</v>
      </c>
      <c r="H1069" t="s">
        <v>8246</v>
      </c>
      <c r="I1069">
        <v>1456957635</v>
      </c>
      <c r="J1069">
        <v>1451773635</v>
      </c>
      <c r="K1069" t="b">
        <v>0</v>
      </c>
      <c r="L1069">
        <v>24</v>
      </c>
      <c r="M1069" t="b">
        <v>0</v>
      </c>
      <c r="N1069" t="s">
        <v>8279</v>
      </c>
      <c r="O1069">
        <f t="shared" si="64"/>
        <v>40.020000000000003</v>
      </c>
      <c r="P1069">
        <f t="shared" si="65"/>
        <v>83.38</v>
      </c>
      <c r="Q1069" s="5" t="s">
        <v>8325</v>
      </c>
      <c r="R1069" t="s">
        <v>8329</v>
      </c>
      <c r="S1069" s="9">
        <f t="shared" si="66"/>
        <v>42371.602256944439</v>
      </c>
      <c r="T1069" s="9">
        <f t="shared" si="67"/>
        <v>42431.602256944439</v>
      </c>
    </row>
    <row r="1070" spans="1:20" ht="48">
      <c r="A1070">
        <v>884</v>
      </c>
      <c r="B1070" s="3" t="s">
        <v>885</v>
      </c>
      <c r="C1070" s="3" t="s">
        <v>4994</v>
      </c>
      <c r="D1070">
        <v>2000</v>
      </c>
      <c r="E1070">
        <v>20</v>
      </c>
      <c r="F1070" t="s">
        <v>8221</v>
      </c>
      <c r="G1070" t="s">
        <v>8224</v>
      </c>
      <c r="H1070" t="s">
        <v>8246</v>
      </c>
      <c r="I1070">
        <v>1336789860</v>
      </c>
      <c r="J1070">
        <v>1331666146</v>
      </c>
      <c r="K1070" t="b">
        <v>0</v>
      </c>
      <c r="L1070">
        <v>2</v>
      </c>
      <c r="M1070" t="b">
        <v>0</v>
      </c>
      <c r="N1070" t="s">
        <v>8279</v>
      </c>
      <c r="O1070">
        <f t="shared" si="64"/>
        <v>1</v>
      </c>
      <c r="P1070">
        <f t="shared" si="65"/>
        <v>10</v>
      </c>
      <c r="Q1070" s="5" t="s">
        <v>8325</v>
      </c>
      <c r="R1070" t="s">
        <v>8329</v>
      </c>
      <c r="S1070" s="9">
        <f t="shared" si="66"/>
        <v>40981.469282407408</v>
      </c>
      <c r="T1070" s="9">
        <f t="shared" si="67"/>
        <v>41040.771527777775</v>
      </c>
    </row>
    <row r="1071" spans="1:20" ht="48">
      <c r="A1071">
        <v>885</v>
      </c>
      <c r="B1071" s="3" t="s">
        <v>886</v>
      </c>
      <c r="C1071" s="3" t="s">
        <v>4995</v>
      </c>
      <c r="D1071">
        <v>1000</v>
      </c>
      <c r="E1071">
        <v>750</v>
      </c>
      <c r="F1071" t="s">
        <v>8221</v>
      </c>
      <c r="G1071" t="s">
        <v>8224</v>
      </c>
      <c r="H1071" t="s">
        <v>8246</v>
      </c>
      <c r="I1071">
        <v>1483137311</v>
      </c>
      <c r="J1071">
        <v>1481322911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75</v>
      </c>
      <c r="P1071">
        <f t="shared" si="65"/>
        <v>35.71</v>
      </c>
      <c r="Q1071" s="5" t="s">
        <v>8325</v>
      </c>
      <c r="R1071" t="s">
        <v>8329</v>
      </c>
      <c r="S1071" s="9">
        <f t="shared" si="66"/>
        <v>42713.607766203706</v>
      </c>
      <c r="T1071" s="9">
        <f t="shared" si="67"/>
        <v>42734.607766203706</v>
      </c>
    </row>
    <row r="1072" spans="1:20" ht="48">
      <c r="A1072">
        <v>886</v>
      </c>
      <c r="B1072" s="3" t="s">
        <v>887</v>
      </c>
      <c r="C1072" s="3" t="s">
        <v>4996</v>
      </c>
      <c r="D1072">
        <v>500</v>
      </c>
      <c r="E1072">
        <v>205</v>
      </c>
      <c r="F1072" t="s">
        <v>8221</v>
      </c>
      <c r="G1072" t="s">
        <v>8224</v>
      </c>
      <c r="H1072" t="s">
        <v>8246</v>
      </c>
      <c r="I1072">
        <v>1473972813</v>
      </c>
      <c r="J1072">
        <v>1471812813</v>
      </c>
      <c r="K1072" t="b">
        <v>0</v>
      </c>
      <c r="L1072">
        <v>7</v>
      </c>
      <c r="M1072" t="b">
        <v>0</v>
      </c>
      <c r="N1072" t="s">
        <v>8279</v>
      </c>
      <c r="O1072">
        <f t="shared" si="64"/>
        <v>41</v>
      </c>
      <c r="P1072">
        <f t="shared" si="65"/>
        <v>29.29</v>
      </c>
      <c r="Q1072" s="5" t="s">
        <v>8325</v>
      </c>
      <c r="R1072" t="s">
        <v>8329</v>
      </c>
      <c r="S1072" s="9">
        <f t="shared" si="66"/>
        <v>42603.537187499998</v>
      </c>
      <c r="T1072" s="9">
        <f t="shared" si="67"/>
        <v>42628.537187499998</v>
      </c>
    </row>
    <row r="1073" spans="1:20" ht="48">
      <c r="A1073">
        <v>887</v>
      </c>
      <c r="B1073" s="3" t="s">
        <v>888</v>
      </c>
      <c r="C1073" s="3" t="s">
        <v>4997</v>
      </c>
      <c r="D1073">
        <v>1000</v>
      </c>
      <c r="E1073">
        <v>0</v>
      </c>
      <c r="F1073" t="s">
        <v>8221</v>
      </c>
      <c r="G1073" t="s">
        <v>8224</v>
      </c>
      <c r="H1073" t="s">
        <v>8246</v>
      </c>
      <c r="I1073">
        <v>1338159655</v>
      </c>
      <c r="J1073">
        <v>1335567655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 t="e">
        <f t="shared" si="65"/>
        <v>#DIV/0!</v>
      </c>
      <c r="Q1073" s="5" t="s">
        <v>8325</v>
      </c>
      <c r="R1073" t="s">
        <v>8329</v>
      </c>
      <c r="S1073" s="9">
        <f t="shared" si="66"/>
        <v>41026.62563657407</v>
      </c>
      <c r="T1073" s="9">
        <f t="shared" si="67"/>
        <v>41056.62563657407</v>
      </c>
    </row>
    <row r="1074" spans="1:20" ht="48">
      <c r="A1074">
        <v>888</v>
      </c>
      <c r="B1074" s="3" t="s">
        <v>889</v>
      </c>
      <c r="C1074" s="3" t="s">
        <v>4998</v>
      </c>
      <c r="D1074">
        <v>1000</v>
      </c>
      <c r="E1074">
        <v>72</v>
      </c>
      <c r="F1074" t="s">
        <v>8221</v>
      </c>
      <c r="G1074" t="s">
        <v>8224</v>
      </c>
      <c r="H1074" t="s">
        <v>8246</v>
      </c>
      <c r="I1074">
        <v>1314856800</v>
      </c>
      <c r="J1074">
        <v>1311789885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7.2</v>
      </c>
      <c r="P1074">
        <f t="shared" si="65"/>
        <v>18</v>
      </c>
      <c r="Q1074" s="5" t="s">
        <v>8325</v>
      </c>
      <c r="R1074" t="s">
        <v>8329</v>
      </c>
      <c r="S1074" s="9">
        <f t="shared" si="66"/>
        <v>40751.419965277775</v>
      </c>
      <c r="T1074" s="9">
        <f t="shared" si="67"/>
        <v>40786.916666666664</v>
      </c>
    </row>
    <row r="1075" spans="1:20" ht="48">
      <c r="A1075">
        <v>889</v>
      </c>
      <c r="B1075" s="3" t="s">
        <v>890</v>
      </c>
      <c r="C1075" s="3" t="s">
        <v>4999</v>
      </c>
      <c r="D1075">
        <v>25000</v>
      </c>
      <c r="E1075">
        <v>2360.3200000000002</v>
      </c>
      <c r="F1075" t="s">
        <v>8221</v>
      </c>
      <c r="G1075" t="s">
        <v>8224</v>
      </c>
      <c r="H1075" t="s">
        <v>8246</v>
      </c>
      <c r="I1075">
        <v>1412534943</v>
      </c>
      <c r="J1075">
        <v>1409942943</v>
      </c>
      <c r="K1075" t="b">
        <v>0</v>
      </c>
      <c r="L1075">
        <v>32</v>
      </c>
      <c r="M1075" t="b">
        <v>0</v>
      </c>
      <c r="N1075" t="s">
        <v>8279</v>
      </c>
      <c r="O1075">
        <f t="shared" si="64"/>
        <v>9.44</v>
      </c>
      <c r="P1075">
        <f t="shared" si="65"/>
        <v>73.760000000000005</v>
      </c>
      <c r="Q1075" s="5" t="s">
        <v>8325</v>
      </c>
      <c r="R1075" t="s">
        <v>8329</v>
      </c>
      <c r="S1075" s="9">
        <f t="shared" si="66"/>
        <v>41887.450729166667</v>
      </c>
      <c r="T1075" s="9">
        <f t="shared" si="67"/>
        <v>41917.450729166667</v>
      </c>
    </row>
    <row r="1076" spans="1:20" ht="48">
      <c r="A1076">
        <v>890</v>
      </c>
      <c r="B1076" s="3" t="s">
        <v>891</v>
      </c>
      <c r="C1076" s="3" t="s">
        <v>5000</v>
      </c>
      <c r="D1076">
        <v>3000</v>
      </c>
      <c r="E1076">
        <v>125</v>
      </c>
      <c r="F1076" t="s">
        <v>8221</v>
      </c>
      <c r="G1076" t="s">
        <v>8224</v>
      </c>
      <c r="H1076" t="s">
        <v>8246</v>
      </c>
      <c r="I1076">
        <v>1385055979</v>
      </c>
      <c r="J1076">
        <v>1382460379</v>
      </c>
      <c r="K1076" t="b">
        <v>0</v>
      </c>
      <c r="L1076">
        <v>4</v>
      </c>
      <c r="M1076" t="b">
        <v>0</v>
      </c>
      <c r="N1076" t="s">
        <v>8279</v>
      </c>
      <c r="O1076">
        <f t="shared" si="64"/>
        <v>4.17</v>
      </c>
      <c r="P1076">
        <f t="shared" si="65"/>
        <v>31.25</v>
      </c>
      <c r="Q1076" s="5" t="s">
        <v>8325</v>
      </c>
      <c r="R1076" t="s">
        <v>8329</v>
      </c>
      <c r="S1076" s="9">
        <f t="shared" si="66"/>
        <v>41569.365497685183</v>
      </c>
      <c r="T1076" s="9">
        <f t="shared" si="67"/>
        <v>41599.407164351847</v>
      </c>
    </row>
    <row r="1077" spans="1:20" ht="48">
      <c r="A1077">
        <v>891</v>
      </c>
      <c r="B1077" s="3" t="s">
        <v>892</v>
      </c>
      <c r="C1077" s="3" t="s">
        <v>5001</v>
      </c>
      <c r="D1077">
        <v>8000</v>
      </c>
      <c r="E1077">
        <v>260</v>
      </c>
      <c r="F1077" t="s">
        <v>8221</v>
      </c>
      <c r="G1077" t="s">
        <v>8224</v>
      </c>
      <c r="H1077" t="s">
        <v>8246</v>
      </c>
      <c r="I1077">
        <v>1408581930</v>
      </c>
      <c r="J1077">
        <v>1405989930</v>
      </c>
      <c r="K1077" t="b">
        <v>0</v>
      </c>
      <c r="L1077">
        <v>9</v>
      </c>
      <c r="M1077" t="b">
        <v>0</v>
      </c>
      <c r="N1077" t="s">
        <v>8279</v>
      </c>
      <c r="O1077">
        <f t="shared" si="64"/>
        <v>3.25</v>
      </c>
      <c r="P1077">
        <f t="shared" si="65"/>
        <v>28.89</v>
      </c>
      <c r="Q1077" s="5" t="s">
        <v>8325</v>
      </c>
      <c r="R1077" t="s">
        <v>8329</v>
      </c>
      <c r="S1077" s="9">
        <f t="shared" si="66"/>
        <v>41841.698263888888</v>
      </c>
      <c r="T1077" s="9">
        <f t="shared" si="67"/>
        <v>41871.698263888888</v>
      </c>
    </row>
    <row r="1078" spans="1:20" ht="48">
      <c r="A1078">
        <v>892</v>
      </c>
      <c r="B1078" s="3" t="s">
        <v>893</v>
      </c>
      <c r="C1078" s="3" t="s">
        <v>5002</v>
      </c>
      <c r="D1078">
        <v>6000</v>
      </c>
      <c r="E1078">
        <v>2445</v>
      </c>
      <c r="F1078" t="s">
        <v>8221</v>
      </c>
      <c r="G1078" t="s">
        <v>8224</v>
      </c>
      <c r="H1078" t="s">
        <v>8246</v>
      </c>
      <c r="I1078">
        <v>1280635200</v>
      </c>
      <c r="J1078">
        <v>1273121283</v>
      </c>
      <c r="K1078" t="b">
        <v>0</v>
      </c>
      <c r="L1078">
        <v>17</v>
      </c>
      <c r="M1078" t="b">
        <v>0</v>
      </c>
      <c r="N1078" t="s">
        <v>8279</v>
      </c>
      <c r="O1078">
        <f t="shared" si="64"/>
        <v>40.75</v>
      </c>
      <c r="P1078">
        <f t="shared" si="65"/>
        <v>143.82</v>
      </c>
      <c r="Q1078" s="5" t="s">
        <v>8325</v>
      </c>
      <c r="R1078" t="s">
        <v>8329</v>
      </c>
      <c r="S1078" s="9">
        <f t="shared" si="66"/>
        <v>40303.866701388884</v>
      </c>
      <c r="T1078" s="9">
        <f t="shared" si="67"/>
        <v>40390.833333333328</v>
      </c>
    </row>
    <row r="1079" spans="1:20" ht="48">
      <c r="A1079">
        <v>893</v>
      </c>
      <c r="B1079" s="3" t="s">
        <v>894</v>
      </c>
      <c r="C1079" s="3" t="s">
        <v>5003</v>
      </c>
      <c r="D1079">
        <v>2000</v>
      </c>
      <c r="E1079">
        <v>200</v>
      </c>
      <c r="F1079" t="s">
        <v>8221</v>
      </c>
      <c r="G1079" t="s">
        <v>8224</v>
      </c>
      <c r="H1079" t="s">
        <v>8246</v>
      </c>
      <c r="I1079">
        <v>1427920363</v>
      </c>
      <c r="J1079">
        <v>1425331963</v>
      </c>
      <c r="K1079" t="b">
        <v>0</v>
      </c>
      <c r="L1079">
        <v>5</v>
      </c>
      <c r="M1079" t="b">
        <v>0</v>
      </c>
      <c r="N1079" t="s">
        <v>8279</v>
      </c>
      <c r="O1079">
        <f t="shared" si="64"/>
        <v>10</v>
      </c>
      <c r="P1079">
        <f t="shared" si="65"/>
        <v>40</v>
      </c>
      <c r="Q1079" s="5" t="s">
        <v>8325</v>
      </c>
      <c r="R1079" t="s">
        <v>8329</v>
      </c>
      <c r="S1079" s="9">
        <f t="shared" si="66"/>
        <v>42065.564386574071</v>
      </c>
      <c r="T1079" s="9">
        <f t="shared" si="67"/>
        <v>42095.522719907407</v>
      </c>
    </row>
    <row r="1080" spans="1:20" ht="48">
      <c r="A1080">
        <v>894</v>
      </c>
      <c r="B1080" s="3" t="s">
        <v>895</v>
      </c>
      <c r="C1080" s="3" t="s">
        <v>5004</v>
      </c>
      <c r="D1080">
        <v>20000</v>
      </c>
      <c r="E1080">
        <v>7834</v>
      </c>
      <c r="F1080" t="s">
        <v>8221</v>
      </c>
      <c r="G1080" t="s">
        <v>8224</v>
      </c>
      <c r="H1080" t="s">
        <v>8246</v>
      </c>
      <c r="I1080">
        <v>1465169610</v>
      </c>
      <c r="J1080">
        <v>1462577610</v>
      </c>
      <c r="K1080" t="b">
        <v>0</v>
      </c>
      <c r="L1080">
        <v>53</v>
      </c>
      <c r="M1080" t="b">
        <v>0</v>
      </c>
      <c r="N1080" t="s">
        <v>8279</v>
      </c>
      <c r="O1080">
        <f t="shared" si="64"/>
        <v>39.17</v>
      </c>
      <c r="P1080">
        <f t="shared" si="65"/>
        <v>147.81</v>
      </c>
      <c r="Q1080" s="5" t="s">
        <v>8325</v>
      </c>
      <c r="R1080" t="s">
        <v>8329</v>
      </c>
      <c r="S1080" s="9">
        <f t="shared" si="66"/>
        <v>42496.648263888885</v>
      </c>
      <c r="T1080" s="9">
        <f t="shared" si="67"/>
        <v>42526.648263888885</v>
      </c>
    </row>
    <row r="1081" spans="1:20" ht="48">
      <c r="A1081">
        <v>895</v>
      </c>
      <c r="B1081" s="3" t="s">
        <v>896</v>
      </c>
      <c r="C1081" s="3" t="s">
        <v>5005</v>
      </c>
      <c r="D1081">
        <v>8000</v>
      </c>
      <c r="E1081">
        <v>195</v>
      </c>
      <c r="F1081" t="s">
        <v>8221</v>
      </c>
      <c r="G1081" t="s">
        <v>8224</v>
      </c>
      <c r="H1081" t="s">
        <v>8246</v>
      </c>
      <c r="I1081">
        <v>1287975829</v>
      </c>
      <c r="J1081">
        <v>1284087829</v>
      </c>
      <c r="K1081" t="b">
        <v>0</v>
      </c>
      <c r="L1081">
        <v>7</v>
      </c>
      <c r="M1081" t="b">
        <v>0</v>
      </c>
      <c r="N1081" t="s">
        <v>8279</v>
      </c>
      <c r="O1081">
        <f t="shared" si="64"/>
        <v>2.44</v>
      </c>
      <c r="P1081">
        <f t="shared" si="65"/>
        <v>27.86</v>
      </c>
      <c r="Q1081" s="5" t="s">
        <v>8325</v>
      </c>
      <c r="R1081" t="s">
        <v>8329</v>
      </c>
      <c r="S1081" s="9">
        <f t="shared" si="66"/>
        <v>40430.794317129628</v>
      </c>
      <c r="T1081" s="9">
        <f t="shared" si="67"/>
        <v>40475.794317129628</v>
      </c>
    </row>
    <row r="1082" spans="1:20" ht="48">
      <c r="A1082">
        <v>896</v>
      </c>
      <c r="B1082" s="3" t="s">
        <v>897</v>
      </c>
      <c r="C1082" s="3" t="s">
        <v>5006</v>
      </c>
      <c r="D1082">
        <v>8000</v>
      </c>
      <c r="E1082">
        <v>3200</v>
      </c>
      <c r="F1082" t="s">
        <v>8221</v>
      </c>
      <c r="G1082" t="s">
        <v>8224</v>
      </c>
      <c r="H1082" t="s">
        <v>8246</v>
      </c>
      <c r="I1082">
        <v>1440734400</v>
      </c>
      <c r="J1082">
        <v>1438549026</v>
      </c>
      <c r="K1082" t="b">
        <v>0</v>
      </c>
      <c r="L1082">
        <v>72</v>
      </c>
      <c r="M1082" t="b">
        <v>0</v>
      </c>
      <c r="N1082" t="s">
        <v>8279</v>
      </c>
      <c r="O1082">
        <f t="shared" si="64"/>
        <v>40</v>
      </c>
      <c r="P1082">
        <f t="shared" si="65"/>
        <v>44.44</v>
      </c>
      <c r="Q1082" s="5" t="s">
        <v>8325</v>
      </c>
      <c r="R1082" t="s">
        <v>8329</v>
      </c>
      <c r="S1082" s="9">
        <f t="shared" si="66"/>
        <v>42218.53965277777</v>
      </c>
      <c r="T1082" s="9">
        <f t="shared" si="67"/>
        <v>42243.833333333336</v>
      </c>
    </row>
    <row r="1083" spans="1:20" ht="48">
      <c r="A1083">
        <v>897</v>
      </c>
      <c r="B1083" s="3" t="s">
        <v>898</v>
      </c>
      <c r="C1083" s="3" t="s">
        <v>5007</v>
      </c>
      <c r="D1083">
        <v>3000</v>
      </c>
      <c r="E1083">
        <v>0</v>
      </c>
      <c r="F1083" t="s">
        <v>8221</v>
      </c>
      <c r="G1083" t="s">
        <v>8224</v>
      </c>
      <c r="H1083" t="s">
        <v>8246</v>
      </c>
      <c r="I1083">
        <v>1354123908</v>
      </c>
      <c r="J1083">
        <v>1351528308</v>
      </c>
      <c r="K1083" t="b">
        <v>0</v>
      </c>
      <c r="L1083">
        <v>0</v>
      </c>
      <c r="M1083" t="b">
        <v>0</v>
      </c>
      <c r="N1083" t="s">
        <v>8279</v>
      </c>
      <c r="O1083">
        <f t="shared" si="64"/>
        <v>0</v>
      </c>
      <c r="P1083" t="e">
        <f t="shared" si="65"/>
        <v>#DIV/0!</v>
      </c>
      <c r="Q1083" s="5" t="s">
        <v>8325</v>
      </c>
      <c r="R1083" t="s">
        <v>8329</v>
      </c>
      <c r="S1083" s="9">
        <f t="shared" si="66"/>
        <v>41211.355416666665</v>
      </c>
      <c r="T1083" s="9">
        <f t="shared" si="67"/>
        <v>41241.39708333333</v>
      </c>
    </row>
    <row r="1084" spans="1:20" ht="48">
      <c r="A1084">
        <v>898</v>
      </c>
      <c r="B1084" s="3" t="s">
        <v>899</v>
      </c>
      <c r="C1084" s="3" t="s">
        <v>5008</v>
      </c>
      <c r="D1084">
        <v>2500</v>
      </c>
      <c r="E1084">
        <v>70</v>
      </c>
      <c r="F1084" t="s">
        <v>8221</v>
      </c>
      <c r="G1084" t="s">
        <v>8224</v>
      </c>
      <c r="H1084" t="s">
        <v>8246</v>
      </c>
      <c r="I1084">
        <v>1326651110</v>
      </c>
      <c r="J1084">
        <v>1322763110</v>
      </c>
      <c r="K1084" t="b">
        <v>0</v>
      </c>
      <c r="L1084">
        <v>2</v>
      </c>
      <c r="M1084" t="b">
        <v>0</v>
      </c>
      <c r="N1084" t="s">
        <v>8279</v>
      </c>
      <c r="O1084">
        <f t="shared" si="64"/>
        <v>2.8</v>
      </c>
      <c r="P1084">
        <f t="shared" si="65"/>
        <v>35</v>
      </c>
      <c r="Q1084" s="5" t="s">
        <v>8325</v>
      </c>
      <c r="R1084" t="s">
        <v>8329</v>
      </c>
      <c r="S1084" s="9">
        <f t="shared" si="66"/>
        <v>40878.424884259257</v>
      </c>
      <c r="T1084" s="9">
        <f t="shared" si="67"/>
        <v>40923.424884259257</v>
      </c>
    </row>
    <row r="1085" spans="1:20" ht="48">
      <c r="A1085">
        <v>899</v>
      </c>
      <c r="B1085" s="3" t="s">
        <v>900</v>
      </c>
      <c r="C1085" s="3" t="s">
        <v>5009</v>
      </c>
      <c r="D1085">
        <v>750</v>
      </c>
      <c r="E1085">
        <v>280</v>
      </c>
      <c r="F1085" t="s">
        <v>8221</v>
      </c>
      <c r="G1085" t="s">
        <v>8224</v>
      </c>
      <c r="H1085" t="s">
        <v>8246</v>
      </c>
      <c r="I1085">
        <v>1306549362</v>
      </c>
      <c r="J1085">
        <v>1302661362</v>
      </c>
      <c r="K1085" t="b">
        <v>0</v>
      </c>
      <c r="L1085">
        <v>8</v>
      </c>
      <c r="M1085" t="b">
        <v>0</v>
      </c>
      <c r="N1085" t="s">
        <v>8279</v>
      </c>
      <c r="O1085">
        <f t="shared" si="64"/>
        <v>37.33</v>
      </c>
      <c r="P1085">
        <f t="shared" si="65"/>
        <v>35</v>
      </c>
      <c r="Q1085" s="5" t="s">
        <v>8325</v>
      </c>
      <c r="R1085" t="s">
        <v>8329</v>
      </c>
      <c r="S1085" s="9">
        <f t="shared" si="66"/>
        <v>40645.765763888885</v>
      </c>
      <c r="T1085" s="9">
        <f t="shared" si="67"/>
        <v>40690.765763888885</v>
      </c>
    </row>
    <row r="1086" spans="1:20" ht="32">
      <c r="A1086">
        <v>900</v>
      </c>
      <c r="B1086" s="3" t="s">
        <v>901</v>
      </c>
      <c r="C1086" s="3" t="s">
        <v>5010</v>
      </c>
      <c r="D1086">
        <v>5000</v>
      </c>
      <c r="E1086">
        <v>21</v>
      </c>
      <c r="F1086" t="s">
        <v>8221</v>
      </c>
      <c r="G1086" t="s">
        <v>8224</v>
      </c>
      <c r="H1086" t="s">
        <v>8246</v>
      </c>
      <c r="I1086">
        <v>1459365802</v>
      </c>
      <c r="J1086">
        <v>1456777402</v>
      </c>
      <c r="K1086" t="b">
        <v>0</v>
      </c>
      <c r="L1086">
        <v>2</v>
      </c>
      <c r="M1086" t="b">
        <v>0</v>
      </c>
      <c r="N1086" t="s">
        <v>8278</v>
      </c>
      <c r="O1086">
        <f t="shared" si="64"/>
        <v>0.42</v>
      </c>
      <c r="P1086">
        <f t="shared" si="65"/>
        <v>10.5</v>
      </c>
      <c r="Q1086" s="5" t="s">
        <v>8325</v>
      </c>
      <c r="R1086" t="s">
        <v>8328</v>
      </c>
      <c r="S1086" s="9">
        <f t="shared" si="66"/>
        <v>42429.516226851854</v>
      </c>
      <c r="T1086" s="9">
        <f t="shared" si="67"/>
        <v>42459.474560185183</v>
      </c>
    </row>
    <row r="1087" spans="1:20" ht="64">
      <c r="A1087">
        <v>901</v>
      </c>
      <c r="B1087" s="3" t="s">
        <v>902</v>
      </c>
      <c r="C1087" s="3" t="s">
        <v>5011</v>
      </c>
      <c r="D1087">
        <v>6500</v>
      </c>
      <c r="E1087">
        <v>0</v>
      </c>
      <c r="F1087" t="s">
        <v>8221</v>
      </c>
      <c r="G1087" t="s">
        <v>8224</v>
      </c>
      <c r="H1087" t="s">
        <v>8246</v>
      </c>
      <c r="I1087">
        <v>1276024260</v>
      </c>
      <c r="J1087">
        <v>1272050914</v>
      </c>
      <c r="K1087" t="b">
        <v>0</v>
      </c>
      <c r="L1087">
        <v>0</v>
      </c>
      <c r="M1087" t="b">
        <v>0</v>
      </c>
      <c r="N1087" t="s">
        <v>8278</v>
      </c>
      <c r="O1087">
        <f t="shared" si="64"/>
        <v>0</v>
      </c>
      <c r="P1087" t="e">
        <f t="shared" si="65"/>
        <v>#DIV/0!</v>
      </c>
      <c r="Q1087" s="5" t="s">
        <v>8325</v>
      </c>
      <c r="R1087" t="s">
        <v>8328</v>
      </c>
      <c r="S1087" s="9">
        <f t="shared" si="66"/>
        <v>40291.478171296294</v>
      </c>
      <c r="T1087" s="9">
        <f t="shared" si="67"/>
        <v>40337.46597222222</v>
      </c>
    </row>
    <row r="1088" spans="1:20" ht="48">
      <c r="A1088">
        <v>902</v>
      </c>
      <c r="B1088" s="3" t="s">
        <v>903</v>
      </c>
      <c r="C1088" s="3" t="s">
        <v>5012</v>
      </c>
      <c r="D1088">
        <v>30000</v>
      </c>
      <c r="E1088">
        <v>90</v>
      </c>
      <c r="F1088" t="s">
        <v>8221</v>
      </c>
      <c r="G1088" t="s">
        <v>8224</v>
      </c>
      <c r="H1088" t="s">
        <v>8246</v>
      </c>
      <c r="I1088">
        <v>1409412600</v>
      </c>
      <c r="J1088">
        <v>1404947422</v>
      </c>
      <c r="K1088" t="b">
        <v>0</v>
      </c>
      <c r="L1088">
        <v>3</v>
      </c>
      <c r="M1088" t="b">
        <v>0</v>
      </c>
      <c r="N1088" t="s">
        <v>8278</v>
      </c>
      <c r="O1088">
        <f t="shared" si="64"/>
        <v>0.3</v>
      </c>
      <c r="P1088">
        <f t="shared" si="65"/>
        <v>30</v>
      </c>
      <c r="Q1088" s="5" t="s">
        <v>8325</v>
      </c>
      <c r="R1088" t="s">
        <v>8328</v>
      </c>
      <c r="S1088" s="9">
        <f t="shared" si="66"/>
        <v>41829.632199074069</v>
      </c>
      <c r="T1088" s="9">
        <f t="shared" si="67"/>
        <v>41881.3125</v>
      </c>
    </row>
    <row r="1089" spans="1:20" ht="48">
      <c r="A1089">
        <v>903</v>
      </c>
      <c r="B1089" s="3" t="s">
        <v>904</v>
      </c>
      <c r="C1089" s="3" t="s">
        <v>5013</v>
      </c>
      <c r="D1089">
        <v>5000</v>
      </c>
      <c r="E1089">
        <v>160</v>
      </c>
      <c r="F1089" t="s">
        <v>8221</v>
      </c>
      <c r="G1089" t="s">
        <v>8224</v>
      </c>
      <c r="H1089" t="s">
        <v>8246</v>
      </c>
      <c r="I1089">
        <v>1348367100</v>
      </c>
      <c r="J1089">
        <v>1346180780</v>
      </c>
      <c r="K1089" t="b">
        <v>0</v>
      </c>
      <c r="L1089">
        <v>4</v>
      </c>
      <c r="M1089" t="b">
        <v>0</v>
      </c>
      <c r="N1089" t="s">
        <v>8278</v>
      </c>
      <c r="O1089">
        <f t="shared" si="64"/>
        <v>3.2</v>
      </c>
      <c r="P1089">
        <f t="shared" si="65"/>
        <v>40</v>
      </c>
      <c r="Q1089" s="5" t="s">
        <v>8325</v>
      </c>
      <c r="R1089" t="s">
        <v>8328</v>
      </c>
      <c r="S1089" s="9">
        <f t="shared" si="66"/>
        <v>41149.462731481479</v>
      </c>
      <c r="T1089" s="9">
        <f t="shared" si="67"/>
        <v>41174.767361111109</v>
      </c>
    </row>
    <row r="1090" spans="1:20" ht="48">
      <c r="A1090">
        <v>904</v>
      </c>
      <c r="B1090" s="3" t="s">
        <v>905</v>
      </c>
      <c r="C1090" s="3" t="s">
        <v>5014</v>
      </c>
      <c r="D1090">
        <v>50000</v>
      </c>
      <c r="E1090">
        <v>151</v>
      </c>
      <c r="F1090" t="s">
        <v>8221</v>
      </c>
      <c r="G1090" t="s">
        <v>8224</v>
      </c>
      <c r="H1090" t="s">
        <v>8246</v>
      </c>
      <c r="I1090">
        <v>1451786137</v>
      </c>
      <c r="J1090">
        <v>1449194137</v>
      </c>
      <c r="K1090" t="b">
        <v>0</v>
      </c>
      <c r="L1090">
        <v>3</v>
      </c>
      <c r="M1090" t="b">
        <v>0</v>
      </c>
      <c r="N1090" t="s">
        <v>8278</v>
      </c>
      <c r="O1090">
        <f t="shared" ref="O1090:O1153" si="68">ROUND((E1090/D1090*100),2)</f>
        <v>0.3</v>
      </c>
      <c r="P1090">
        <f t="shared" ref="P1090:P1153" si="69">ROUND((E1090/L1090),2)</f>
        <v>50.33</v>
      </c>
      <c r="Q1090" s="5" t="s">
        <v>8325</v>
      </c>
      <c r="R1090" t="s">
        <v>8328</v>
      </c>
      <c r="S1090" s="9">
        <f t="shared" si="66"/>
        <v>42341.74695601852</v>
      </c>
      <c r="T1090" s="9">
        <f t="shared" si="67"/>
        <v>42371.74695601852</v>
      </c>
    </row>
    <row r="1091" spans="1:20" ht="48">
      <c r="A1091">
        <v>905</v>
      </c>
      <c r="B1091" s="3" t="s">
        <v>906</v>
      </c>
      <c r="C1091" s="3" t="s">
        <v>5015</v>
      </c>
      <c r="D1091">
        <v>6500</v>
      </c>
      <c r="E1091">
        <v>196</v>
      </c>
      <c r="F1091" t="s">
        <v>8221</v>
      </c>
      <c r="G1091" t="s">
        <v>8224</v>
      </c>
      <c r="H1091" t="s">
        <v>8246</v>
      </c>
      <c r="I1091">
        <v>1295847926</v>
      </c>
      <c r="J1091">
        <v>1290663926</v>
      </c>
      <c r="K1091" t="b">
        <v>0</v>
      </c>
      <c r="L1091">
        <v>6</v>
      </c>
      <c r="M1091" t="b">
        <v>0</v>
      </c>
      <c r="N1091" t="s">
        <v>8278</v>
      </c>
      <c r="O1091">
        <f t="shared" si="68"/>
        <v>3.02</v>
      </c>
      <c r="P1091">
        <f t="shared" si="69"/>
        <v>32.67</v>
      </c>
      <c r="Q1091" s="5" t="s">
        <v>8325</v>
      </c>
      <c r="R1091" t="s">
        <v>8328</v>
      </c>
      <c r="S1091" s="9">
        <f t="shared" ref="S1091:S1154" si="70">(J1091/86400)+25569+(-8/24)</f>
        <v>40506.906550925924</v>
      </c>
      <c r="T1091" s="9">
        <f t="shared" ref="T1091:T1154" si="71">(I1091/86400)+25569+(-8/24)</f>
        <v>40566.906550925924</v>
      </c>
    </row>
    <row r="1092" spans="1:20" ht="32">
      <c r="A1092">
        <v>906</v>
      </c>
      <c r="B1092" s="3" t="s">
        <v>907</v>
      </c>
      <c r="C1092" s="3" t="s">
        <v>5016</v>
      </c>
      <c r="D1092">
        <v>15000</v>
      </c>
      <c r="E1092">
        <v>0</v>
      </c>
      <c r="F1092" t="s">
        <v>8221</v>
      </c>
      <c r="G1092" t="s">
        <v>8224</v>
      </c>
      <c r="H1092" t="s">
        <v>8246</v>
      </c>
      <c r="I1092">
        <v>1394681590</v>
      </c>
      <c r="J1092">
        <v>1392093190</v>
      </c>
      <c r="K1092" t="b">
        <v>0</v>
      </c>
      <c r="L1092">
        <v>0</v>
      </c>
      <c r="M1092" t="b">
        <v>0</v>
      </c>
      <c r="N1092" t="s">
        <v>8278</v>
      </c>
      <c r="O1092">
        <f t="shared" si="68"/>
        <v>0</v>
      </c>
      <c r="P1092" t="e">
        <f t="shared" si="69"/>
        <v>#DIV/0!</v>
      </c>
      <c r="Q1092" s="5" t="s">
        <v>8325</v>
      </c>
      <c r="R1092" t="s">
        <v>8328</v>
      </c>
      <c r="S1092" s="9">
        <f t="shared" si="70"/>
        <v>41680.856365740736</v>
      </c>
      <c r="T1092" s="9">
        <f t="shared" si="71"/>
        <v>41710.814699074072</v>
      </c>
    </row>
    <row r="1093" spans="1:20" ht="32">
      <c r="A1093">
        <v>907</v>
      </c>
      <c r="B1093" s="3" t="s">
        <v>908</v>
      </c>
      <c r="C1093" s="3" t="s">
        <v>5017</v>
      </c>
      <c r="D1093">
        <v>2900</v>
      </c>
      <c r="E1093">
        <v>0</v>
      </c>
      <c r="F1093" t="s">
        <v>8221</v>
      </c>
      <c r="G1093" t="s">
        <v>8224</v>
      </c>
      <c r="H1093" t="s">
        <v>8246</v>
      </c>
      <c r="I1093">
        <v>1315715823</v>
      </c>
      <c r="J1093">
        <v>1313123823</v>
      </c>
      <c r="K1093" t="b">
        <v>0</v>
      </c>
      <c r="L1093">
        <v>0</v>
      </c>
      <c r="M1093" t="b">
        <v>0</v>
      </c>
      <c r="N1093" t="s">
        <v>8278</v>
      </c>
      <c r="O1093">
        <f t="shared" si="68"/>
        <v>0</v>
      </c>
      <c r="P1093" t="e">
        <f t="shared" si="69"/>
        <v>#DIV/0!</v>
      </c>
      <c r="Q1093" s="5" t="s">
        <v>8325</v>
      </c>
      <c r="R1093" t="s">
        <v>8328</v>
      </c>
      <c r="S1093" s="9">
        <f t="shared" si="70"/>
        <v>40766.8590625</v>
      </c>
      <c r="T1093" s="9">
        <f t="shared" si="71"/>
        <v>40796.8590625</v>
      </c>
    </row>
    <row r="1094" spans="1:20" ht="48">
      <c r="A1094">
        <v>908</v>
      </c>
      <c r="B1094" s="3" t="s">
        <v>909</v>
      </c>
      <c r="C1094" s="3" t="s">
        <v>5018</v>
      </c>
      <c r="D1094">
        <v>2500</v>
      </c>
      <c r="E1094">
        <v>0</v>
      </c>
      <c r="F1094" t="s">
        <v>8221</v>
      </c>
      <c r="G1094" t="s">
        <v>8224</v>
      </c>
      <c r="H1094" t="s">
        <v>8246</v>
      </c>
      <c r="I1094">
        <v>1280206740</v>
      </c>
      <c r="J1094">
        <v>1276283655</v>
      </c>
      <c r="K1094" t="b">
        <v>0</v>
      </c>
      <c r="L1094">
        <v>0</v>
      </c>
      <c r="M1094" t="b">
        <v>0</v>
      </c>
      <c r="N1094" t="s">
        <v>8278</v>
      </c>
      <c r="O1094">
        <f t="shared" si="68"/>
        <v>0</v>
      </c>
      <c r="P1094" t="e">
        <f t="shared" si="69"/>
        <v>#DIV/0!</v>
      </c>
      <c r="Q1094" s="5" t="s">
        <v>8325</v>
      </c>
      <c r="R1094" t="s">
        <v>8328</v>
      </c>
      <c r="S1094" s="9">
        <f t="shared" si="70"/>
        <v>40340.468229166661</v>
      </c>
      <c r="T1094" s="9">
        <f t="shared" si="71"/>
        <v>40385.874305555553</v>
      </c>
    </row>
    <row r="1095" spans="1:20" ht="48">
      <c r="A1095">
        <v>909</v>
      </c>
      <c r="B1095" s="3" t="s">
        <v>910</v>
      </c>
      <c r="C1095" s="3" t="s">
        <v>5019</v>
      </c>
      <c r="D1095">
        <v>16000</v>
      </c>
      <c r="E1095">
        <v>520</v>
      </c>
      <c r="F1095" t="s">
        <v>8221</v>
      </c>
      <c r="G1095" t="s">
        <v>8224</v>
      </c>
      <c r="H1095" t="s">
        <v>8246</v>
      </c>
      <c r="I1095">
        <v>1343016000</v>
      </c>
      <c r="J1095">
        <v>1340296440</v>
      </c>
      <c r="K1095" t="b">
        <v>0</v>
      </c>
      <c r="L1095">
        <v>8</v>
      </c>
      <c r="M1095" t="b">
        <v>0</v>
      </c>
      <c r="N1095" t="s">
        <v>8278</v>
      </c>
      <c r="O1095">
        <f t="shared" si="68"/>
        <v>3.25</v>
      </c>
      <c r="P1095">
        <f t="shared" si="69"/>
        <v>65</v>
      </c>
      <c r="Q1095" s="5" t="s">
        <v>8325</v>
      </c>
      <c r="R1095" t="s">
        <v>8328</v>
      </c>
      <c r="S1095" s="9">
        <f t="shared" si="70"/>
        <v>41081.356944444444</v>
      </c>
      <c r="T1095" s="9">
        <f t="shared" si="71"/>
        <v>41112.833333333328</v>
      </c>
    </row>
    <row r="1096" spans="1:20" ht="48">
      <c r="A1096">
        <v>910</v>
      </c>
      <c r="B1096" s="3" t="s">
        <v>911</v>
      </c>
      <c r="C1096" s="3" t="s">
        <v>5020</v>
      </c>
      <c r="D1096">
        <v>550</v>
      </c>
      <c r="E1096">
        <v>123</v>
      </c>
      <c r="F1096" t="s">
        <v>8221</v>
      </c>
      <c r="G1096" t="s">
        <v>8225</v>
      </c>
      <c r="H1096" t="s">
        <v>8247</v>
      </c>
      <c r="I1096">
        <v>1488546319</v>
      </c>
      <c r="J1096">
        <v>1483362319</v>
      </c>
      <c r="K1096" t="b">
        <v>0</v>
      </c>
      <c r="L1096">
        <v>5</v>
      </c>
      <c r="M1096" t="b">
        <v>0</v>
      </c>
      <c r="N1096" t="s">
        <v>8278</v>
      </c>
      <c r="O1096">
        <f t="shared" si="68"/>
        <v>22.36</v>
      </c>
      <c r="P1096">
        <f t="shared" si="69"/>
        <v>24.6</v>
      </c>
      <c r="Q1096" s="5" t="s">
        <v>8325</v>
      </c>
      <c r="R1096" t="s">
        <v>8328</v>
      </c>
      <c r="S1096" s="9">
        <f t="shared" si="70"/>
        <v>42737.212025462963</v>
      </c>
      <c r="T1096" s="9">
        <f t="shared" si="71"/>
        <v>42797.212025462963</v>
      </c>
    </row>
    <row r="1097" spans="1:20" ht="48">
      <c r="A1097">
        <v>911</v>
      </c>
      <c r="B1097" s="3" t="s">
        <v>912</v>
      </c>
      <c r="C1097" s="3" t="s">
        <v>5021</v>
      </c>
      <c r="D1097">
        <v>100000</v>
      </c>
      <c r="E1097">
        <v>0</v>
      </c>
      <c r="F1097" t="s">
        <v>8221</v>
      </c>
      <c r="G1097" t="s">
        <v>8224</v>
      </c>
      <c r="H1097" t="s">
        <v>8246</v>
      </c>
      <c r="I1097">
        <v>1390522045</v>
      </c>
      <c r="J1097">
        <v>1388707645</v>
      </c>
      <c r="K1097" t="b">
        <v>0</v>
      </c>
      <c r="L1097">
        <v>0</v>
      </c>
      <c r="M1097" t="b">
        <v>0</v>
      </c>
      <c r="N1097" t="s">
        <v>8278</v>
      </c>
      <c r="O1097">
        <f t="shared" si="68"/>
        <v>0</v>
      </c>
      <c r="P1097" t="e">
        <f t="shared" si="69"/>
        <v>#DIV/0!</v>
      </c>
      <c r="Q1097" s="5" t="s">
        <v>8325</v>
      </c>
      <c r="R1097" t="s">
        <v>8328</v>
      </c>
      <c r="S1097" s="9">
        <f t="shared" si="70"/>
        <v>41641.671817129631</v>
      </c>
      <c r="T1097" s="9">
        <f t="shared" si="71"/>
        <v>41662.671817129631</v>
      </c>
    </row>
    <row r="1098" spans="1:20" ht="48">
      <c r="A1098">
        <v>912</v>
      </c>
      <c r="B1098" s="3" t="s">
        <v>913</v>
      </c>
      <c r="C1098" s="3" t="s">
        <v>5022</v>
      </c>
      <c r="D1098">
        <v>3500</v>
      </c>
      <c r="E1098">
        <v>30</v>
      </c>
      <c r="F1098" t="s">
        <v>8221</v>
      </c>
      <c r="G1098" t="s">
        <v>8224</v>
      </c>
      <c r="H1098" t="s">
        <v>8246</v>
      </c>
      <c r="I1098">
        <v>1355197047</v>
      </c>
      <c r="J1098">
        <v>1350009447</v>
      </c>
      <c r="K1098" t="b">
        <v>0</v>
      </c>
      <c r="L1098">
        <v>2</v>
      </c>
      <c r="M1098" t="b">
        <v>0</v>
      </c>
      <c r="N1098" t="s">
        <v>8278</v>
      </c>
      <c r="O1098">
        <f t="shared" si="68"/>
        <v>0.86</v>
      </c>
      <c r="P1098">
        <f t="shared" si="69"/>
        <v>15</v>
      </c>
      <c r="Q1098" s="5" t="s">
        <v>8325</v>
      </c>
      <c r="R1098" t="s">
        <v>8328</v>
      </c>
      <c r="S1098" s="9">
        <f t="shared" si="70"/>
        <v>41193.776006944441</v>
      </c>
      <c r="T1098" s="9">
        <f t="shared" si="71"/>
        <v>41253.817673611113</v>
      </c>
    </row>
    <row r="1099" spans="1:20" ht="48">
      <c r="A1099">
        <v>913</v>
      </c>
      <c r="B1099" s="3" t="s">
        <v>914</v>
      </c>
      <c r="C1099" s="3" t="s">
        <v>5023</v>
      </c>
      <c r="D1099">
        <v>30000</v>
      </c>
      <c r="E1099">
        <v>1982</v>
      </c>
      <c r="F1099" t="s">
        <v>8221</v>
      </c>
      <c r="G1099" t="s">
        <v>8224</v>
      </c>
      <c r="H1099" t="s">
        <v>8246</v>
      </c>
      <c r="I1099">
        <v>1336188019</v>
      </c>
      <c r="J1099">
        <v>1333596019</v>
      </c>
      <c r="K1099" t="b">
        <v>0</v>
      </c>
      <c r="L1099">
        <v>24</v>
      </c>
      <c r="M1099" t="b">
        <v>0</v>
      </c>
      <c r="N1099" t="s">
        <v>8278</v>
      </c>
      <c r="O1099">
        <f t="shared" si="68"/>
        <v>6.61</v>
      </c>
      <c r="P1099">
        <f t="shared" si="69"/>
        <v>82.58</v>
      </c>
      <c r="Q1099" s="5" t="s">
        <v>8325</v>
      </c>
      <c r="R1099" t="s">
        <v>8328</v>
      </c>
      <c r="S1099" s="9">
        <f t="shared" si="70"/>
        <v>41003.805775462963</v>
      </c>
      <c r="T1099" s="9">
        <f t="shared" si="71"/>
        <v>41033.805775462963</v>
      </c>
    </row>
    <row r="1100" spans="1:20" ht="48">
      <c r="A1100">
        <v>914</v>
      </c>
      <c r="B1100" s="3" t="s">
        <v>915</v>
      </c>
      <c r="C1100" s="3" t="s">
        <v>5024</v>
      </c>
      <c r="D1100">
        <v>1500</v>
      </c>
      <c r="E1100">
        <v>0</v>
      </c>
      <c r="F1100" t="s">
        <v>8221</v>
      </c>
      <c r="G1100" t="s">
        <v>8224</v>
      </c>
      <c r="H1100" t="s">
        <v>8246</v>
      </c>
      <c r="I1100">
        <v>1345918747</v>
      </c>
      <c r="J1100">
        <v>1343326747</v>
      </c>
      <c r="K1100" t="b">
        <v>0</v>
      </c>
      <c r="L1100">
        <v>0</v>
      </c>
      <c r="M1100" t="b">
        <v>0</v>
      </c>
      <c r="N1100" t="s">
        <v>8278</v>
      </c>
      <c r="O1100">
        <f t="shared" si="68"/>
        <v>0</v>
      </c>
      <c r="P1100" t="e">
        <f t="shared" si="69"/>
        <v>#DIV/0!</v>
      </c>
      <c r="Q1100" s="5" t="s">
        <v>8325</v>
      </c>
      <c r="R1100" t="s">
        <v>8328</v>
      </c>
      <c r="S1100" s="9">
        <f t="shared" si="70"/>
        <v>41116.429942129624</v>
      </c>
      <c r="T1100" s="9">
        <f t="shared" si="71"/>
        <v>41146.429942129624</v>
      </c>
    </row>
    <row r="1101" spans="1:20" ht="48">
      <c r="A1101">
        <v>915</v>
      </c>
      <c r="B1101" s="3" t="s">
        <v>916</v>
      </c>
      <c r="C1101" s="3" t="s">
        <v>5025</v>
      </c>
      <c r="D1101">
        <v>6500</v>
      </c>
      <c r="E1101">
        <v>375</v>
      </c>
      <c r="F1101" t="s">
        <v>8221</v>
      </c>
      <c r="G1101" t="s">
        <v>8224</v>
      </c>
      <c r="H1101" t="s">
        <v>8246</v>
      </c>
      <c r="I1101">
        <v>1330577940</v>
      </c>
      <c r="J1101">
        <v>1327853914</v>
      </c>
      <c r="K1101" t="b">
        <v>0</v>
      </c>
      <c r="L1101">
        <v>9</v>
      </c>
      <c r="M1101" t="b">
        <v>0</v>
      </c>
      <c r="N1101" t="s">
        <v>8278</v>
      </c>
      <c r="O1101">
        <f t="shared" si="68"/>
        <v>5.77</v>
      </c>
      <c r="P1101">
        <f t="shared" si="69"/>
        <v>41.67</v>
      </c>
      <c r="Q1101" s="5" t="s">
        <v>8325</v>
      </c>
      <c r="R1101" t="s">
        <v>8328</v>
      </c>
      <c r="S1101" s="9">
        <f t="shared" si="70"/>
        <v>40937.346226851849</v>
      </c>
      <c r="T1101" s="9">
        <f t="shared" si="71"/>
        <v>40968.874305555553</v>
      </c>
    </row>
    <row r="1102" spans="1:20" ht="48">
      <c r="A1102">
        <v>916</v>
      </c>
      <c r="B1102" s="3" t="s">
        <v>917</v>
      </c>
      <c r="C1102" s="3" t="s">
        <v>5026</v>
      </c>
      <c r="D1102">
        <v>3300</v>
      </c>
      <c r="E1102">
        <v>0</v>
      </c>
      <c r="F1102" t="s">
        <v>8221</v>
      </c>
      <c r="G1102" t="s">
        <v>8224</v>
      </c>
      <c r="H1102" t="s">
        <v>8246</v>
      </c>
      <c r="I1102">
        <v>1287723600</v>
      </c>
      <c r="J1102">
        <v>1284409734</v>
      </c>
      <c r="K1102" t="b">
        <v>0</v>
      </c>
      <c r="L1102">
        <v>0</v>
      </c>
      <c r="M1102" t="b">
        <v>0</v>
      </c>
      <c r="N1102" t="s">
        <v>8278</v>
      </c>
      <c r="O1102">
        <f t="shared" si="68"/>
        <v>0</v>
      </c>
      <c r="P1102" t="e">
        <f t="shared" si="69"/>
        <v>#DIV/0!</v>
      </c>
      <c r="Q1102" s="5" t="s">
        <v>8325</v>
      </c>
      <c r="R1102" t="s">
        <v>8328</v>
      </c>
      <c r="S1102" s="9">
        <f t="shared" si="70"/>
        <v>40434.520069444443</v>
      </c>
      <c r="T1102" s="9">
        <f t="shared" si="71"/>
        <v>40472.875</v>
      </c>
    </row>
    <row r="1103" spans="1:20" ht="48">
      <c r="A1103">
        <v>917</v>
      </c>
      <c r="B1103" s="3" t="s">
        <v>918</v>
      </c>
      <c r="C1103" s="3" t="s">
        <v>5027</v>
      </c>
      <c r="D1103">
        <v>5000</v>
      </c>
      <c r="E1103">
        <v>30</v>
      </c>
      <c r="F1103" t="s">
        <v>8221</v>
      </c>
      <c r="G1103" t="s">
        <v>8224</v>
      </c>
      <c r="H1103" t="s">
        <v>8246</v>
      </c>
      <c r="I1103">
        <v>1405305000</v>
      </c>
      <c r="J1103">
        <v>1402612730</v>
      </c>
      <c r="K1103" t="b">
        <v>0</v>
      </c>
      <c r="L1103">
        <v>1</v>
      </c>
      <c r="M1103" t="b">
        <v>0</v>
      </c>
      <c r="N1103" t="s">
        <v>8278</v>
      </c>
      <c r="O1103">
        <f t="shared" si="68"/>
        <v>0.6</v>
      </c>
      <c r="P1103">
        <f t="shared" si="69"/>
        <v>30</v>
      </c>
      <c r="Q1103" s="5" t="s">
        <v>8325</v>
      </c>
      <c r="R1103" t="s">
        <v>8328</v>
      </c>
      <c r="S1103" s="9">
        <f t="shared" si="70"/>
        <v>41802.610300925924</v>
      </c>
      <c r="T1103" s="9">
        <f t="shared" si="71"/>
        <v>41833.770833333328</v>
      </c>
    </row>
    <row r="1104" spans="1:20" ht="48">
      <c r="A1104">
        <v>918</v>
      </c>
      <c r="B1104" s="3" t="s">
        <v>919</v>
      </c>
      <c r="C1104" s="3" t="s">
        <v>5028</v>
      </c>
      <c r="D1104">
        <v>3900</v>
      </c>
      <c r="E1104">
        <v>196</v>
      </c>
      <c r="F1104" t="s">
        <v>8221</v>
      </c>
      <c r="G1104" t="s">
        <v>8225</v>
      </c>
      <c r="H1104" t="s">
        <v>8247</v>
      </c>
      <c r="I1104">
        <v>1417474761</v>
      </c>
      <c r="J1104">
        <v>1414879161</v>
      </c>
      <c r="K1104" t="b">
        <v>0</v>
      </c>
      <c r="L1104">
        <v>10</v>
      </c>
      <c r="M1104" t="b">
        <v>0</v>
      </c>
      <c r="N1104" t="s">
        <v>8278</v>
      </c>
      <c r="O1104">
        <f t="shared" si="68"/>
        <v>5.03</v>
      </c>
      <c r="P1104">
        <f t="shared" si="69"/>
        <v>19.600000000000001</v>
      </c>
      <c r="Q1104" s="5" t="s">
        <v>8325</v>
      </c>
      <c r="R1104" t="s">
        <v>8328</v>
      </c>
      <c r="S1104" s="9">
        <f t="shared" si="70"/>
        <v>41944.582881944443</v>
      </c>
      <c r="T1104" s="9">
        <f t="shared" si="71"/>
        <v>41974.624548611107</v>
      </c>
    </row>
    <row r="1105" spans="1:20" ht="16">
      <c r="A1105">
        <v>919</v>
      </c>
      <c r="B1105" s="3" t="s">
        <v>920</v>
      </c>
      <c r="C1105" s="3" t="s">
        <v>5029</v>
      </c>
      <c r="D1105">
        <v>20000</v>
      </c>
      <c r="E1105">
        <v>100</v>
      </c>
      <c r="F1105" t="s">
        <v>8221</v>
      </c>
      <c r="G1105" t="s">
        <v>8224</v>
      </c>
      <c r="H1105" t="s">
        <v>8246</v>
      </c>
      <c r="I1105">
        <v>1355930645</v>
      </c>
      <c r="J1105">
        <v>1352906645</v>
      </c>
      <c r="K1105" t="b">
        <v>0</v>
      </c>
      <c r="L1105">
        <v>1</v>
      </c>
      <c r="M1105" t="b">
        <v>0</v>
      </c>
      <c r="N1105" t="s">
        <v>8278</v>
      </c>
      <c r="O1105">
        <f t="shared" si="68"/>
        <v>0.5</v>
      </c>
      <c r="P1105">
        <f t="shared" si="69"/>
        <v>100</v>
      </c>
      <c r="Q1105" s="5" t="s">
        <v>8325</v>
      </c>
      <c r="R1105" t="s">
        <v>8328</v>
      </c>
      <c r="S1105" s="9">
        <f t="shared" si="70"/>
        <v>41227.308391203704</v>
      </c>
      <c r="T1105" s="9">
        <f t="shared" si="71"/>
        <v>41262.308391203704</v>
      </c>
    </row>
    <row r="1106" spans="1:20" ht="48">
      <c r="A1106">
        <v>920</v>
      </c>
      <c r="B1106" s="3" t="s">
        <v>921</v>
      </c>
      <c r="C1106" s="3" t="s">
        <v>5030</v>
      </c>
      <c r="D1106">
        <v>5500</v>
      </c>
      <c r="E1106">
        <v>0</v>
      </c>
      <c r="F1106" t="s">
        <v>8221</v>
      </c>
      <c r="G1106" t="s">
        <v>8224</v>
      </c>
      <c r="H1106" t="s">
        <v>8246</v>
      </c>
      <c r="I1106">
        <v>1384448822</v>
      </c>
      <c r="J1106">
        <v>1381853222</v>
      </c>
      <c r="K1106" t="b">
        <v>0</v>
      </c>
      <c r="L1106">
        <v>0</v>
      </c>
      <c r="M1106" t="b">
        <v>0</v>
      </c>
      <c r="N1106" t="s">
        <v>8278</v>
      </c>
      <c r="O1106">
        <f t="shared" si="68"/>
        <v>0</v>
      </c>
      <c r="P1106" t="e">
        <f t="shared" si="69"/>
        <v>#DIV/0!</v>
      </c>
      <c r="Q1106" s="5" t="s">
        <v>8325</v>
      </c>
      <c r="R1106" t="s">
        <v>8328</v>
      </c>
      <c r="S1106" s="9">
        <f t="shared" si="70"/>
        <v>41562.338217592587</v>
      </c>
      <c r="T1106" s="9">
        <f t="shared" si="71"/>
        <v>41592.379884259259</v>
      </c>
    </row>
    <row r="1107" spans="1:20" ht="48">
      <c r="A1107">
        <v>921</v>
      </c>
      <c r="B1107" s="3" t="s">
        <v>922</v>
      </c>
      <c r="C1107" s="3" t="s">
        <v>5031</v>
      </c>
      <c r="D1107">
        <v>15000</v>
      </c>
      <c r="E1107">
        <v>4635</v>
      </c>
      <c r="F1107" t="s">
        <v>8221</v>
      </c>
      <c r="G1107" t="s">
        <v>8224</v>
      </c>
      <c r="H1107" t="s">
        <v>8246</v>
      </c>
      <c r="I1107">
        <v>1323666376</v>
      </c>
      <c r="J1107">
        <v>1320033976</v>
      </c>
      <c r="K1107" t="b">
        <v>0</v>
      </c>
      <c r="L1107">
        <v>20</v>
      </c>
      <c r="M1107" t="b">
        <v>0</v>
      </c>
      <c r="N1107" t="s">
        <v>8278</v>
      </c>
      <c r="O1107">
        <f t="shared" si="68"/>
        <v>30.9</v>
      </c>
      <c r="P1107">
        <f t="shared" si="69"/>
        <v>231.75</v>
      </c>
      <c r="Q1107" s="5" t="s">
        <v>8325</v>
      </c>
      <c r="R1107" t="s">
        <v>8328</v>
      </c>
      <c r="S1107" s="9">
        <f t="shared" si="70"/>
        <v>40846.837685185186</v>
      </c>
      <c r="T1107" s="9">
        <f t="shared" si="71"/>
        <v>40888.879351851851</v>
      </c>
    </row>
    <row r="1108" spans="1:20" ht="48">
      <c r="A1108">
        <v>922</v>
      </c>
      <c r="B1108" s="3" t="s">
        <v>923</v>
      </c>
      <c r="C1108" s="3" t="s">
        <v>5032</v>
      </c>
      <c r="D1108">
        <v>27000</v>
      </c>
      <c r="E1108">
        <v>5680</v>
      </c>
      <c r="F1108" t="s">
        <v>8221</v>
      </c>
      <c r="G1108" t="s">
        <v>8224</v>
      </c>
      <c r="H1108" t="s">
        <v>8246</v>
      </c>
      <c r="I1108">
        <v>1412167393</v>
      </c>
      <c r="J1108">
        <v>1409143393</v>
      </c>
      <c r="K1108" t="b">
        <v>0</v>
      </c>
      <c r="L1108">
        <v>30</v>
      </c>
      <c r="M1108" t="b">
        <v>0</v>
      </c>
      <c r="N1108" t="s">
        <v>8278</v>
      </c>
      <c r="O1108">
        <f t="shared" si="68"/>
        <v>21.04</v>
      </c>
      <c r="P1108">
        <f t="shared" si="69"/>
        <v>189.33</v>
      </c>
      <c r="Q1108" s="5" t="s">
        <v>8325</v>
      </c>
      <c r="R1108" t="s">
        <v>8328</v>
      </c>
      <c r="S1108" s="9">
        <f t="shared" si="70"/>
        <v>41878.19667824074</v>
      </c>
      <c r="T1108" s="9">
        <f t="shared" si="71"/>
        <v>41913.19667824074</v>
      </c>
    </row>
    <row r="1109" spans="1:20" ht="48">
      <c r="A1109">
        <v>923</v>
      </c>
      <c r="B1109" s="3" t="s">
        <v>924</v>
      </c>
      <c r="C1109" s="3" t="s">
        <v>5033</v>
      </c>
      <c r="D1109">
        <v>15000</v>
      </c>
      <c r="E1109">
        <v>330</v>
      </c>
      <c r="F1109" t="s">
        <v>8221</v>
      </c>
      <c r="G1109" t="s">
        <v>8224</v>
      </c>
      <c r="H1109" t="s">
        <v>8246</v>
      </c>
      <c r="I1109">
        <v>1416614523</v>
      </c>
      <c r="J1109">
        <v>1414018923</v>
      </c>
      <c r="K1109" t="b">
        <v>0</v>
      </c>
      <c r="L1109">
        <v>6</v>
      </c>
      <c r="M1109" t="b">
        <v>0</v>
      </c>
      <c r="N1109" t="s">
        <v>8278</v>
      </c>
      <c r="O1109">
        <f t="shared" si="68"/>
        <v>2.2000000000000002</v>
      </c>
      <c r="P1109">
        <f t="shared" si="69"/>
        <v>55</v>
      </c>
      <c r="Q1109" s="5" t="s">
        <v>8325</v>
      </c>
      <c r="R1109" t="s">
        <v>8328</v>
      </c>
      <c r="S1109" s="9">
        <f t="shared" si="70"/>
        <v>41934.626423611109</v>
      </c>
      <c r="T1109" s="9">
        <f t="shared" si="71"/>
        <v>41964.668090277781</v>
      </c>
    </row>
    <row r="1110" spans="1:20" ht="48">
      <c r="A1110">
        <v>924</v>
      </c>
      <c r="B1110" s="3" t="s">
        <v>925</v>
      </c>
      <c r="C1110" s="3" t="s">
        <v>5034</v>
      </c>
      <c r="D1110">
        <v>3000</v>
      </c>
      <c r="E1110">
        <v>327</v>
      </c>
      <c r="F1110" t="s">
        <v>8221</v>
      </c>
      <c r="G1110" t="s">
        <v>8224</v>
      </c>
      <c r="H1110" t="s">
        <v>8246</v>
      </c>
      <c r="I1110">
        <v>1360795069</v>
      </c>
      <c r="J1110">
        <v>1358203069</v>
      </c>
      <c r="K1110" t="b">
        <v>0</v>
      </c>
      <c r="L1110">
        <v>15</v>
      </c>
      <c r="M1110" t="b">
        <v>0</v>
      </c>
      <c r="N1110" t="s">
        <v>8278</v>
      </c>
      <c r="O1110">
        <f t="shared" si="68"/>
        <v>10.9</v>
      </c>
      <c r="P1110">
        <f t="shared" si="69"/>
        <v>21.8</v>
      </c>
      <c r="Q1110" s="5" t="s">
        <v>8325</v>
      </c>
      <c r="R1110" t="s">
        <v>8328</v>
      </c>
      <c r="S1110" s="9">
        <f t="shared" si="70"/>
        <v>41288.609594907401</v>
      </c>
      <c r="T1110" s="9">
        <f t="shared" si="71"/>
        <v>41318.609594907401</v>
      </c>
    </row>
    <row r="1111" spans="1:20" ht="48">
      <c r="A1111">
        <v>925</v>
      </c>
      <c r="B1111" s="3" t="s">
        <v>926</v>
      </c>
      <c r="C1111" s="3" t="s">
        <v>5035</v>
      </c>
      <c r="D1111">
        <v>6000</v>
      </c>
      <c r="E1111">
        <v>160</v>
      </c>
      <c r="F1111" t="s">
        <v>8221</v>
      </c>
      <c r="G1111" t="s">
        <v>8224</v>
      </c>
      <c r="H1111" t="s">
        <v>8246</v>
      </c>
      <c r="I1111">
        <v>1385590111</v>
      </c>
      <c r="J1111">
        <v>1382994511</v>
      </c>
      <c r="K1111" t="b">
        <v>0</v>
      </c>
      <c r="L1111">
        <v>5</v>
      </c>
      <c r="M1111" t="b">
        <v>0</v>
      </c>
      <c r="N1111" t="s">
        <v>8278</v>
      </c>
      <c r="O1111">
        <f t="shared" si="68"/>
        <v>2.67</v>
      </c>
      <c r="P1111">
        <f t="shared" si="69"/>
        <v>32</v>
      </c>
      <c r="Q1111" s="5" t="s">
        <v>8325</v>
      </c>
      <c r="R1111" t="s">
        <v>8328</v>
      </c>
      <c r="S1111" s="9">
        <f t="shared" si="70"/>
        <v>41575.547581018516</v>
      </c>
      <c r="T1111" s="9">
        <f t="shared" si="71"/>
        <v>41605.58924768518</v>
      </c>
    </row>
    <row r="1112" spans="1:20" ht="64">
      <c r="A1112">
        <v>926</v>
      </c>
      <c r="B1112" s="3" t="s">
        <v>927</v>
      </c>
      <c r="C1112" s="3" t="s">
        <v>5036</v>
      </c>
      <c r="D1112">
        <v>7000</v>
      </c>
      <c r="E1112">
        <v>0</v>
      </c>
      <c r="F1112" t="s">
        <v>8221</v>
      </c>
      <c r="G1112" t="s">
        <v>8224</v>
      </c>
      <c r="H1112" t="s">
        <v>8246</v>
      </c>
      <c r="I1112">
        <v>1278628800</v>
      </c>
      <c r="J1112">
        <v>1276043330</v>
      </c>
      <c r="K1112" t="b">
        <v>0</v>
      </c>
      <c r="L1112">
        <v>0</v>
      </c>
      <c r="M1112" t="b">
        <v>0</v>
      </c>
      <c r="N1112" t="s">
        <v>8278</v>
      </c>
      <c r="O1112">
        <f t="shared" si="68"/>
        <v>0</v>
      </c>
      <c r="P1112" t="e">
        <f t="shared" si="69"/>
        <v>#DIV/0!</v>
      </c>
      <c r="Q1112" s="5" t="s">
        <v>8325</v>
      </c>
      <c r="R1112" t="s">
        <v>8328</v>
      </c>
      <c r="S1112" s="9">
        <f t="shared" si="70"/>
        <v>40337.686689814815</v>
      </c>
      <c r="T1112" s="9">
        <f t="shared" si="71"/>
        <v>40367.611111111109</v>
      </c>
    </row>
    <row r="1113" spans="1:20" ht="32">
      <c r="A1113">
        <v>927</v>
      </c>
      <c r="B1113" s="3" t="s">
        <v>928</v>
      </c>
      <c r="C1113" s="3" t="s">
        <v>5037</v>
      </c>
      <c r="D1113">
        <v>20000</v>
      </c>
      <c r="E1113">
        <v>0</v>
      </c>
      <c r="F1113" t="s">
        <v>8221</v>
      </c>
      <c r="G1113" t="s">
        <v>8224</v>
      </c>
      <c r="H1113" t="s">
        <v>8246</v>
      </c>
      <c r="I1113">
        <v>1337024695</v>
      </c>
      <c r="J1113">
        <v>1334432695</v>
      </c>
      <c r="K1113" t="b">
        <v>0</v>
      </c>
      <c r="L1113">
        <v>0</v>
      </c>
      <c r="M1113" t="b">
        <v>0</v>
      </c>
      <c r="N1113" t="s">
        <v>8278</v>
      </c>
      <c r="O1113">
        <f t="shared" si="68"/>
        <v>0</v>
      </c>
      <c r="P1113" t="e">
        <f t="shared" si="69"/>
        <v>#DIV/0!</v>
      </c>
      <c r="Q1113" s="5" t="s">
        <v>8325</v>
      </c>
      <c r="R1113" t="s">
        <v>8328</v>
      </c>
      <c r="S1113" s="9">
        <f t="shared" si="70"/>
        <v>41013.489525462959</v>
      </c>
      <c r="T1113" s="9">
        <f t="shared" si="71"/>
        <v>41043.489525462959</v>
      </c>
    </row>
    <row r="1114" spans="1:20" ht="48">
      <c r="A1114">
        <v>928</v>
      </c>
      <c r="B1114" s="3" t="s">
        <v>929</v>
      </c>
      <c r="C1114" s="3" t="s">
        <v>5038</v>
      </c>
      <c r="D1114">
        <v>14500</v>
      </c>
      <c r="E1114">
        <v>1575</v>
      </c>
      <c r="F1114" t="s">
        <v>8221</v>
      </c>
      <c r="G1114" t="s">
        <v>8224</v>
      </c>
      <c r="H1114" t="s">
        <v>8246</v>
      </c>
      <c r="I1114">
        <v>1353196800</v>
      </c>
      <c r="J1114">
        <v>1348864913</v>
      </c>
      <c r="K1114" t="b">
        <v>0</v>
      </c>
      <c r="L1114">
        <v>28</v>
      </c>
      <c r="M1114" t="b">
        <v>0</v>
      </c>
      <c r="N1114" t="s">
        <v>8278</v>
      </c>
      <c r="O1114">
        <f t="shared" si="68"/>
        <v>10.86</v>
      </c>
      <c r="P1114">
        <f t="shared" si="69"/>
        <v>56.25</v>
      </c>
      <c r="Q1114" s="5" t="s">
        <v>8325</v>
      </c>
      <c r="R1114" t="s">
        <v>8328</v>
      </c>
      <c r="S1114" s="9">
        <f t="shared" si="70"/>
        <v>41180.529085648144</v>
      </c>
      <c r="T1114" s="9">
        <f t="shared" si="71"/>
        <v>41230.666666666664</v>
      </c>
    </row>
    <row r="1115" spans="1:20" ht="48">
      <c r="A1115">
        <v>929</v>
      </c>
      <c r="B1115" s="3" t="s">
        <v>930</v>
      </c>
      <c r="C1115" s="3" t="s">
        <v>5039</v>
      </c>
      <c r="D1115">
        <v>500</v>
      </c>
      <c r="E1115">
        <v>0</v>
      </c>
      <c r="F1115" t="s">
        <v>8221</v>
      </c>
      <c r="G1115" t="s">
        <v>8224</v>
      </c>
      <c r="H1115" t="s">
        <v>8246</v>
      </c>
      <c r="I1115">
        <v>1333946569</v>
      </c>
      <c r="J1115">
        <v>1331358169</v>
      </c>
      <c r="K1115" t="b">
        <v>0</v>
      </c>
      <c r="L1115">
        <v>0</v>
      </c>
      <c r="M1115" t="b">
        <v>0</v>
      </c>
      <c r="N1115" t="s">
        <v>8278</v>
      </c>
      <c r="O1115">
        <f t="shared" si="68"/>
        <v>0</v>
      </c>
      <c r="P1115" t="e">
        <f t="shared" si="69"/>
        <v>#DIV/0!</v>
      </c>
      <c r="Q1115" s="5" t="s">
        <v>8325</v>
      </c>
      <c r="R1115" t="s">
        <v>8328</v>
      </c>
      <c r="S1115" s="9">
        <f t="shared" si="70"/>
        <v>40977.904733796291</v>
      </c>
      <c r="T1115" s="9">
        <f t="shared" si="71"/>
        <v>41007.863067129627</v>
      </c>
    </row>
    <row r="1116" spans="1:20" ht="48">
      <c r="A1116">
        <v>930</v>
      </c>
      <c r="B1116" s="3" t="s">
        <v>931</v>
      </c>
      <c r="C1116" s="3" t="s">
        <v>5040</v>
      </c>
      <c r="D1116">
        <v>900</v>
      </c>
      <c r="E1116">
        <v>345</v>
      </c>
      <c r="F1116" t="s">
        <v>8221</v>
      </c>
      <c r="G1116" t="s">
        <v>8224</v>
      </c>
      <c r="H1116" t="s">
        <v>8246</v>
      </c>
      <c r="I1116">
        <v>1277501520</v>
      </c>
      <c r="J1116">
        <v>1273874306</v>
      </c>
      <c r="K1116" t="b">
        <v>0</v>
      </c>
      <c r="L1116">
        <v>5</v>
      </c>
      <c r="M1116" t="b">
        <v>0</v>
      </c>
      <c r="N1116" t="s">
        <v>8278</v>
      </c>
      <c r="O1116">
        <f t="shared" si="68"/>
        <v>38.33</v>
      </c>
      <c r="P1116">
        <f t="shared" si="69"/>
        <v>69</v>
      </c>
      <c r="Q1116" s="5" t="s">
        <v>8325</v>
      </c>
      <c r="R1116" t="s">
        <v>8328</v>
      </c>
      <c r="S1116" s="9">
        <f t="shared" si="70"/>
        <v>40312.582245370366</v>
      </c>
      <c r="T1116" s="9">
        <f t="shared" si="71"/>
        <v>40354.563888888886</v>
      </c>
    </row>
    <row r="1117" spans="1:20" ht="48">
      <c r="A1117">
        <v>931</v>
      </c>
      <c r="B1117" s="3" t="s">
        <v>932</v>
      </c>
      <c r="C1117" s="3" t="s">
        <v>5041</v>
      </c>
      <c r="D1117">
        <v>2000</v>
      </c>
      <c r="E1117">
        <v>131</v>
      </c>
      <c r="F1117" t="s">
        <v>8221</v>
      </c>
      <c r="G1117" t="s">
        <v>8225</v>
      </c>
      <c r="H1117" t="s">
        <v>8247</v>
      </c>
      <c r="I1117">
        <v>1395007200</v>
      </c>
      <c r="J1117">
        <v>1392021502</v>
      </c>
      <c r="K1117" t="b">
        <v>0</v>
      </c>
      <c r="L1117">
        <v>7</v>
      </c>
      <c r="M1117" t="b">
        <v>0</v>
      </c>
      <c r="N1117" t="s">
        <v>8278</v>
      </c>
      <c r="O1117">
        <f t="shared" si="68"/>
        <v>6.55</v>
      </c>
      <c r="P1117">
        <f t="shared" si="69"/>
        <v>18.71</v>
      </c>
      <c r="Q1117" s="5" t="s">
        <v>8325</v>
      </c>
      <c r="R1117" t="s">
        <v>8328</v>
      </c>
      <c r="S1117" s="9">
        <f t="shared" si="70"/>
        <v>41680.026643518519</v>
      </c>
      <c r="T1117" s="9">
        <f t="shared" si="71"/>
        <v>41714.583333333328</v>
      </c>
    </row>
    <row r="1118" spans="1:20" ht="32">
      <c r="A1118">
        <v>932</v>
      </c>
      <c r="B1118" s="3" t="s">
        <v>933</v>
      </c>
      <c r="C1118" s="3" t="s">
        <v>5042</v>
      </c>
      <c r="D1118">
        <v>9500</v>
      </c>
      <c r="E1118">
        <v>1381</v>
      </c>
      <c r="F1118" t="s">
        <v>8221</v>
      </c>
      <c r="G1118" t="s">
        <v>8224</v>
      </c>
      <c r="H1118" t="s">
        <v>8246</v>
      </c>
      <c r="I1118">
        <v>1363990545</v>
      </c>
      <c r="J1118">
        <v>1360106145</v>
      </c>
      <c r="K1118" t="b">
        <v>0</v>
      </c>
      <c r="L1118">
        <v>30</v>
      </c>
      <c r="M1118" t="b">
        <v>0</v>
      </c>
      <c r="N1118" t="s">
        <v>8278</v>
      </c>
      <c r="O1118">
        <f t="shared" si="68"/>
        <v>14.54</v>
      </c>
      <c r="P1118">
        <f t="shared" si="69"/>
        <v>46.03</v>
      </c>
      <c r="Q1118" s="5" t="s">
        <v>8325</v>
      </c>
      <c r="R1118" t="s">
        <v>8328</v>
      </c>
      <c r="S1118" s="9">
        <f t="shared" si="70"/>
        <v>41310.635937499996</v>
      </c>
      <c r="T1118" s="9">
        <f t="shared" si="71"/>
        <v>41355.594270833331</v>
      </c>
    </row>
    <row r="1119" spans="1:20" ht="48">
      <c r="A1119">
        <v>933</v>
      </c>
      <c r="B1119" s="3" t="s">
        <v>934</v>
      </c>
      <c r="C1119" s="3" t="s">
        <v>5043</v>
      </c>
      <c r="D1119">
        <v>2000</v>
      </c>
      <c r="E1119">
        <v>120</v>
      </c>
      <c r="F1119" t="s">
        <v>8221</v>
      </c>
      <c r="G1119" t="s">
        <v>8224</v>
      </c>
      <c r="H1119" t="s">
        <v>8246</v>
      </c>
      <c r="I1119">
        <v>1399867409</v>
      </c>
      <c r="J1119">
        <v>1394683409</v>
      </c>
      <c r="K1119" t="b">
        <v>0</v>
      </c>
      <c r="L1119">
        <v>2</v>
      </c>
      <c r="M1119" t="b">
        <v>0</v>
      </c>
      <c r="N1119" t="s">
        <v>8278</v>
      </c>
      <c r="O1119">
        <f t="shared" si="68"/>
        <v>6</v>
      </c>
      <c r="P1119">
        <f t="shared" si="69"/>
        <v>60</v>
      </c>
      <c r="Q1119" s="5" t="s">
        <v>8325</v>
      </c>
      <c r="R1119" t="s">
        <v>8328</v>
      </c>
      <c r="S1119" s="9">
        <f t="shared" si="70"/>
        <v>41710.835752314808</v>
      </c>
      <c r="T1119" s="9">
        <f t="shared" si="71"/>
        <v>41770.835752314808</v>
      </c>
    </row>
    <row r="1120" spans="1:20" ht="48">
      <c r="A1120">
        <v>934</v>
      </c>
      <c r="B1120" s="3" t="s">
        <v>935</v>
      </c>
      <c r="C1120" s="3" t="s">
        <v>5044</v>
      </c>
      <c r="D1120">
        <v>5000</v>
      </c>
      <c r="E1120">
        <v>1520</v>
      </c>
      <c r="F1120" t="s">
        <v>8221</v>
      </c>
      <c r="G1120" t="s">
        <v>8229</v>
      </c>
      <c r="H1120" t="s">
        <v>8251</v>
      </c>
      <c r="I1120">
        <v>1399183200</v>
      </c>
      <c r="J1120">
        <v>1396633284</v>
      </c>
      <c r="K1120" t="b">
        <v>0</v>
      </c>
      <c r="L1120">
        <v>30</v>
      </c>
      <c r="M1120" t="b">
        <v>0</v>
      </c>
      <c r="N1120" t="s">
        <v>8278</v>
      </c>
      <c r="O1120">
        <f t="shared" si="68"/>
        <v>30.4</v>
      </c>
      <c r="P1120">
        <f t="shared" si="69"/>
        <v>50.67</v>
      </c>
      <c r="Q1120" s="5" t="s">
        <v>8325</v>
      </c>
      <c r="R1120" t="s">
        <v>8328</v>
      </c>
      <c r="S1120" s="9">
        <f t="shared" si="70"/>
        <v>41733.403749999998</v>
      </c>
      <c r="T1120" s="9">
        <f t="shared" si="71"/>
        <v>41762.916666666664</v>
      </c>
    </row>
    <row r="1121" spans="1:20" ht="48">
      <c r="A1121">
        <v>935</v>
      </c>
      <c r="B1121" s="3" t="s">
        <v>936</v>
      </c>
      <c r="C1121" s="3" t="s">
        <v>5045</v>
      </c>
      <c r="D1121">
        <v>3500</v>
      </c>
      <c r="E1121">
        <v>50</v>
      </c>
      <c r="F1121" t="s">
        <v>8221</v>
      </c>
      <c r="G1121" t="s">
        <v>8224</v>
      </c>
      <c r="H1121" t="s">
        <v>8246</v>
      </c>
      <c r="I1121">
        <v>1454054429</v>
      </c>
      <c r="J1121">
        <v>1451462429</v>
      </c>
      <c r="K1121" t="b">
        <v>0</v>
      </c>
      <c r="L1121">
        <v>2</v>
      </c>
      <c r="M1121" t="b">
        <v>0</v>
      </c>
      <c r="N1121" t="s">
        <v>8278</v>
      </c>
      <c r="O1121">
        <f t="shared" si="68"/>
        <v>1.43</v>
      </c>
      <c r="P1121">
        <f t="shared" si="69"/>
        <v>25</v>
      </c>
      <c r="Q1121" s="5" t="s">
        <v>8325</v>
      </c>
      <c r="R1121" t="s">
        <v>8328</v>
      </c>
      <c r="S1121" s="9">
        <f t="shared" si="70"/>
        <v>42368.000335648147</v>
      </c>
      <c r="T1121" s="9">
        <f t="shared" si="71"/>
        <v>42398.000335648147</v>
      </c>
    </row>
    <row r="1122" spans="1:20" ht="48">
      <c r="A1122">
        <v>936</v>
      </c>
      <c r="B1122" s="3" t="s">
        <v>937</v>
      </c>
      <c r="C1122" s="3" t="s">
        <v>5046</v>
      </c>
      <c r="D1122">
        <v>1400</v>
      </c>
      <c r="E1122">
        <v>0</v>
      </c>
      <c r="F1122" t="s">
        <v>8221</v>
      </c>
      <c r="G1122" t="s">
        <v>8224</v>
      </c>
      <c r="H1122" t="s">
        <v>8246</v>
      </c>
      <c r="I1122">
        <v>1326916800</v>
      </c>
      <c r="J1122">
        <v>1323131689</v>
      </c>
      <c r="K1122" t="b">
        <v>0</v>
      </c>
      <c r="L1122">
        <v>0</v>
      </c>
      <c r="M1122" t="b">
        <v>0</v>
      </c>
      <c r="N1122" t="s">
        <v>8278</v>
      </c>
      <c r="O1122">
        <f t="shared" si="68"/>
        <v>0</v>
      </c>
      <c r="P1122" t="e">
        <f t="shared" si="69"/>
        <v>#DIV/0!</v>
      </c>
      <c r="Q1122" s="5" t="s">
        <v>8325</v>
      </c>
      <c r="R1122" t="s">
        <v>8328</v>
      </c>
      <c r="S1122" s="9">
        <f t="shared" si="70"/>
        <v>40882.690844907404</v>
      </c>
      <c r="T1122" s="9">
        <f t="shared" si="71"/>
        <v>40926.5</v>
      </c>
    </row>
    <row r="1123" spans="1:20" ht="48">
      <c r="A1123">
        <v>937</v>
      </c>
      <c r="B1123" s="3" t="s">
        <v>938</v>
      </c>
      <c r="C1123" s="3" t="s">
        <v>5047</v>
      </c>
      <c r="D1123">
        <v>3500</v>
      </c>
      <c r="E1123">
        <v>40</v>
      </c>
      <c r="F1123" t="s">
        <v>8221</v>
      </c>
      <c r="G1123" t="s">
        <v>8224</v>
      </c>
      <c r="H1123" t="s">
        <v>8246</v>
      </c>
      <c r="I1123">
        <v>1383509357</v>
      </c>
      <c r="J1123">
        <v>1380913757</v>
      </c>
      <c r="K1123" t="b">
        <v>0</v>
      </c>
      <c r="L1123">
        <v>2</v>
      </c>
      <c r="M1123" t="b">
        <v>0</v>
      </c>
      <c r="N1123" t="s">
        <v>8278</v>
      </c>
      <c r="O1123">
        <f t="shared" si="68"/>
        <v>1.1399999999999999</v>
      </c>
      <c r="P1123">
        <f t="shared" si="69"/>
        <v>20</v>
      </c>
      <c r="Q1123" s="5" t="s">
        <v>8325</v>
      </c>
      <c r="R1123" t="s">
        <v>8328</v>
      </c>
      <c r="S1123" s="9">
        <f t="shared" si="70"/>
        <v>41551.464780092589</v>
      </c>
      <c r="T1123" s="9">
        <f t="shared" si="71"/>
        <v>41581.506446759253</v>
      </c>
    </row>
    <row r="1124" spans="1:20" ht="48">
      <c r="A1124">
        <v>938</v>
      </c>
      <c r="B1124" s="3" t="s">
        <v>939</v>
      </c>
      <c r="C1124" s="3" t="s">
        <v>5048</v>
      </c>
      <c r="D1124">
        <v>7000</v>
      </c>
      <c r="E1124">
        <v>25</v>
      </c>
      <c r="F1124" t="s">
        <v>8221</v>
      </c>
      <c r="G1124" t="s">
        <v>8224</v>
      </c>
      <c r="H1124" t="s">
        <v>8246</v>
      </c>
      <c r="I1124">
        <v>1346585448</v>
      </c>
      <c r="J1124">
        <v>1343993448</v>
      </c>
      <c r="K1124" t="b">
        <v>0</v>
      </c>
      <c r="L1124">
        <v>1</v>
      </c>
      <c r="M1124" t="b">
        <v>0</v>
      </c>
      <c r="N1124" t="s">
        <v>8278</v>
      </c>
      <c r="O1124">
        <f t="shared" si="68"/>
        <v>0.36</v>
      </c>
      <c r="P1124">
        <f t="shared" si="69"/>
        <v>25</v>
      </c>
      <c r="Q1124" s="5" t="s">
        <v>8325</v>
      </c>
      <c r="R1124" t="s">
        <v>8328</v>
      </c>
      <c r="S1124" s="9">
        <f t="shared" si="70"/>
        <v>41124.14638888889</v>
      </c>
      <c r="T1124" s="9">
        <f t="shared" si="71"/>
        <v>41154.14638888889</v>
      </c>
    </row>
    <row r="1125" spans="1:20" ht="48">
      <c r="A1125">
        <v>939</v>
      </c>
      <c r="B1125" s="3" t="s">
        <v>940</v>
      </c>
      <c r="C1125" s="3" t="s">
        <v>5049</v>
      </c>
      <c r="D1125">
        <v>2750</v>
      </c>
      <c r="E1125">
        <v>40</v>
      </c>
      <c r="F1125" t="s">
        <v>8221</v>
      </c>
      <c r="G1125" t="s">
        <v>8224</v>
      </c>
      <c r="H1125" t="s">
        <v>8246</v>
      </c>
      <c r="I1125">
        <v>1372622280</v>
      </c>
      <c r="J1125">
        <v>1369246738</v>
      </c>
      <c r="K1125" t="b">
        <v>0</v>
      </c>
      <c r="L1125">
        <v>2</v>
      </c>
      <c r="M1125" t="b">
        <v>0</v>
      </c>
      <c r="N1125" t="s">
        <v>8278</v>
      </c>
      <c r="O1125">
        <f t="shared" si="68"/>
        <v>1.45</v>
      </c>
      <c r="P1125">
        <f t="shared" si="69"/>
        <v>20</v>
      </c>
      <c r="Q1125" s="5" t="s">
        <v>8325</v>
      </c>
      <c r="R1125" t="s">
        <v>8328</v>
      </c>
      <c r="S1125" s="9">
        <f t="shared" si="70"/>
        <v>41416.429837962962</v>
      </c>
      <c r="T1125" s="9">
        <f t="shared" si="71"/>
        <v>41455.498611111107</v>
      </c>
    </row>
    <row r="1126" spans="1:20" ht="48">
      <c r="A1126">
        <v>1020</v>
      </c>
      <c r="B1126" s="3" t="s">
        <v>1021</v>
      </c>
      <c r="C1126" s="3" t="s">
        <v>5130</v>
      </c>
      <c r="D1126">
        <v>1550</v>
      </c>
      <c r="E1126">
        <v>3186</v>
      </c>
      <c r="F1126" t="s">
        <v>8219</v>
      </c>
      <c r="G1126" t="s">
        <v>8229</v>
      </c>
      <c r="H1126" t="s">
        <v>8251</v>
      </c>
      <c r="I1126">
        <v>1433206020</v>
      </c>
      <c r="J1126">
        <v>1430617209</v>
      </c>
      <c r="K1126" t="b">
        <v>0</v>
      </c>
      <c r="L1126">
        <v>30</v>
      </c>
      <c r="M1126" t="b">
        <v>1</v>
      </c>
      <c r="N1126" t="s">
        <v>8280</v>
      </c>
      <c r="O1126">
        <f t="shared" si="68"/>
        <v>205.55</v>
      </c>
      <c r="P1126">
        <f t="shared" si="69"/>
        <v>106.2</v>
      </c>
      <c r="Q1126" s="5" t="s">
        <v>8325</v>
      </c>
      <c r="R1126" t="s">
        <v>8330</v>
      </c>
      <c r="S1126" s="9">
        <f t="shared" si="70"/>
        <v>42126.736215277771</v>
      </c>
      <c r="T1126" s="9">
        <f t="shared" si="71"/>
        <v>42156.699305555558</v>
      </c>
    </row>
    <row r="1127" spans="1:20" ht="48">
      <c r="A1127">
        <v>1021</v>
      </c>
      <c r="B1127" s="3" t="s">
        <v>1022</v>
      </c>
      <c r="C1127" s="3" t="s">
        <v>5131</v>
      </c>
      <c r="D1127">
        <v>3000</v>
      </c>
      <c r="E1127">
        <v>10554.11</v>
      </c>
      <c r="F1127" t="s">
        <v>8219</v>
      </c>
      <c r="G1127" t="s">
        <v>8224</v>
      </c>
      <c r="H1127" t="s">
        <v>8246</v>
      </c>
      <c r="I1127">
        <v>1445054400</v>
      </c>
      <c r="J1127">
        <v>1443074571</v>
      </c>
      <c r="K1127" t="b">
        <v>1</v>
      </c>
      <c r="L1127">
        <v>478</v>
      </c>
      <c r="M1127" t="b">
        <v>1</v>
      </c>
      <c r="N1127" t="s">
        <v>8280</v>
      </c>
      <c r="O1127">
        <f t="shared" si="68"/>
        <v>351.8</v>
      </c>
      <c r="P1127">
        <f t="shared" si="69"/>
        <v>22.08</v>
      </c>
      <c r="Q1127" s="5" t="s">
        <v>8325</v>
      </c>
      <c r="R1127" t="s">
        <v>8330</v>
      </c>
      <c r="S1127" s="9">
        <f t="shared" si="70"/>
        <v>42270.918645833335</v>
      </c>
      <c r="T1127" s="9">
        <f t="shared" si="71"/>
        <v>42293.833333333336</v>
      </c>
    </row>
    <row r="1128" spans="1:20" ht="32">
      <c r="A1128">
        <v>1022</v>
      </c>
      <c r="B1128" s="3" t="s">
        <v>1023</v>
      </c>
      <c r="C1128" s="3" t="s">
        <v>5132</v>
      </c>
      <c r="D1128">
        <v>2000</v>
      </c>
      <c r="E1128">
        <v>2298</v>
      </c>
      <c r="F1128" t="s">
        <v>8219</v>
      </c>
      <c r="G1128" t="s">
        <v>8224</v>
      </c>
      <c r="H1128" t="s">
        <v>8246</v>
      </c>
      <c r="I1128">
        <v>1431876677</v>
      </c>
      <c r="J1128">
        <v>1429284677</v>
      </c>
      <c r="K1128" t="b">
        <v>1</v>
      </c>
      <c r="L1128">
        <v>74</v>
      </c>
      <c r="M1128" t="b">
        <v>1</v>
      </c>
      <c r="N1128" t="s">
        <v>8280</v>
      </c>
      <c r="O1128">
        <f t="shared" si="68"/>
        <v>114.9</v>
      </c>
      <c r="P1128">
        <f t="shared" si="69"/>
        <v>31.05</v>
      </c>
      <c r="Q1128" s="5" t="s">
        <v>8325</v>
      </c>
      <c r="R1128" t="s">
        <v>8330</v>
      </c>
      <c r="S1128" s="9">
        <f t="shared" si="70"/>
        <v>42111.313391203701</v>
      </c>
      <c r="T1128" s="9">
        <f t="shared" si="71"/>
        <v>42141.313391203701</v>
      </c>
    </row>
    <row r="1129" spans="1:20" ht="48">
      <c r="A1129">
        <v>1023</v>
      </c>
      <c r="B1129" s="3" t="s">
        <v>1024</v>
      </c>
      <c r="C1129" s="3" t="s">
        <v>5133</v>
      </c>
      <c r="D1129">
        <v>2000</v>
      </c>
      <c r="E1129">
        <v>4743</v>
      </c>
      <c r="F1129" t="s">
        <v>8219</v>
      </c>
      <c r="G1129" t="s">
        <v>8225</v>
      </c>
      <c r="H1129" t="s">
        <v>8247</v>
      </c>
      <c r="I1129">
        <v>1434837861</v>
      </c>
      <c r="J1129">
        <v>1432245861</v>
      </c>
      <c r="K1129" t="b">
        <v>0</v>
      </c>
      <c r="L1129">
        <v>131</v>
      </c>
      <c r="M1129" t="b">
        <v>1</v>
      </c>
      <c r="N1129" t="s">
        <v>8280</v>
      </c>
      <c r="O1129">
        <f t="shared" si="68"/>
        <v>237.15</v>
      </c>
      <c r="P1129">
        <f t="shared" si="69"/>
        <v>36.21</v>
      </c>
      <c r="Q1129" s="5" t="s">
        <v>8325</v>
      </c>
      <c r="R1129" t="s">
        <v>8330</v>
      </c>
      <c r="S1129" s="9">
        <f t="shared" si="70"/>
        <v>42145.586354166669</v>
      </c>
      <c r="T1129" s="9">
        <f t="shared" si="71"/>
        <v>42175.586354166669</v>
      </c>
    </row>
    <row r="1130" spans="1:20" ht="48">
      <c r="A1130">
        <v>1024</v>
      </c>
      <c r="B1130" s="3" t="s">
        <v>1025</v>
      </c>
      <c r="C1130" s="3" t="s">
        <v>5134</v>
      </c>
      <c r="D1130">
        <v>20000</v>
      </c>
      <c r="E1130">
        <v>23727.55</v>
      </c>
      <c r="F1130" t="s">
        <v>8219</v>
      </c>
      <c r="G1130" t="s">
        <v>8235</v>
      </c>
      <c r="H1130" t="s">
        <v>8255</v>
      </c>
      <c r="I1130">
        <v>1454248563</v>
      </c>
      <c r="J1130">
        <v>1451656563</v>
      </c>
      <c r="K1130" t="b">
        <v>1</v>
      </c>
      <c r="L1130">
        <v>61</v>
      </c>
      <c r="M1130" t="b">
        <v>1</v>
      </c>
      <c r="N1130" t="s">
        <v>8280</v>
      </c>
      <c r="O1130">
        <f t="shared" si="68"/>
        <v>118.64</v>
      </c>
      <c r="P1130">
        <f t="shared" si="69"/>
        <v>388.98</v>
      </c>
      <c r="Q1130" s="5" t="s">
        <v>8325</v>
      </c>
      <c r="R1130" t="s">
        <v>8330</v>
      </c>
      <c r="S1130" s="9">
        <f t="shared" si="70"/>
        <v>42370.247256944444</v>
      </c>
      <c r="T1130" s="9">
        <f t="shared" si="71"/>
        <v>42400.247256944444</v>
      </c>
    </row>
    <row r="1131" spans="1:20" ht="32">
      <c r="A1131">
        <v>1025</v>
      </c>
      <c r="B1131" s="3" t="s">
        <v>1026</v>
      </c>
      <c r="C1131" s="3" t="s">
        <v>5135</v>
      </c>
      <c r="D1131">
        <v>70000</v>
      </c>
      <c r="E1131">
        <v>76949.820000000007</v>
      </c>
      <c r="F1131" t="s">
        <v>8219</v>
      </c>
      <c r="G1131" t="s">
        <v>8224</v>
      </c>
      <c r="H1131" t="s">
        <v>8246</v>
      </c>
      <c r="I1131">
        <v>1426532437</v>
      </c>
      <c r="J1131">
        <v>1423944037</v>
      </c>
      <c r="K1131" t="b">
        <v>1</v>
      </c>
      <c r="L1131">
        <v>1071</v>
      </c>
      <c r="M1131" t="b">
        <v>1</v>
      </c>
      <c r="N1131" t="s">
        <v>8280</v>
      </c>
      <c r="O1131">
        <f t="shared" si="68"/>
        <v>109.93</v>
      </c>
      <c r="P1131">
        <f t="shared" si="69"/>
        <v>71.849999999999994</v>
      </c>
      <c r="Q1131" s="5" t="s">
        <v>8325</v>
      </c>
      <c r="R1131" t="s">
        <v>8330</v>
      </c>
      <c r="S1131" s="9">
        <f t="shared" si="70"/>
        <v>42049.500428240739</v>
      </c>
      <c r="T1131" s="9">
        <f t="shared" si="71"/>
        <v>42079.458761574067</v>
      </c>
    </row>
    <row r="1132" spans="1:20" ht="48">
      <c r="A1132">
        <v>1026</v>
      </c>
      <c r="B1132" s="3" t="s">
        <v>1027</v>
      </c>
      <c r="C1132" s="3" t="s">
        <v>5136</v>
      </c>
      <c r="D1132">
        <v>7000</v>
      </c>
      <c r="E1132">
        <v>7000.58</v>
      </c>
      <c r="F1132" t="s">
        <v>8219</v>
      </c>
      <c r="G1132" t="s">
        <v>8225</v>
      </c>
      <c r="H1132" t="s">
        <v>8247</v>
      </c>
      <c r="I1132">
        <v>1459414016</v>
      </c>
      <c r="J1132">
        <v>1456480016</v>
      </c>
      <c r="K1132" t="b">
        <v>1</v>
      </c>
      <c r="L1132">
        <v>122</v>
      </c>
      <c r="M1132" t="b">
        <v>1</v>
      </c>
      <c r="N1132" t="s">
        <v>8280</v>
      </c>
      <c r="O1132">
        <f t="shared" si="68"/>
        <v>100.01</v>
      </c>
      <c r="P1132">
        <f t="shared" si="69"/>
        <v>57.38</v>
      </c>
      <c r="Q1132" s="5" t="s">
        <v>8325</v>
      </c>
      <c r="R1132" t="s">
        <v>8330</v>
      </c>
      <c r="S1132" s="9">
        <f t="shared" si="70"/>
        <v>42426.074259259258</v>
      </c>
      <c r="T1132" s="9">
        <f t="shared" si="71"/>
        <v>42460.032592592594</v>
      </c>
    </row>
    <row r="1133" spans="1:20" ht="48">
      <c r="A1133">
        <v>1027</v>
      </c>
      <c r="B1133" s="3" t="s">
        <v>1028</v>
      </c>
      <c r="C1133" s="3" t="s">
        <v>5137</v>
      </c>
      <c r="D1133">
        <v>7501</v>
      </c>
      <c r="E1133">
        <v>7733</v>
      </c>
      <c r="F1133" t="s">
        <v>8219</v>
      </c>
      <c r="G1133" t="s">
        <v>8224</v>
      </c>
      <c r="H1133" t="s">
        <v>8246</v>
      </c>
      <c r="I1133">
        <v>1414025347</v>
      </c>
      <c r="J1133">
        <v>1411433347</v>
      </c>
      <c r="K1133" t="b">
        <v>1</v>
      </c>
      <c r="L1133">
        <v>111</v>
      </c>
      <c r="M1133" t="b">
        <v>1</v>
      </c>
      <c r="N1133" t="s">
        <v>8280</v>
      </c>
      <c r="O1133">
        <f t="shared" si="68"/>
        <v>103.09</v>
      </c>
      <c r="P1133">
        <f t="shared" si="69"/>
        <v>69.67</v>
      </c>
      <c r="Q1133" s="5" t="s">
        <v>8325</v>
      </c>
      <c r="R1133" t="s">
        <v>8330</v>
      </c>
      <c r="S1133" s="9">
        <f t="shared" si="70"/>
        <v>41904.700775462959</v>
      </c>
      <c r="T1133" s="9">
        <f t="shared" si="71"/>
        <v>41934.700775462959</v>
      </c>
    </row>
    <row r="1134" spans="1:20" ht="48">
      <c r="A1134">
        <v>1028</v>
      </c>
      <c r="B1134" s="3" t="s">
        <v>1029</v>
      </c>
      <c r="C1134" s="3" t="s">
        <v>5138</v>
      </c>
      <c r="D1134">
        <v>10000</v>
      </c>
      <c r="E1134">
        <v>11727</v>
      </c>
      <c r="F1134" t="s">
        <v>8219</v>
      </c>
      <c r="G1134" t="s">
        <v>8225</v>
      </c>
      <c r="H1134" t="s">
        <v>8247</v>
      </c>
      <c r="I1134">
        <v>1488830400</v>
      </c>
      <c r="J1134">
        <v>1484924605</v>
      </c>
      <c r="K1134" t="b">
        <v>1</v>
      </c>
      <c r="L1134">
        <v>255</v>
      </c>
      <c r="M1134" t="b">
        <v>1</v>
      </c>
      <c r="N1134" t="s">
        <v>8280</v>
      </c>
      <c r="O1134">
        <f t="shared" si="68"/>
        <v>117.27</v>
      </c>
      <c r="P1134">
        <f t="shared" si="69"/>
        <v>45.99</v>
      </c>
      <c r="Q1134" s="5" t="s">
        <v>8325</v>
      </c>
      <c r="R1134" t="s">
        <v>8330</v>
      </c>
      <c r="S1134" s="9">
        <f t="shared" si="70"/>
        <v>42755.294039351851</v>
      </c>
      <c r="T1134" s="9">
        <f t="shared" si="71"/>
        <v>42800.499999999993</v>
      </c>
    </row>
    <row r="1135" spans="1:20" ht="32">
      <c r="A1135">
        <v>1029</v>
      </c>
      <c r="B1135" s="3" t="s">
        <v>1030</v>
      </c>
      <c r="C1135" s="3" t="s">
        <v>5139</v>
      </c>
      <c r="D1135">
        <v>10000</v>
      </c>
      <c r="E1135">
        <v>11176</v>
      </c>
      <c r="F1135" t="s">
        <v>8219</v>
      </c>
      <c r="G1135" t="s">
        <v>8235</v>
      </c>
      <c r="H1135" t="s">
        <v>8255</v>
      </c>
      <c r="I1135">
        <v>1428184740</v>
      </c>
      <c r="J1135">
        <v>1423501507</v>
      </c>
      <c r="K1135" t="b">
        <v>0</v>
      </c>
      <c r="L1135">
        <v>141</v>
      </c>
      <c r="M1135" t="b">
        <v>1</v>
      </c>
      <c r="N1135" t="s">
        <v>8280</v>
      </c>
      <c r="O1135">
        <f t="shared" si="68"/>
        <v>111.76</v>
      </c>
      <c r="P1135">
        <f t="shared" si="69"/>
        <v>79.260000000000005</v>
      </c>
      <c r="Q1135" s="5" t="s">
        <v>8325</v>
      </c>
      <c r="R1135" t="s">
        <v>8330</v>
      </c>
      <c r="S1135" s="9">
        <f t="shared" si="70"/>
        <v>42044.378553240742</v>
      </c>
      <c r="T1135" s="9">
        <f t="shared" si="71"/>
        <v>42098.582638888889</v>
      </c>
    </row>
    <row r="1136" spans="1:20" ht="32">
      <c r="A1136">
        <v>1030</v>
      </c>
      <c r="B1136" s="3" t="s">
        <v>1031</v>
      </c>
      <c r="C1136" s="3" t="s">
        <v>5140</v>
      </c>
      <c r="D1136">
        <v>2000</v>
      </c>
      <c r="E1136">
        <v>6842</v>
      </c>
      <c r="F1136" t="s">
        <v>8219</v>
      </c>
      <c r="G1136" t="s">
        <v>8224</v>
      </c>
      <c r="H1136" t="s">
        <v>8246</v>
      </c>
      <c r="I1136">
        <v>1473680149</v>
      </c>
      <c r="J1136">
        <v>1472470549</v>
      </c>
      <c r="K1136" t="b">
        <v>0</v>
      </c>
      <c r="L1136">
        <v>159</v>
      </c>
      <c r="M1136" t="b">
        <v>1</v>
      </c>
      <c r="N1136" t="s">
        <v>8280</v>
      </c>
      <c r="O1136">
        <f t="shared" si="68"/>
        <v>342.1</v>
      </c>
      <c r="P1136">
        <f t="shared" si="69"/>
        <v>43.03</v>
      </c>
      <c r="Q1136" s="5" t="s">
        <v>8325</v>
      </c>
      <c r="R1136" t="s">
        <v>8330</v>
      </c>
      <c r="S1136" s="9">
        <f t="shared" si="70"/>
        <v>42611.149872685179</v>
      </c>
      <c r="T1136" s="9">
        <f t="shared" si="71"/>
        <v>42625.149872685179</v>
      </c>
    </row>
    <row r="1137" spans="1:20" ht="48">
      <c r="A1137">
        <v>1031</v>
      </c>
      <c r="B1137" s="3" t="s">
        <v>1032</v>
      </c>
      <c r="C1137" s="3" t="s">
        <v>5141</v>
      </c>
      <c r="D1137">
        <v>10000</v>
      </c>
      <c r="E1137">
        <v>10740</v>
      </c>
      <c r="F1137" t="s">
        <v>8219</v>
      </c>
      <c r="G1137" t="s">
        <v>8224</v>
      </c>
      <c r="H1137" t="s">
        <v>8246</v>
      </c>
      <c r="I1137">
        <v>1450290010</v>
      </c>
      <c r="J1137">
        <v>1447698010</v>
      </c>
      <c r="K1137" t="b">
        <v>0</v>
      </c>
      <c r="L1137">
        <v>99</v>
      </c>
      <c r="M1137" t="b">
        <v>1</v>
      </c>
      <c r="N1137" t="s">
        <v>8280</v>
      </c>
      <c r="O1137">
        <f t="shared" si="68"/>
        <v>107.4</v>
      </c>
      <c r="P1137">
        <f t="shared" si="69"/>
        <v>108.48</v>
      </c>
      <c r="Q1137" s="5" t="s">
        <v>8325</v>
      </c>
      <c r="R1137" t="s">
        <v>8330</v>
      </c>
      <c r="S1137" s="9">
        <f t="shared" si="70"/>
        <v>42324.430671296293</v>
      </c>
      <c r="T1137" s="9">
        <f t="shared" si="71"/>
        <v>42354.430671296293</v>
      </c>
    </row>
    <row r="1138" spans="1:20" ht="16">
      <c r="A1138">
        <v>1032</v>
      </c>
      <c r="B1138" s="3" t="s">
        <v>1033</v>
      </c>
      <c r="C1138" s="3" t="s">
        <v>5142</v>
      </c>
      <c r="D1138">
        <v>5400</v>
      </c>
      <c r="E1138">
        <v>5858.84</v>
      </c>
      <c r="F1138" t="s">
        <v>8219</v>
      </c>
      <c r="G1138" t="s">
        <v>8224</v>
      </c>
      <c r="H1138" t="s">
        <v>8246</v>
      </c>
      <c r="I1138">
        <v>1466697625</v>
      </c>
      <c r="J1138">
        <v>1464105625</v>
      </c>
      <c r="K1138" t="b">
        <v>0</v>
      </c>
      <c r="L1138">
        <v>96</v>
      </c>
      <c r="M1138" t="b">
        <v>1</v>
      </c>
      <c r="N1138" t="s">
        <v>8280</v>
      </c>
      <c r="O1138">
        <f t="shared" si="68"/>
        <v>108.5</v>
      </c>
      <c r="P1138">
        <f t="shared" si="69"/>
        <v>61.03</v>
      </c>
      <c r="Q1138" s="5" t="s">
        <v>8325</v>
      </c>
      <c r="R1138" t="s">
        <v>8330</v>
      </c>
      <c r="S1138" s="9">
        <f t="shared" si="70"/>
        <v>42514.333622685182</v>
      </c>
      <c r="T1138" s="9">
        <f t="shared" si="71"/>
        <v>42544.333622685182</v>
      </c>
    </row>
    <row r="1139" spans="1:20" ht="48">
      <c r="A1139">
        <v>1033</v>
      </c>
      <c r="B1139" s="3" t="s">
        <v>1034</v>
      </c>
      <c r="C1139" s="3" t="s">
        <v>5143</v>
      </c>
      <c r="D1139">
        <v>1328</v>
      </c>
      <c r="E1139">
        <v>1366</v>
      </c>
      <c r="F1139" t="s">
        <v>8219</v>
      </c>
      <c r="G1139" t="s">
        <v>8225</v>
      </c>
      <c r="H1139" t="s">
        <v>8247</v>
      </c>
      <c r="I1139">
        <v>1481564080</v>
      </c>
      <c r="J1139">
        <v>1479144880</v>
      </c>
      <c r="K1139" t="b">
        <v>0</v>
      </c>
      <c r="L1139">
        <v>27</v>
      </c>
      <c r="M1139" t="b">
        <v>1</v>
      </c>
      <c r="N1139" t="s">
        <v>8280</v>
      </c>
      <c r="O1139">
        <f t="shared" si="68"/>
        <v>102.86</v>
      </c>
      <c r="P1139">
        <f t="shared" si="69"/>
        <v>50.59</v>
      </c>
      <c r="Q1139" s="5" t="s">
        <v>8325</v>
      </c>
      <c r="R1139" t="s">
        <v>8330</v>
      </c>
      <c r="S1139" s="9">
        <f t="shared" si="70"/>
        <v>42688.39907407407</v>
      </c>
      <c r="T1139" s="9">
        <f t="shared" si="71"/>
        <v>42716.39907407407</v>
      </c>
    </row>
    <row r="1140" spans="1:20" ht="48">
      <c r="A1140">
        <v>1034</v>
      </c>
      <c r="B1140" s="3" t="s">
        <v>1035</v>
      </c>
      <c r="C1140" s="3" t="s">
        <v>5144</v>
      </c>
      <c r="D1140">
        <v>5000</v>
      </c>
      <c r="E1140">
        <v>6500.09</v>
      </c>
      <c r="F1140" t="s">
        <v>8219</v>
      </c>
      <c r="G1140" t="s">
        <v>8224</v>
      </c>
      <c r="H1140" t="s">
        <v>8246</v>
      </c>
      <c r="I1140">
        <v>1470369540</v>
      </c>
      <c r="J1140">
        <v>1467604804</v>
      </c>
      <c r="K1140" t="b">
        <v>0</v>
      </c>
      <c r="L1140">
        <v>166</v>
      </c>
      <c r="M1140" t="b">
        <v>1</v>
      </c>
      <c r="N1140" t="s">
        <v>8280</v>
      </c>
      <c r="O1140">
        <f t="shared" si="68"/>
        <v>130</v>
      </c>
      <c r="P1140">
        <f t="shared" si="69"/>
        <v>39.159999999999997</v>
      </c>
      <c r="Q1140" s="5" t="s">
        <v>8325</v>
      </c>
      <c r="R1140" t="s">
        <v>8330</v>
      </c>
      <c r="S1140" s="9">
        <f t="shared" si="70"/>
        <v>42554.833379629628</v>
      </c>
      <c r="T1140" s="9">
        <f t="shared" si="71"/>
        <v>42586.832638888889</v>
      </c>
    </row>
    <row r="1141" spans="1:20" ht="48">
      <c r="A1141">
        <v>1035</v>
      </c>
      <c r="B1141" s="3" t="s">
        <v>1036</v>
      </c>
      <c r="C1141" s="3" t="s">
        <v>5145</v>
      </c>
      <c r="D1141">
        <v>4600</v>
      </c>
      <c r="E1141">
        <v>4952</v>
      </c>
      <c r="F1141" t="s">
        <v>8219</v>
      </c>
      <c r="G1141" t="s">
        <v>8224</v>
      </c>
      <c r="H1141" t="s">
        <v>8246</v>
      </c>
      <c r="I1141">
        <v>1423668220</v>
      </c>
      <c r="J1141">
        <v>1421076220</v>
      </c>
      <c r="K1141" t="b">
        <v>0</v>
      </c>
      <c r="L1141">
        <v>76</v>
      </c>
      <c r="M1141" t="b">
        <v>1</v>
      </c>
      <c r="N1141" t="s">
        <v>8280</v>
      </c>
      <c r="O1141">
        <f t="shared" si="68"/>
        <v>107.65</v>
      </c>
      <c r="P1141">
        <f t="shared" si="69"/>
        <v>65.16</v>
      </c>
      <c r="Q1141" s="5" t="s">
        <v>8325</v>
      </c>
      <c r="R1141" t="s">
        <v>8330</v>
      </c>
      <c r="S1141" s="9">
        <f t="shared" si="70"/>
        <v>42016.30810185185</v>
      </c>
      <c r="T1141" s="9">
        <f t="shared" si="71"/>
        <v>42046.30810185185</v>
      </c>
    </row>
    <row r="1142" spans="1:20" ht="48">
      <c r="A1142">
        <v>1036</v>
      </c>
      <c r="B1142" s="3" t="s">
        <v>1037</v>
      </c>
      <c r="C1142" s="3" t="s">
        <v>5146</v>
      </c>
      <c r="D1142">
        <v>4500</v>
      </c>
      <c r="E1142">
        <v>5056.22</v>
      </c>
      <c r="F1142" t="s">
        <v>8219</v>
      </c>
      <c r="G1142" t="s">
        <v>8224</v>
      </c>
      <c r="H1142" t="s">
        <v>8246</v>
      </c>
      <c r="I1142">
        <v>1357545600</v>
      </c>
      <c r="J1142">
        <v>1354790790</v>
      </c>
      <c r="K1142" t="b">
        <v>0</v>
      </c>
      <c r="L1142">
        <v>211</v>
      </c>
      <c r="M1142" t="b">
        <v>1</v>
      </c>
      <c r="N1142" t="s">
        <v>8280</v>
      </c>
      <c r="O1142">
        <f t="shared" si="68"/>
        <v>112.36</v>
      </c>
      <c r="P1142">
        <f t="shared" si="69"/>
        <v>23.96</v>
      </c>
      <c r="Q1142" s="5" t="s">
        <v>8325</v>
      </c>
      <c r="R1142" t="s">
        <v>8330</v>
      </c>
      <c r="S1142" s="9">
        <f t="shared" si="70"/>
        <v>41249.115624999999</v>
      </c>
      <c r="T1142" s="9">
        <f t="shared" si="71"/>
        <v>41281</v>
      </c>
    </row>
    <row r="1143" spans="1:20" ht="48">
      <c r="A1143">
        <v>1037</v>
      </c>
      <c r="B1143" s="3" t="s">
        <v>1038</v>
      </c>
      <c r="C1143" s="3" t="s">
        <v>5147</v>
      </c>
      <c r="D1143">
        <v>1000</v>
      </c>
      <c r="E1143">
        <v>1021</v>
      </c>
      <c r="F1143" t="s">
        <v>8219</v>
      </c>
      <c r="G1143" t="s">
        <v>8224</v>
      </c>
      <c r="H1143" t="s">
        <v>8246</v>
      </c>
      <c r="I1143">
        <v>1431925200</v>
      </c>
      <c r="J1143">
        <v>1429991062</v>
      </c>
      <c r="K1143" t="b">
        <v>0</v>
      </c>
      <c r="L1143">
        <v>21</v>
      </c>
      <c r="M1143" t="b">
        <v>1</v>
      </c>
      <c r="N1143" t="s">
        <v>8280</v>
      </c>
      <c r="O1143">
        <f t="shared" si="68"/>
        <v>102.1</v>
      </c>
      <c r="P1143">
        <f t="shared" si="69"/>
        <v>48.62</v>
      </c>
      <c r="Q1143" s="5" t="s">
        <v>8325</v>
      </c>
      <c r="R1143" t="s">
        <v>8330</v>
      </c>
      <c r="S1143" s="9">
        <f t="shared" si="70"/>
        <v>42119.48914351852</v>
      </c>
      <c r="T1143" s="9">
        <f t="shared" si="71"/>
        <v>42141.874999999993</v>
      </c>
    </row>
    <row r="1144" spans="1:20" ht="48">
      <c r="A1144">
        <v>1038</v>
      </c>
      <c r="B1144" s="3" t="s">
        <v>1039</v>
      </c>
      <c r="C1144" s="3" t="s">
        <v>5148</v>
      </c>
      <c r="D1144">
        <v>1500</v>
      </c>
      <c r="E1144">
        <v>2180</v>
      </c>
      <c r="F1144" t="s">
        <v>8219</v>
      </c>
      <c r="G1144" t="s">
        <v>8224</v>
      </c>
      <c r="H1144" t="s">
        <v>8246</v>
      </c>
      <c r="I1144">
        <v>1458362023</v>
      </c>
      <c r="J1144">
        <v>1455773623</v>
      </c>
      <c r="K1144" t="b">
        <v>0</v>
      </c>
      <c r="L1144">
        <v>61</v>
      </c>
      <c r="M1144" t="b">
        <v>1</v>
      </c>
      <c r="N1144" t="s">
        <v>8280</v>
      </c>
      <c r="O1144">
        <f t="shared" si="68"/>
        <v>145.33000000000001</v>
      </c>
      <c r="P1144">
        <f t="shared" si="69"/>
        <v>35.74</v>
      </c>
      <c r="Q1144" s="5" t="s">
        <v>8325</v>
      </c>
      <c r="R1144" t="s">
        <v>8330</v>
      </c>
      <c r="S1144" s="9">
        <f t="shared" si="70"/>
        <v>42417.898414351854</v>
      </c>
      <c r="T1144" s="9">
        <f t="shared" si="71"/>
        <v>42447.856747685182</v>
      </c>
    </row>
    <row r="1145" spans="1:20" ht="48">
      <c r="A1145">
        <v>1039</v>
      </c>
      <c r="B1145" s="3" t="s">
        <v>1040</v>
      </c>
      <c r="C1145" s="3" t="s">
        <v>5149</v>
      </c>
      <c r="D1145">
        <v>500</v>
      </c>
      <c r="E1145">
        <v>641</v>
      </c>
      <c r="F1145" t="s">
        <v>8219</v>
      </c>
      <c r="G1145" t="s">
        <v>8224</v>
      </c>
      <c r="H1145" t="s">
        <v>8246</v>
      </c>
      <c r="I1145">
        <v>1481615940</v>
      </c>
      <c r="J1145">
        <v>1479436646</v>
      </c>
      <c r="K1145" t="b">
        <v>0</v>
      </c>
      <c r="L1145">
        <v>30</v>
      </c>
      <c r="M1145" t="b">
        <v>1</v>
      </c>
      <c r="N1145" t="s">
        <v>8280</v>
      </c>
      <c r="O1145">
        <f t="shared" si="68"/>
        <v>128.19999999999999</v>
      </c>
      <c r="P1145">
        <f t="shared" si="69"/>
        <v>21.37</v>
      </c>
      <c r="Q1145" s="5" t="s">
        <v>8325</v>
      </c>
      <c r="R1145" t="s">
        <v>8330</v>
      </c>
      <c r="S1145" s="9">
        <f t="shared" si="70"/>
        <v>42691.775995370372</v>
      </c>
      <c r="T1145" s="9">
        <f t="shared" si="71"/>
        <v>42716.999305555553</v>
      </c>
    </row>
    <row r="1146" spans="1:20" ht="32">
      <c r="A1146">
        <v>1224</v>
      </c>
      <c r="B1146" s="3" t="s">
        <v>1225</v>
      </c>
      <c r="C1146" s="3" t="s">
        <v>5334</v>
      </c>
      <c r="D1146">
        <v>15000</v>
      </c>
      <c r="E1146">
        <v>1060</v>
      </c>
      <c r="F1146" t="s">
        <v>8220</v>
      </c>
      <c r="G1146" t="s">
        <v>8224</v>
      </c>
      <c r="H1146" t="s">
        <v>8246</v>
      </c>
      <c r="I1146">
        <v>1402060302</v>
      </c>
      <c r="J1146">
        <v>1396876302</v>
      </c>
      <c r="K1146" t="b">
        <v>0</v>
      </c>
      <c r="L1146">
        <v>18</v>
      </c>
      <c r="M1146" t="b">
        <v>0</v>
      </c>
      <c r="N1146" t="s">
        <v>8286</v>
      </c>
      <c r="O1146">
        <f t="shared" si="68"/>
        <v>7.07</v>
      </c>
      <c r="P1146">
        <f t="shared" si="69"/>
        <v>58.89</v>
      </c>
      <c r="Q1146" s="5" t="s">
        <v>8325</v>
      </c>
      <c r="R1146" t="s">
        <v>8340</v>
      </c>
      <c r="S1146" s="9">
        <f t="shared" si="70"/>
        <v>41736.216458333329</v>
      </c>
      <c r="T1146" s="9">
        <f t="shared" si="71"/>
        <v>41796.216458333329</v>
      </c>
    </row>
    <row r="1147" spans="1:20" ht="48">
      <c r="A1147">
        <v>1225</v>
      </c>
      <c r="B1147" s="3" t="s">
        <v>1226</v>
      </c>
      <c r="C1147" s="3" t="s">
        <v>5335</v>
      </c>
      <c r="D1147">
        <v>3000</v>
      </c>
      <c r="E1147">
        <v>132</v>
      </c>
      <c r="F1147" t="s">
        <v>8220</v>
      </c>
      <c r="G1147" t="s">
        <v>8224</v>
      </c>
      <c r="H1147" t="s">
        <v>8246</v>
      </c>
      <c r="I1147">
        <v>1382478278</v>
      </c>
      <c r="J1147">
        <v>1377294278</v>
      </c>
      <c r="K1147" t="b">
        <v>0</v>
      </c>
      <c r="L1147">
        <v>3</v>
      </c>
      <c r="M1147" t="b">
        <v>0</v>
      </c>
      <c r="N1147" t="s">
        <v>8286</v>
      </c>
      <c r="O1147">
        <f t="shared" si="68"/>
        <v>4.4000000000000004</v>
      </c>
      <c r="P1147">
        <f t="shared" si="69"/>
        <v>44</v>
      </c>
      <c r="Q1147" s="5" t="s">
        <v>8325</v>
      </c>
      <c r="R1147" t="s">
        <v>8340</v>
      </c>
      <c r="S1147" s="9">
        <f t="shared" si="70"/>
        <v>41509.572662037033</v>
      </c>
      <c r="T1147" s="9">
        <f t="shared" si="71"/>
        <v>41569.572662037033</v>
      </c>
    </row>
    <row r="1148" spans="1:20" ht="48">
      <c r="A1148">
        <v>1226</v>
      </c>
      <c r="B1148" s="3" t="s">
        <v>1227</v>
      </c>
      <c r="C1148" s="3" t="s">
        <v>5336</v>
      </c>
      <c r="D1148">
        <v>50000</v>
      </c>
      <c r="E1148">
        <v>1937</v>
      </c>
      <c r="F1148" t="s">
        <v>8220</v>
      </c>
      <c r="G1148" t="s">
        <v>8224</v>
      </c>
      <c r="H1148" t="s">
        <v>8246</v>
      </c>
      <c r="I1148">
        <v>1398042000</v>
      </c>
      <c r="J1148">
        <v>1395089981</v>
      </c>
      <c r="K1148" t="b">
        <v>0</v>
      </c>
      <c r="L1148">
        <v>40</v>
      </c>
      <c r="M1148" t="b">
        <v>0</v>
      </c>
      <c r="N1148" t="s">
        <v>8286</v>
      </c>
      <c r="O1148">
        <f t="shared" si="68"/>
        <v>3.87</v>
      </c>
      <c r="P1148">
        <f t="shared" si="69"/>
        <v>48.43</v>
      </c>
      <c r="Q1148" s="5" t="s">
        <v>8325</v>
      </c>
      <c r="R1148" t="s">
        <v>8340</v>
      </c>
      <c r="S1148" s="9">
        <f t="shared" si="70"/>
        <v>41715.541446759256</v>
      </c>
      <c r="T1148" s="9">
        <f t="shared" si="71"/>
        <v>41749.708333333328</v>
      </c>
    </row>
    <row r="1149" spans="1:20" ht="48">
      <c r="A1149">
        <v>1227</v>
      </c>
      <c r="B1149" s="3" t="s">
        <v>1228</v>
      </c>
      <c r="C1149" s="3" t="s">
        <v>5337</v>
      </c>
      <c r="D1149">
        <v>2000</v>
      </c>
      <c r="E1149">
        <v>0</v>
      </c>
      <c r="F1149" t="s">
        <v>8220</v>
      </c>
      <c r="G1149" t="s">
        <v>8224</v>
      </c>
      <c r="H1149" t="s">
        <v>8246</v>
      </c>
      <c r="I1149">
        <v>1407394800</v>
      </c>
      <c r="J1149">
        <v>1404770616</v>
      </c>
      <c r="K1149" t="b">
        <v>0</v>
      </c>
      <c r="L1149">
        <v>0</v>
      </c>
      <c r="M1149" t="b">
        <v>0</v>
      </c>
      <c r="N1149" t="s">
        <v>8286</v>
      </c>
      <c r="O1149">
        <f t="shared" si="68"/>
        <v>0</v>
      </c>
      <c r="P1149" t="e">
        <f t="shared" si="69"/>
        <v>#DIV/0!</v>
      </c>
      <c r="Q1149" s="5" t="s">
        <v>8325</v>
      </c>
      <c r="R1149" t="s">
        <v>8340</v>
      </c>
      <c r="S1149" s="9">
        <f t="shared" si="70"/>
        <v>41827.585833333331</v>
      </c>
      <c r="T1149" s="9">
        <f t="shared" si="71"/>
        <v>41857.958333333328</v>
      </c>
    </row>
    <row r="1150" spans="1:20" ht="32">
      <c r="A1150">
        <v>1228</v>
      </c>
      <c r="B1150" s="3" t="s">
        <v>1229</v>
      </c>
      <c r="C1150" s="3" t="s">
        <v>5338</v>
      </c>
      <c r="D1150">
        <v>5000</v>
      </c>
      <c r="E1150">
        <v>1465</v>
      </c>
      <c r="F1150" t="s">
        <v>8220</v>
      </c>
      <c r="G1150" t="s">
        <v>8224</v>
      </c>
      <c r="H1150" t="s">
        <v>8246</v>
      </c>
      <c r="I1150">
        <v>1317231008</v>
      </c>
      <c r="J1150">
        <v>1312047008</v>
      </c>
      <c r="K1150" t="b">
        <v>0</v>
      </c>
      <c r="L1150">
        <v>24</v>
      </c>
      <c r="M1150" t="b">
        <v>0</v>
      </c>
      <c r="N1150" t="s">
        <v>8286</v>
      </c>
      <c r="O1150">
        <f t="shared" si="68"/>
        <v>29.3</v>
      </c>
      <c r="P1150">
        <f t="shared" si="69"/>
        <v>61.04</v>
      </c>
      <c r="Q1150" s="5" t="s">
        <v>8325</v>
      </c>
      <c r="R1150" t="s">
        <v>8340</v>
      </c>
      <c r="S1150" s="9">
        <f t="shared" si="70"/>
        <v>40754.395925925921</v>
      </c>
      <c r="T1150" s="9">
        <f t="shared" si="71"/>
        <v>40814.395925925921</v>
      </c>
    </row>
    <row r="1151" spans="1:20" ht="48">
      <c r="A1151">
        <v>1229</v>
      </c>
      <c r="B1151" s="3" t="s">
        <v>1230</v>
      </c>
      <c r="C1151" s="3" t="s">
        <v>5339</v>
      </c>
      <c r="D1151">
        <v>2750</v>
      </c>
      <c r="E1151">
        <v>25</v>
      </c>
      <c r="F1151" t="s">
        <v>8220</v>
      </c>
      <c r="G1151" t="s">
        <v>8224</v>
      </c>
      <c r="H1151" t="s">
        <v>8246</v>
      </c>
      <c r="I1151">
        <v>1334592000</v>
      </c>
      <c r="J1151">
        <v>1331982127</v>
      </c>
      <c r="K1151" t="b">
        <v>0</v>
      </c>
      <c r="L1151">
        <v>1</v>
      </c>
      <c r="M1151" t="b">
        <v>0</v>
      </c>
      <c r="N1151" t="s">
        <v>8286</v>
      </c>
      <c r="O1151">
        <f t="shared" si="68"/>
        <v>0.91</v>
      </c>
      <c r="P1151">
        <f t="shared" si="69"/>
        <v>25</v>
      </c>
      <c r="Q1151" s="5" t="s">
        <v>8325</v>
      </c>
      <c r="R1151" t="s">
        <v>8340</v>
      </c>
      <c r="S1151" s="9">
        <f t="shared" si="70"/>
        <v>40985.126469907402</v>
      </c>
      <c r="T1151" s="9">
        <f t="shared" si="71"/>
        <v>41015.333333333328</v>
      </c>
    </row>
    <row r="1152" spans="1:20" ht="48">
      <c r="A1152">
        <v>1230</v>
      </c>
      <c r="B1152" s="3" t="s">
        <v>1231</v>
      </c>
      <c r="C1152" s="3" t="s">
        <v>5340</v>
      </c>
      <c r="D1152">
        <v>500000</v>
      </c>
      <c r="E1152">
        <v>0</v>
      </c>
      <c r="F1152" t="s">
        <v>8220</v>
      </c>
      <c r="G1152" t="s">
        <v>8224</v>
      </c>
      <c r="H1152" t="s">
        <v>8246</v>
      </c>
      <c r="I1152">
        <v>1298589630</v>
      </c>
      <c r="J1152">
        <v>1295997630</v>
      </c>
      <c r="K1152" t="b">
        <v>0</v>
      </c>
      <c r="L1152">
        <v>0</v>
      </c>
      <c r="M1152" t="b">
        <v>0</v>
      </c>
      <c r="N1152" t="s">
        <v>8286</v>
      </c>
      <c r="O1152">
        <f t="shared" si="68"/>
        <v>0</v>
      </c>
      <c r="P1152" t="e">
        <f t="shared" si="69"/>
        <v>#DIV/0!</v>
      </c>
      <c r="Q1152" s="5" t="s">
        <v>8325</v>
      </c>
      <c r="R1152" t="s">
        <v>8340</v>
      </c>
      <c r="S1152" s="9">
        <f t="shared" si="70"/>
        <v>40568.639236111107</v>
      </c>
      <c r="T1152" s="9">
        <f t="shared" si="71"/>
        <v>40598.639236111107</v>
      </c>
    </row>
    <row r="1153" spans="1:20" ht="48">
      <c r="A1153">
        <v>1231</v>
      </c>
      <c r="B1153" s="3" t="s">
        <v>1232</v>
      </c>
      <c r="C1153" s="3" t="s">
        <v>5341</v>
      </c>
      <c r="D1153">
        <v>5000</v>
      </c>
      <c r="E1153">
        <v>0</v>
      </c>
      <c r="F1153" t="s">
        <v>8220</v>
      </c>
      <c r="G1153" t="s">
        <v>8224</v>
      </c>
      <c r="H1153" t="s">
        <v>8246</v>
      </c>
      <c r="I1153">
        <v>1440723600</v>
      </c>
      <c r="J1153">
        <v>1436394968</v>
      </c>
      <c r="K1153" t="b">
        <v>0</v>
      </c>
      <c r="L1153">
        <v>0</v>
      </c>
      <c r="M1153" t="b">
        <v>0</v>
      </c>
      <c r="N1153" t="s">
        <v>8286</v>
      </c>
      <c r="O1153">
        <f t="shared" si="68"/>
        <v>0</v>
      </c>
      <c r="P1153" t="e">
        <f t="shared" si="69"/>
        <v>#DIV/0!</v>
      </c>
      <c r="Q1153" s="5" t="s">
        <v>8325</v>
      </c>
      <c r="R1153" t="s">
        <v>8340</v>
      </c>
      <c r="S1153" s="9">
        <f t="shared" si="70"/>
        <v>42193.608425925922</v>
      </c>
      <c r="T1153" s="9">
        <f t="shared" si="71"/>
        <v>42243.708333333336</v>
      </c>
    </row>
    <row r="1154" spans="1:20" ht="48">
      <c r="A1154">
        <v>1232</v>
      </c>
      <c r="B1154" s="3" t="s">
        <v>1233</v>
      </c>
      <c r="C1154" s="3" t="s">
        <v>5342</v>
      </c>
      <c r="D1154">
        <v>5000</v>
      </c>
      <c r="E1154">
        <v>40</v>
      </c>
      <c r="F1154" t="s">
        <v>8220</v>
      </c>
      <c r="G1154" t="s">
        <v>8224</v>
      </c>
      <c r="H1154" t="s">
        <v>8246</v>
      </c>
      <c r="I1154">
        <v>1381090870</v>
      </c>
      <c r="J1154">
        <v>1377030070</v>
      </c>
      <c r="K1154" t="b">
        <v>0</v>
      </c>
      <c r="L1154">
        <v>1</v>
      </c>
      <c r="M1154" t="b">
        <v>0</v>
      </c>
      <c r="N1154" t="s">
        <v>8286</v>
      </c>
      <c r="O1154">
        <f t="shared" ref="O1154:O1217" si="72">ROUND((E1154/D1154*100),2)</f>
        <v>0.8</v>
      </c>
      <c r="P1154">
        <f t="shared" ref="P1154:P1217" si="73">ROUND((E1154/L1154),2)</f>
        <v>40</v>
      </c>
      <c r="Q1154" s="5" t="s">
        <v>8325</v>
      </c>
      <c r="R1154" t="s">
        <v>8340</v>
      </c>
      <c r="S1154" s="9">
        <f t="shared" si="70"/>
        <v>41506.514699074069</v>
      </c>
      <c r="T1154" s="9">
        <f t="shared" si="71"/>
        <v>41553.514699074069</v>
      </c>
    </row>
    <row r="1155" spans="1:20" ht="48">
      <c r="A1155">
        <v>1233</v>
      </c>
      <c r="B1155" s="3" t="s">
        <v>1234</v>
      </c>
      <c r="C1155" s="3" t="s">
        <v>5343</v>
      </c>
      <c r="D1155">
        <v>1000</v>
      </c>
      <c r="E1155">
        <v>116</v>
      </c>
      <c r="F1155" t="s">
        <v>8220</v>
      </c>
      <c r="G1155" t="s">
        <v>8224</v>
      </c>
      <c r="H1155" t="s">
        <v>8246</v>
      </c>
      <c r="I1155">
        <v>1329864374</v>
      </c>
      <c r="J1155">
        <v>1328049974</v>
      </c>
      <c r="K1155" t="b">
        <v>0</v>
      </c>
      <c r="L1155">
        <v>6</v>
      </c>
      <c r="M1155" t="b">
        <v>0</v>
      </c>
      <c r="N1155" t="s">
        <v>8286</v>
      </c>
      <c r="O1155">
        <f t="shared" si="72"/>
        <v>11.6</v>
      </c>
      <c r="P1155">
        <f t="shared" si="73"/>
        <v>19.329999999999998</v>
      </c>
      <c r="Q1155" s="5" t="s">
        <v>8325</v>
      </c>
      <c r="R1155" t="s">
        <v>8340</v>
      </c>
      <c r="S1155" s="9">
        <f t="shared" ref="S1155:S1218" si="74">(J1155/86400)+25569+(-8/24)</f>
        <v>40939.615439814814</v>
      </c>
      <c r="T1155" s="9">
        <f t="shared" ref="T1155:T1218" si="75">(I1155/86400)+25569+(-8/24)</f>
        <v>40960.615439814814</v>
      </c>
    </row>
    <row r="1156" spans="1:20" ht="48">
      <c r="A1156">
        <v>1234</v>
      </c>
      <c r="B1156" s="3" t="s">
        <v>1235</v>
      </c>
      <c r="C1156" s="3" t="s">
        <v>5344</v>
      </c>
      <c r="D1156">
        <v>50000</v>
      </c>
      <c r="E1156">
        <v>0</v>
      </c>
      <c r="F1156" t="s">
        <v>8220</v>
      </c>
      <c r="G1156" t="s">
        <v>8225</v>
      </c>
      <c r="H1156" t="s">
        <v>8247</v>
      </c>
      <c r="I1156">
        <v>1422903342</v>
      </c>
      <c r="J1156">
        <v>1420311342</v>
      </c>
      <c r="K1156" t="b">
        <v>0</v>
      </c>
      <c r="L1156">
        <v>0</v>
      </c>
      <c r="M1156" t="b">
        <v>0</v>
      </c>
      <c r="N1156" t="s">
        <v>8286</v>
      </c>
      <c r="O1156">
        <f t="shared" si="72"/>
        <v>0</v>
      </c>
      <c r="P1156" t="e">
        <f t="shared" si="73"/>
        <v>#DIV/0!</v>
      </c>
      <c r="Q1156" s="5" t="s">
        <v>8325</v>
      </c>
      <c r="R1156" t="s">
        <v>8340</v>
      </c>
      <c r="S1156" s="9">
        <f t="shared" si="74"/>
        <v>42007.455347222225</v>
      </c>
      <c r="T1156" s="9">
        <f t="shared" si="75"/>
        <v>42037.455347222225</v>
      </c>
    </row>
    <row r="1157" spans="1:20" ht="48">
      <c r="A1157">
        <v>1235</v>
      </c>
      <c r="B1157" s="3" t="s">
        <v>1236</v>
      </c>
      <c r="C1157" s="3" t="s">
        <v>5345</v>
      </c>
      <c r="D1157">
        <v>7534</v>
      </c>
      <c r="E1157">
        <v>210</v>
      </c>
      <c r="F1157" t="s">
        <v>8220</v>
      </c>
      <c r="G1157" t="s">
        <v>8224</v>
      </c>
      <c r="H1157" t="s">
        <v>8246</v>
      </c>
      <c r="I1157">
        <v>1387077299</v>
      </c>
      <c r="J1157">
        <v>1383621299</v>
      </c>
      <c r="K1157" t="b">
        <v>0</v>
      </c>
      <c r="L1157">
        <v>6</v>
      </c>
      <c r="M1157" t="b">
        <v>0</v>
      </c>
      <c r="N1157" t="s">
        <v>8286</v>
      </c>
      <c r="O1157">
        <f t="shared" si="72"/>
        <v>2.79</v>
      </c>
      <c r="P1157">
        <f t="shared" si="73"/>
        <v>35</v>
      </c>
      <c r="Q1157" s="5" t="s">
        <v>8325</v>
      </c>
      <c r="R1157" t="s">
        <v>8340</v>
      </c>
      <c r="S1157" s="9">
        <f t="shared" si="74"/>
        <v>41582.802071759259</v>
      </c>
      <c r="T1157" s="9">
        <f t="shared" si="75"/>
        <v>41622.802071759259</v>
      </c>
    </row>
    <row r="1158" spans="1:20" ht="16">
      <c r="A1158">
        <v>1236</v>
      </c>
      <c r="B1158" s="3" t="s">
        <v>1237</v>
      </c>
      <c r="C1158" s="3" t="s">
        <v>5346</v>
      </c>
      <c r="D1158">
        <v>2500</v>
      </c>
      <c r="E1158">
        <v>0</v>
      </c>
      <c r="F1158" t="s">
        <v>8220</v>
      </c>
      <c r="G1158" t="s">
        <v>8224</v>
      </c>
      <c r="H1158" t="s">
        <v>8246</v>
      </c>
      <c r="I1158">
        <v>1343491200</v>
      </c>
      <c r="J1158">
        <v>1342801164</v>
      </c>
      <c r="K1158" t="b">
        <v>0</v>
      </c>
      <c r="L1158">
        <v>0</v>
      </c>
      <c r="M1158" t="b">
        <v>0</v>
      </c>
      <c r="N1158" t="s">
        <v>8286</v>
      </c>
      <c r="O1158">
        <f t="shared" si="72"/>
        <v>0</v>
      </c>
      <c r="P1158" t="e">
        <f t="shared" si="73"/>
        <v>#DIV/0!</v>
      </c>
      <c r="Q1158" s="5" t="s">
        <v>8325</v>
      </c>
      <c r="R1158" t="s">
        <v>8340</v>
      </c>
      <c r="S1158" s="9">
        <f t="shared" si="74"/>
        <v>41110.34680555555</v>
      </c>
      <c r="T1158" s="9">
        <f t="shared" si="75"/>
        <v>41118.333333333328</v>
      </c>
    </row>
    <row r="1159" spans="1:20" ht="48">
      <c r="A1159">
        <v>1237</v>
      </c>
      <c r="B1159" s="3" t="s">
        <v>1238</v>
      </c>
      <c r="C1159" s="3" t="s">
        <v>5347</v>
      </c>
      <c r="D1159">
        <v>25000</v>
      </c>
      <c r="E1159">
        <v>0</v>
      </c>
      <c r="F1159" t="s">
        <v>8220</v>
      </c>
      <c r="G1159" t="s">
        <v>8224</v>
      </c>
      <c r="H1159" t="s">
        <v>8246</v>
      </c>
      <c r="I1159">
        <v>1345790865</v>
      </c>
      <c r="J1159">
        <v>1344062865</v>
      </c>
      <c r="K1159" t="b">
        <v>0</v>
      </c>
      <c r="L1159">
        <v>0</v>
      </c>
      <c r="M1159" t="b">
        <v>0</v>
      </c>
      <c r="N1159" t="s">
        <v>8286</v>
      </c>
      <c r="O1159">
        <f t="shared" si="72"/>
        <v>0</v>
      </c>
      <c r="P1159" t="e">
        <f t="shared" si="73"/>
        <v>#DIV/0!</v>
      </c>
      <c r="Q1159" s="5" t="s">
        <v>8325</v>
      </c>
      <c r="R1159" t="s">
        <v>8340</v>
      </c>
      <c r="S1159" s="9">
        <f t="shared" si="74"/>
        <v>41124.949826388889</v>
      </c>
      <c r="T1159" s="9">
        <f t="shared" si="75"/>
        <v>41144.949826388889</v>
      </c>
    </row>
    <row r="1160" spans="1:20" ht="48">
      <c r="A1160">
        <v>1238</v>
      </c>
      <c r="B1160" s="3" t="s">
        <v>1239</v>
      </c>
      <c r="C1160" s="3" t="s">
        <v>5348</v>
      </c>
      <c r="D1160">
        <v>1000</v>
      </c>
      <c r="E1160">
        <v>178</v>
      </c>
      <c r="F1160" t="s">
        <v>8220</v>
      </c>
      <c r="G1160" t="s">
        <v>8224</v>
      </c>
      <c r="H1160" t="s">
        <v>8246</v>
      </c>
      <c r="I1160">
        <v>1312641536</v>
      </c>
      <c r="J1160">
        <v>1310049536</v>
      </c>
      <c r="K1160" t="b">
        <v>0</v>
      </c>
      <c r="L1160">
        <v>3</v>
      </c>
      <c r="M1160" t="b">
        <v>0</v>
      </c>
      <c r="N1160" t="s">
        <v>8286</v>
      </c>
      <c r="O1160">
        <f t="shared" si="72"/>
        <v>17.8</v>
      </c>
      <c r="P1160">
        <f t="shared" si="73"/>
        <v>59.33</v>
      </c>
      <c r="Q1160" s="5" t="s">
        <v>8325</v>
      </c>
      <c r="R1160" t="s">
        <v>8340</v>
      </c>
      <c r="S1160" s="9">
        <f t="shared" si="74"/>
        <v>40731.277037037034</v>
      </c>
      <c r="T1160" s="9">
        <f t="shared" si="75"/>
        <v>40761.277037037034</v>
      </c>
    </row>
    <row r="1161" spans="1:20" ht="32">
      <c r="A1161">
        <v>1239</v>
      </c>
      <c r="B1161" s="3" t="s">
        <v>1240</v>
      </c>
      <c r="C1161" s="3" t="s">
        <v>5349</v>
      </c>
      <c r="D1161">
        <v>2500</v>
      </c>
      <c r="E1161">
        <v>0</v>
      </c>
      <c r="F1161" t="s">
        <v>8220</v>
      </c>
      <c r="G1161" t="s">
        <v>8224</v>
      </c>
      <c r="H1161" t="s">
        <v>8246</v>
      </c>
      <c r="I1161">
        <v>1325804767</v>
      </c>
      <c r="J1161">
        <v>1323212767</v>
      </c>
      <c r="K1161" t="b">
        <v>0</v>
      </c>
      <c r="L1161">
        <v>0</v>
      </c>
      <c r="M1161" t="b">
        <v>0</v>
      </c>
      <c r="N1161" t="s">
        <v>8286</v>
      </c>
      <c r="O1161">
        <f t="shared" si="72"/>
        <v>0</v>
      </c>
      <c r="P1161" t="e">
        <f t="shared" si="73"/>
        <v>#DIV/0!</v>
      </c>
      <c r="Q1161" s="5" t="s">
        <v>8325</v>
      </c>
      <c r="R1161" t="s">
        <v>8340</v>
      </c>
      <c r="S1161" s="9">
        <f t="shared" si="74"/>
        <v>40883.629247685181</v>
      </c>
      <c r="T1161" s="9">
        <f t="shared" si="75"/>
        <v>40913.629247685181</v>
      </c>
    </row>
    <row r="1162" spans="1:20" ht="32">
      <c r="A1162">
        <v>1240</v>
      </c>
      <c r="B1162" s="3" t="s">
        <v>1241</v>
      </c>
      <c r="C1162" s="3" t="s">
        <v>5350</v>
      </c>
      <c r="D1162">
        <v>8000</v>
      </c>
      <c r="E1162">
        <v>241</v>
      </c>
      <c r="F1162" t="s">
        <v>8220</v>
      </c>
      <c r="G1162" t="s">
        <v>8224</v>
      </c>
      <c r="H1162" t="s">
        <v>8246</v>
      </c>
      <c r="I1162">
        <v>1373665860</v>
      </c>
      <c r="J1162">
        <v>1368579457</v>
      </c>
      <c r="K1162" t="b">
        <v>0</v>
      </c>
      <c r="L1162">
        <v>8</v>
      </c>
      <c r="M1162" t="b">
        <v>0</v>
      </c>
      <c r="N1162" t="s">
        <v>8286</v>
      </c>
      <c r="O1162">
        <f t="shared" si="72"/>
        <v>3.01</v>
      </c>
      <c r="P1162">
        <f t="shared" si="73"/>
        <v>30.13</v>
      </c>
      <c r="Q1162" s="5" t="s">
        <v>8325</v>
      </c>
      <c r="R1162" t="s">
        <v>8340</v>
      </c>
      <c r="S1162" s="9">
        <f t="shared" si="74"/>
        <v>41408.706678240742</v>
      </c>
      <c r="T1162" s="9">
        <f t="shared" si="75"/>
        <v>41467.57708333333</v>
      </c>
    </row>
    <row r="1163" spans="1:20" ht="48">
      <c r="A1163">
        <v>1241</v>
      </c>
      <c r="B1163" s="3" t="s">
        <v>1242</v>
      </c>
      <c r="C1163" s="3" t="s">
        <v>5351</v>
      </c>
      <c r="D1163">
        <v>5000</v>
      </c>
      <c r="E1163">
        <v>2537</v>
      </c>
      <c r="F1163" t="s">
        <v>8220</v>
      </c>
      <c r="G1163" t="s">
        <v>8224</v>
      </c>
      <c r="H1163" t="s">
        <v>8246</v>
      </c>
      <c r="I1163">
        <v>1414994340</v>
      </c>
      <c r="J1163">
        <v>1413057980</v>
      </c>
      <c r="K1163" t="b">
        <v>0</v>
      </c>
      <c r="L1163">
        <v>34</v>
      </c>
      <c r="M1163" t="b">
        <v>0</v>
      </c>
      <c r="N1163" t="s">
        <v>8286</v>
      </c>
      <c r="O1163">
        <f t="shared" si="72"/>
        <v>50.74</v>
      </c>
      <c r="P1163">
        <f t="shared" si="73"/>
        <v>74.62</v>
      </c>
      <c r="Q1163" s="5" t="s">
        <v>8325</v>
      </c>
      <c r="R1163" t="s">
        <v>8340</v>
      </c>
      <c r="S1163" s="9">
        <f t="shared" si="74"/>
        <v>41923.504398148143</v>
      </c>
      <c r="T1163" s="9">
        <f t="shared" si="75"/>
        <v>41945.915972222218</v>
      </c>
    </row>
    <row r="1164" spans="1:20" ht="48">
      <c r="A1164">
        <v>1242</v>
      </c>
      <c r="B1164" s="3" t="s">
        <v>1243</v>
      </c>
      <c r="C1164" s="3" t="s">
        <v>5352</v>
      </c>
      <c r="D1164">
        <v>911</v>
      </c>
      <c r="E1164">
        <v>5</v>
      </c>
      <c r="F1164" t="s">
        <v>8220</v>
      </c>
      <c r="G1164" t="s">
        <v>8224</v>
      </c>
      <c r="H1164" t="s">
        <v>8246</v>
      </c>
      <c r="I1164">
        <v>1315747080</v>
      </c>
      <c r="J1164">
        <v>1314417502</v>
      </c>
      <c r="K1164" t="b">
        <v>0</v>
      </c>
      <c r="L1164">
        <v>1</v>
      </c>
      <c r="M1164" t="b">
        <v>0</v>
      </c>
      <c r="N1164" t="s">
        <v>8286</v>
      </c>
      <c r="O1164">
        <f t="shared" si="72"/>
        <v>0.55000000000000004</v>
      </c>
      <c r="P1164">
        <f t="shared" si="73"/>
        <v>5</v>
      </c>
      <c r="Q1164" s="5" t="s">
        <v>8325</v>
      </c>
      <c r="R1164" t="s">
        <v>8340</v>
      </c>
      <c r="S1164" s="9">
        <f t="shared" si="74"/>
        <v>40781.832199074073</v>
      </c>
      <c r="T1164" s="9">
        <f t="shared" si="75"/>
        <v>40797.220833333333</v>
      </c>
    </row>
    <row r="1165" spans="1:20" ht="48">
      <c r="A1165">
        <v>1243</v>
      </c>
      <c r="B1165" s="3" t="s">
        <v>1244</v>
      </c>
      <c r="C1165" s="3" t="s">
        <v>5353</v>
      </c>
      <c r="D1165">
        <v>12000</v>
      </c>
      <c r="E1165">
        <v>1691</v>
      </c>
      <c r="F1165" t="s">
        <v>8220</v>
      </c>
      <c r="G1165" t="s">
        <v>8224</v>
      </c>
      <c r="H1165" t="s">
        <v>8246</v>
      </c>
      <c r="I1165">
        <v>1310158800</v>
      </c>
      <c r="J1165">
        <v>1304888771</v>
      </c>
      <c r="K1165" t="b">
        <v>0</v>
      </c>
      <c r="L1165">
        <v>38</v>
      </c>
      <c r="M1165" t="b">
        <v>0</v>
      </c>
      <c r="N1165" t="s">
        <v>8286</v>
      </c>
      <c r="O1165">
        <f t="shared" si="72"/>
        <v>14.09</v>
      </c>
      <c r="P1165">
        <f t="shared" si="73"/>
        <v>44.5</v>
      </c>
      <c r="Q1165" s="5" t="s">
        <v>8325</v>
      </c>
      <c r="R1165" t="s">
        <v>8340</v>
      </c>
      <c r="S1165" s="9">
        <f t="shared" si="74"/>
        <v>40671.545960648145</v>
      </c>
      <c r="T1165" s="9">
        <f t="shared" si="75"/>
        <v>40732.541666666664</v>
      </c>
    </row>
    <row r="1166" spans="1:20" ht="48">
      <c r="A1166">
        <v>1244</v>
      </c>
      <c r="B1166" s="3" t="s">
        <v>1245</v>
      </c>
      <c r="C1166" s="3" t="s">
        <v>5354</v>
      </c>
      <c r="D1166">
        <v>2000</v>
      </c>
      <c r="E1166">
        <v>2076</v>
      </c>
      <c r="F1166" t="s">
        <v>8219</v>
      </c>
      <c r="G1166" t="s">
        <v>8224</v>
      </c>
      <c r="H1166" t="s">
        <v>8246</v>
      </c>
      <c r="I1166">
        <v>1366664400</v>
      </c>
      <c r="J1166">
        <v>1363981723</v>
      </c>
      <c r="K1166" t="b">
        <v>1</v>
      </c>
      <c r="L1166">
        <v>45</v>
      </c>
      <c r="M1166" t="b">
        <v>1</v>
      </c>
      <c r="N1166" t="s">
        <v>8276</v>
      </c>
      <c r="O1166">
        <f t="shared" si="72"/>
        <v>103.8</v>
      </c>
      <c r="P1166">
        <f t="shared" si="73"/>
        <v>46.13</v>
      </c>
      <c r="Q1166" s="5" t="s">
        <v>8325</v>
      </c>
      <c r="R1166" t="s">
        <v>8326</v>
      </c>
      <c r="S1166" s="9">
        <f t="shared" si="74"/>
        <v>41355.492164351854</v>
      </c>
      <c r="T1166" s="9">
        <f t="shared" si="75"/>
        <v>41386.541666666664</v>
      </c>
    </row>
    <row r="1167" spans="1:20" ht="48">
      <c r="A1167">
        <v>1245</v>
      </c>
      <c r="B1167" s="3" t="s">
        <v>1246</v>
      </c>
      <c r="C1167" s="3" t="s">
        <v>5355</v>
      </c>
      <c r="D1167">
        <v>2000</v>
      </c>
      <c r="E1167">
        <v>2405</v>
      </c>
      <c r="F1167" t="s">
        <v>8219</v>
      </c>
      <c r="G1167" t="s">
        <v>8224</v>
      </c>
      <c r="H1167" t="s">
        <v>8246</v>
      </c>
      <c r="I1167">
        <v>1402755834</v>
      </c>
      <c r="J1167">
        <v>1400163834</v>
      </c>
      <c r="K1167" t="b">
        <v>1</v>
      </c>
      <c r="L1167">
        <v>17</v>
      </c>
      <c r="M1167" t="b">
        <v>1</v>
      </c>
      <c r="N1167" t="s">
        <v>8276</v>
      </c>
      <c r="O1167">
        <f t="shared" si="72"/>
        <v>120.25</v>
      </c>
      <c r="P1167">
        <f t="shared" si="73"/>
        <v>141.47</v>
      </c>
      <c r="Q1167" s="5" t="s">
        <v>8325</v>
      </c>
      <c r="R1167" t="s">
        <v>8326</v>
      </c>
      <c r="S1167" s="9">
        <f t="shared" si="74"/>
        <v>41774.266597222224</v>
      </c>
      <c r="T1167" s="9">
        <f t="shared" si="75"/>
        <v>41804.266597222224</v>
      </c>
    </row>
    <row r="1168" spans="1:20" ht="48">
      <c r="A1168">
        <v>1246</v>
      </c>
      <c r="B1168" s="3" t="s">
        <v>1247</v>
      </c>
      <c r="C1168" s="3" t="s">
        <v>5356</v>
      </c>
      <c r="D1168">
        <v>2000</v>
      </c>
      <c r="E1168">
        <v>2340</v>
      </c>
      <c r="F1168" t="s">
        <v>8219</v>
      </c>
      <c r="G1168" t="s">
        <v>8224</v>
      </c>
      <c r="H1168" t="s">
        <v>8246</v>
      </c>
      <c r="I1168">
        <v>1323136949</v>
      </c>
      <c r="J1168">
        <v>1319245349</v>
      </c>
      <c r="K1168" t="b">
        <v>1</v>
      </c>
      <c r="L1168">
        <v>31</v>
      </c>
      <c r="M1168" t="b">
        <v>1</v>
      </c>
      <c r="N1168" t="s">
        <v>8276</v>
      </c>
      <c r="O1168">
        <f t="shared" si="72"/>
        <v>117</v>
      </c>
      <c r="P1168">
        <f t="shared" si="73"/>
        <v>75.48</v>
      </c>
      <c r="Q1168" s="5" t="s">
        <v>8325</v>
      </c>
      <c r="R1168" t="s">
        <v>8326</v>
      </c>
      <c r="S1168" s="9">
        <f t="shared" si="74"/>
        <v>40837.710057870368</v>
      </c>
      <c r="T1168" s="9">
        <f t="shared" si="75"/>
        <v>40882.751724537033</v>
      </c>
    </row>
    <row r="1169" spans="1:20" ht="32">
      <c r="A1169">
        <v>1247</v>
      </c>
      <c r="B1169" s="3" t="s">
        <v>1248</v>
      </c>
      <c r="C1169" s="3" t="s">
        <v>5357</v>
      </c>
      <c r="D1169">
        <v>3500</v>
      </c>
      <c r="E1169">
        <v>4275</v>
      </c>
      <c r="F1169" t="s">
        <v>8219</v>
      </c>
      <c r="G1169" t="s">
        <v>8224</v>
      </c>
      <c r="H1169" t="s">
        <v>8246</v>
      </c>
      <c r="I1169">
        <v>1367823655</v>
      </c>
      <c r="J1169">
        <v>1365231655</v>
      </c>
      <c r="K1169" t="b">
        <v>1</v>
      </c>
      <c r="L1169">
        <v>50</v>
      </c>
      <c r="M1169" t="b">
        <v>1</v>
      </c>
      <c r="N1169" t="s">
        <v>8276</v>
      </c>
      <c r="O1169">
        <f t="shared" si="72"/>
        <v>122.14</v>
      </c>
      <c r="P1169">
        <f t="shared" si="73"/>
        <v>85.5</v>
      </c>
      <c r="Q1169" s="5" t="s">
        <v>8325</v>
      </c>
      <c r="R1169" t="s">
        <v>8326</v>
      </c>
      <c r="S1169" s="9">
        <f t="shared" si="74"/>
        <v>41369.958969907406</v>
      </c>
      <c r="T1169" s="9">
        <f t="shared" si="75"/>
        <v>41399.958969907406</v>
      </c>
    </row>
    <row r="1170" spans="1:20" ht="32">
      <c r="A1170">
        <v>1248</v>
      </c>
      <c r="B1170" s="3" t="s">
        <v>1249</v>
      </c>
      <c r="C1170" s="3" t="s">
        <v>5358</v>
      </c>
      <c r="D1170">
        <v>2500</v>
      </c>
      <c r="E1170">
        <v>3791</v>
      </c>
      <c r="F1170" t="s">
        <v>8219</v>
      </c>
      <c r="G1170" t="s">
        <v>8224</v>
      </c>
      <c r="H1170" t="s">
        <v>8246</v>
      </c>
      <c r="I1170">
        <v>1402642740</v>
      </c>
      <c r="J1170">
        <v>1399563953</v>
      </c>
      <c r="K1170" t="b">
        <v>1</v>
      </c>
      <c r="L1170">
        <v>59</v>
      </c>
      <c r="M1170" t="b">
        <v>1</v>
      </c>
      <c r="N1170" t="s">
        <v>8276</v>
      </c>
      <c r="O1170">
        <f t="shared" si="72"/>
        <v>151.63999999999999</v>
      </c>
      <c r="P1170">
        <f t="shared" si="73"/>
        <v>64.25</v>
      </c>
      <c r="Q1170" s="5" t="s">
        <v>8325</v>
      </c>
      <c r="R1170" t="s">
        <v>8326</v>
      </c>
      <c r="S1170" s="9">
        <f t="shared" si="74"/>
        <v>41767.323530092588</v>
      </c>
      <c r="T1170" s="9">
        <f t="shared" si="75"/>
        <v>41802.957638888889</v>
      </c>
    </row>
    <row r="1171" spans="1:20" ht="48">
      <c r="A1171">
        <v>1249</v>
      </c>
      <c r="B1171" s="3" t="s">
        <v>1250</v>
      </c>
      <c r="C1171" s="3" t="s">
        <v>5359</v>
      </c>
      <c r="D1171">
        <v>5000</v>
      </c>
      <c r="E1171">
        <v>5222</v>
      </c>
      <c r="F1171" t="s">
        <v>8219</v>
      </c>
      <c r="G1171" t="s">
        <v>8224</v>
      </c>
      <c r="H1171" t="s">
        <v>8246</v>
      </c>
      <c r="I1171">
        <v>1341683211</v>
      </c>
      <c r="J1171">
        <v>1339091211</v>
      </c>
      <c r="K1171" t="b">
        <v>1</v>
      </c>
      <c r="L1171">
        <v>81</v>
      </c>
      <c r="M1171" t="b">
        <v>1</v>
      </c>
      <c r="N1171" t="s">
        <v>8276</v>
      </c>
      <c r="O1171">
        <f t="shared" si="72"/>
        <v>104.44</v>
      </c>
      <c r="P1171">
        <f t="shared" si="73"/>
        <v>64.47</v>
      </c>
      <c r="Q1171" s="5" t="s">
        <v>8325</v>
      </c>
      <c r="R1171" t="s">
        <v>8326</v>
      </c>
      <c r="S1171" s="9">
        <f t="shared" si="74"/>
        <v>41067.407534722217</v>
      </c>
      <c r="T1171" s="9">
        <f t="shared" si="75"/>
        <v>41097.407534722217</v>
      </c>
    </row>
    <row r="1172" spans="1:20" ht="48">
      <c r="A1172">
        <v>1250</v>
      </c>
      <c r="B1172" s="3" t="s">
        <v>1251</v>
      </c>
      <c r="C1172" s="3" t="s">
        <v>5360</v>
      </c>
      <c r="D1172">
        <v>30000</v>
      </c>
      <c r="E1172">
        <v>60046</v>
      </c>
      <c r="F1172" t="s">
        <v>8219</v>
      </c>
      <c r="G1172" t="s">
        <v>8224</v>
      </c>
      <c r="H1172" t="s">
        <v>8246</v>
      </c>
      <c r="I1172">
        <v>1410017131</v>
      </c>
      <c r="J1172">
        <v>1406129131</v>
      </c>
      <c r="K1172" t="b">
        <v>1</v>
      </c>
      <c r="L1172">
        <v>508</v>
      </c>
      <c r="M1172" t="b">
        <v>1</v>
      </c>
      <c r="N1172" t="s">
        <v>8276</v>
      </c>
      <c r="O1172">
        <f t="shared" si="72"/>
        <v>200.15</v>
      </c>
      <c r="P1172">
        <f t="shared" si="73"/>
        <v>118.2</v>
      </c>
      <c r="Q1172" s="5" t="s">
        <v>8325</v>
      </c>
      <c r="R1172" t="s">
        <v>8326</v>
      </c>
      <c r="S1172" s="9">
        <f t="shared" si="74"/>
        <v>41843.309386574074</v>
      </c>
      <c r="T1172" s="9">
        <f t="shared" si="75"/>
        <v>41888.309386574074</v>
      </c>
    </row>
    <row r="1173" spans="1:20" ht="32">
      <c r="A1173">
        <v>1251</v>
      </c>
      <c r="B1173" s="3" t="s">
        <v>1252</v>
      </c>
      <c r="C1173" s="3" t="s">
        <v>5361</v>
      </c>
      <c r="D1173">
        <v>6000</v>
      </c>
      <c r="E1173">
        <v>6108</v>
      </c>
      <c r="F1173" t="s">
        <v>8219</v>
      </c>
      <c r="G1173" t="s">
        <v>8224</v>
      </c>
      <c r="H1173" t="s">
        <v>8246</v>
      </c>
      <c r="I1173">
        <v>1316979167</v>
      </c>
      <c r="J1173">
        <v>1311795167</v>
      </c>
      <c r="K1173" t="b">
        <v>1</v>
      </c>
      <c r="L1173">
        <v>74</v>
      </c>
      <c r="M1173" t="b">
        <v>1</v>
      </c>
      <c r="N1173" t="s">
        <v>8276</v>
      </c>
      <c r="O1173">
        <f t="shared" si="72"/>
        <v>101.8</v>
      </c>
      <c r="P1173">
        <f t="shared" si="73"/>
        <v>82.54</v>
      </c>
      <c r="Q1173" s="5" t="s">
        <v>8325</v>
      </c>
      <c r="R1173" t="s">
        <v>8326</v>
      </c>
      <c r="S1173" s="9">
        <f t="shared" si="74"/>
        <v>40751.481099537035</v>
      </c>
      <c r="T1173" s="9">
        <f t="shared" si="75"/>
        <v>40811.481099537035</v>
      </c>
    </row>
    <row r="1174" spans="1:20" ht="48">
      <c r="A1174">
        <v>1252</v>
      </c>
      <c r="B1174" s="3" t="s">
        <v>1253</v>
      </c>
      <c r="C1174" s="3" t="s">
        <v>5362</v>
      </c>
      <c r="D1174">
        <v>3500</v>
      </c>
      <c r="E1174">
        <v>4818</v>
      </c>
      <c r="F1174" t="s">
        <v>8219</v>
      </c>
      <c r="G1174" t="s">
        <v>8224</v>
      </c>
      <c r="H1174" t="s">
        <v>8246</v>
      </c>
      <c r="I1174">
        <v>1382658169</v>
      </c>
      <c r="J1174">
        <v>1380238969</v>
      </c>
      <c r="K1174" t="b">
        <v>1</v>
      </c>
      <c r="L1174">
        <v>141</v>
      </c>
      <c r="M1174" t="b">
        <v>1</v>
      </c>
      <c r="N1174" t="s">
        <v>8276</v>
      </c>
      <c r="O1174">
        <f t="shared" si="72"/>
        <v>137.66</v>
      </c>
      <c r="P1174">
        <f t="shared" si="73"/>
        <v>34.17</v>
      </c>
      <c r="Q1174" s="5" t="s">
        <v>8325</v>
      </c>
      <c r="R1174" t="s">
        <v>8326</v>
      </c>
      <c r="S1174" s="9">
        <f t="shared" si="74"/>
        <v>41543.654733796291</v>
      </c>
      <c r="T1174" s="9">
        <f t="shared" si="75"/>
        <v>41571.654733796291</v>
      </c>
    </row>
    <row r="1175" spans="1:20" ht="48">
      <c r="A1175">
        <v>1253</v>
      </c>
      <c r="B1175" s="3" t="s">
        <v>1254</v>
      </c>
      <c r="C1175" s="3" t="s">
        <v>5363</v>
      </c>
      <c r="D1175">
        <v>10</v>
      </c>
      <c r="E1175">
        <v>30383.32</v>
      </c>
      <c r="F1175" t="s">
        <v>8219</v>
      </c>
      <c r="G1175" t="s">
        <v>8224</v>
      </c>
      <c r="H1175" t="s">
        <v>8246</v>
      </c>
      <c r="I1175">
        <v>1409770107</v>
      </c>
      <c r="J1175">
        <v>1407178107</v>
      </c>
      <c r="K1175" t="b">
        <v>1</v>
      </c>
      <c r="L1175">
        <v>711</v>
      </c>
      <c r="M1175" t="b">
        <v>1</v>
      </c>
      <c r="N1175" t="s">
        <v>8276</v>
      </c>
      <c r="O1175">
        <f t="shared" si="72"/>
        <v>303833.2</v>
      </c>
      <c r="P1175">
        <f t="shared" si="73"/>
        <v>42.73</v>
      </c>
      <c r="Q1175" s="5" t="s">
        <v>8325</v>
      </c>
      <c r="R1175" t="s">
        <v>8326</v>
      </c>
      <c r="S1175" s="9">
        <f t="shared" si="74"/>
        <v>41855.450312499997</v>
      </c>
      <c r="T1175" s="9">
        <f t="shared" si="75"/>
        <v>41885.450312499997</v>
      </c>
    </row>
    <row r="1176" spans="1:20" ht="48">
      <c r="A1176">
        <v>1254</v>
      </c>
      <c r="B1176" s="3" t="s">
        <v>1255</v>
      </c>
      <c r="C1176" s="3" t="s">
        <v>5364</v>
      </c>
      <c r="D1176">
        <v>6700</v>
      </c>
      <c r="E1176">
        <v>13323</v>
      </c>
      <c r="F1176" t="s">
        <v>8219</v>
      </c>
      <c r="G1176" t="s">
        <v>8224</v>
      </c>
      <c r="H1176" t="s">
        <v>8246</v>
      </c>
      <c r="I1176">
        <v>1293857940</v>
      </c>
      <c r="J1176">
        <v>1288968886</v>
      </c>
      <c r="K1176" t="b">
        <v>1</v>
      </c>
      <c r="L1176">
        <v>141</v>
      </c>
      <c r="M1176" t="b">
        <v>1</v>
      </c>
      <c r="N1176" t="s">
        <v>8276</v>
      </c>
      <c r="O1176">
        <f t="shared" si="72"/>
        <v>198.85</v>
      </c>
      <c r="P1176">
        <f t="shared" si="73"/>
        <v>94.49</v>
      </c>
      <c r="Q1176" s="5" t="s">
        <v>8325</v>
      </c>
      <c r="R1176" t="s">
        <v>8326</v>
      </c>
      <c r="S1176" s="9">
        <f t="shared" si="74"/>
        <v>40487.288032407407</v>
      </c>
      <c r="T1176" s="9">
        <f t="shared" si="75"/>
        <v>40543.874305555553</v>
      </c>
    </row>
    <row r="1177" spans="1:20" ht="48">
      <c r="A1177">
        <v>1255</v>
      </c>
      <c r="B1177" s="3" t="s">
        <v>1256</v>
      </c>
      <c r="C1177" s="3" t="s">
        <v>5365</v>
      </c>
      <c r="D1177">
        <v>3000</v>
      </c>
      <c r="E1177">
        <v>6071</v>
      </c>
      <c r="F1177" t="s">
        <v>8219</v>
      </c>
      <c r="G1177" t="s">
        <v>8224</v>
      </c>
      <c r="H1177" t="s">
        <v>8246</v>
      </c>
      <c r="I1177">
        <v>1385932652</v>
      </c>
      <c r="J1177">
        <v>1383337052</v>
      </c>
      <c r="K1177" t="b">
        <v>1</v>
      </c>
      <c r="L1177">
        <v>109</v>
      </c>
      <c r="M1177" t="b">
        <v>1</v>
      </c>
      <c r="N1177" t="s">
        <v>8276</v>
      </c>
      <c r="O1177">
        <f t="shared" si="72"/>
        <v>202.37</v>
      </c>
      <c r="P1177">
        <f t="shared" si="73"/>
        <v>55.7</v>
      </c>
      <c r="Q1177" s="5" t="s">
        <v>8325</v>
      </c>
      <c r="R1177" t="s">
        <v>8326</v>
      </c>
      <c r="S1177" s="9">
        <f t="shared" si="74"/>
        <v>41579.512175925927</v>
      </c>
      <c r="T1177" s="9">
        <f t="shared" si="75"/>
        <v>41609.553842592592</v>
      </c>
    </row>
    <row r="1178" spans="1:20" ht="48">
      <c r="A1178">
        <v>1256</v>
      </c>
      <c r="B1178" s="3" t="s">
        <v>1257</v>
      </c>
      <c r="C1178" s="3" t="s">
        <v>5366</v>
      </c>
      <c r="D1178">
        <v>30000</v>
      </c>
      <c r="E1178">
        <v>35389.129999999997</v>
      </c>
      <c r="F1178" t="s">
        <v>8219</v>
      </c>
      <c r="G1178" t="s">
        <v>8224</v>
      </c>
      <c r="H1178" t="s">
        <v>8246</v>
      </c>
      <c r="I1178">
        <v>1329084231</v>
      </c>
      <c r="J1178">
        <v>1326492231</v>
      </c>
      <c r="K1178" t="b">
        <v>1</v>
      </c>
      <c r="L1178">
        <v>361</v>
      </c>
      <c r="M1178" t="b">
        <v>1</v>
      </c>
      <c r="N1178" t="s">
        <v>8276</v>
      </c>
      <c r="O1178">
        <f t="shared" si="72"/>
        <v>117.96</v>
      </c>
      <c r="P1178">
        <f t="shared" si="73"/>
        <v>98.03</v>
      </c>
      <c r="Q1178" s="5" t="s">
        <v>8325</v>
      </c>
      <c r="R1178" t="s">
        <v>8326</v>
      </c>
      <c r="S1178" s="9">
        <f t="shared" si="74"/>
        <v>40921.586006944439</v>
      </c>
      <c r="T1178" s="9">
        <f t="shared" si="75"/>
        <v>40951.586006944439</v>
      </c>
    </row>
    <row r="1179" spans="1:20" ht="48">
      <c r="A1179">
        <v>1257</v>
      </c>
      <c r="B1179" s="3" t="s">
        <v>1258</v>
      </c>
      <c r="C1179" s="3" t="s">
        <v>5367</v>
      </c>
      <c r="D1179">
        <v>5500</v>
      </c>
      <c r="E1179">
        <v>16210</v>
      </c>
      <c r="F1179" t="s">
        <v>8219</v>
      </c>
      <c r="G1179" t="s">
        <v>8224</v>
      </c>
      <c r="H1179" t="s">
        <v>8246</v>
      </c>
      <c r="I1179">
        <v>1301792590</v>
      </c>
      <c r="J1179">
        <v>1297562590</v>
      </c>
      <c r="K1179" t="b">
        <v>1</v>
      </c>
      <c r="L1179">
        <v>176</v>
      </c>
      <c r="M1179" t="b">
        <v>1</v>
      </c>
      <c r="N1179" t="s">
        <v>8276</v>
      </c>
      <c r="O1179">
        <f t="shared" si="72"/>
        <v>294.73</v>
      </c>
      <c r="P1179">
        <f t="shared" si="73"/>
        <v>92.1</v>
      </c>
      <c r="Q1179" s="5" t="s">
        <v>8325</v>
      </c>
      <c r="R1179" t="s">
        <v>8326</v>
      </c>
      <c r="S1179" s="9">
        <f t="shared" si="74"/>
        <v>40586.752199074072</v>
      </c>
      <c r="T1179" s="9">
        <f t="shared" si="75"/>
        <v>40635.710532407407</v>
      </c>
    </row>
    <row r="1180" spans="1:20" ht="48">
      <c r="A1180">
        <v>1258</v>
      </c>
      <c r="B1180" s="3" t="s">
        <v>1259</v>
      </c>
      <c r="C1180" s="3" t="s">
        <v>5368</v>
      </c>
      <c r="D1180">
        <v>12000</v>
      </c>
      <c r="E1180">
        <v>25577.56</v>
      </c>
      <c r="F1180" t="s">
        <v>8219</v>
      </c>
      <c r="G1180" t="s">
        <v>8224</v>
      </c>
      <c r="H1180" t="s">
        <v>8246</v>
      </c>
      <c r="I1180">
        <v>1377960012</v>
      </c>
      <c r="J1180">
        <v>1375368012</v>
      </c>
      <c r="K1180" t="b">
        <v>1</v>
      </c>
      <c r="L1180">
        <v>670</v>
      </c>
      <c r="M1180" t="b">
        <v>1</v>
      </c>
      <c r="N1180" t="s">
        <v>8276</v>
      </c>
      <c r="O1180">
        <f t="shared" si="72"/>
        <v>213.15</v>
      </c>
      <c r="P1180">
        <f t="shared" si="73"/>
        <v>38.18</v>
      </c>
      <c r="Q1180" s="5" t="s">
        <v>8325</v>
      </c>
      <c r="R1180" t="s">
        <v>8326</v>
      </c>
      <c r="S1180" s="9">
        <f t="shared" si="74"/>
        <v>41487.277916666666</v>
      </c>
      <c r="T1180" s="9">
        <f t="shared" si="75"/>
        <v>41517.277916666666</v>
      </c>
    </row>
    <row r="1181" spans="1:20" ht="32">
      <c r="A1181">
        <v>1259</v>
      </c>
      <c r="B1181" s="3" t="s">
        <v>1260</v>
      </c>
      <c r="C1181" s="3" t="s">
        <v>5369</v>
      </c>
      <c r="D1181">
        <v>2500</v>
      </c>
      <c r="E1181">
        <v>2606</v>
      </c>
      <c r="F1181" t="s">
        <v>8219</v>
      </c>
      <c r="G1181" t="s">
        <v>8224</v>
      </c>
      <c r="H1181" t="s">
        <v>8246</v>
      </c>
      <c r="I1181">
        <v>1402286340</v>
      </c>
      <c r="J1181">
        <v>1399504664</v>
      </c>
      <c r="K1181" t="b">
        <v>1</v>
      </c>
      <c r="L1181">
        <v>96</v>
      </c>
      <c r="M1181" t="b">
        <v>1</v>
      </c>
      <c r="N1181" t="s">
        <v>8276</v>
      </c>
      <c r="O1181">
        <f t="shared" si="72"/>
        <v>104.24</v>
      </c>
      <c r="P1181">
        <f t="shared" si="73"/>
        <v>27.15</v>
      </c>
      <c r="Q1181" s="5" t="s">
        <v>8325</v>
      </c>
      <c r="R1181" t="s">
        <v>8326</v>
      </c>
      <c r="S1181" s="9">
        <f t="shared" si="74"/>
        <v>41766.637314814812</v>
      </c>
      <c r="T1181" s="9">
        <f t="shared" si="75"/>
        <v>41798.832638888889</v>
      </c>
    </row>
    <row r="1182" spans="1:20" ht="48">
      <c r="A1182">
        <v>1260</v>
      </c>
      <c r="B1182" s="3" t="s">
        <v>1261</v>
      </c>
      <c r="C1182" s="3" t="s">
        <v>5370</v>
      </c>
      <c r="D1182">
        <v>3300</v>
      </c>
      <c r="E1182">
        <v>3751</v>
      </c>
      <c r="F1182" t="s">
        <v>8219</v>
      </c>
      <c r="G1182" t="s">
        <v>8224</v>
      </c>
      <c r="H1182" t="s">
        <v>8246</v>
      </c>
      <c r="I1182">
        <v>1393445620</v>
      </c>
      <c r="J1182">
        <v>1390853620</v>
      </c>
      <c r="K1182" t="b">
        <v>1</v>
      </c>
      <c r="L1182">
        <v>74</v>
      </c>
      <c r="M1182" t="b">
        <v>1</v>
      </c>
      <c r="N1182" t="s">
        <v>8276</v>
      </c>
      <c r="O1182">
        <f t="shared" si="72"/>
        <v>113.67</v>
      </c>
      <c r="P1182">
        <f t="shared" si="73"/>
        <v>50.69</v>
      </c>
      <c r="Q1182" s="5" t="s">
        <v>8325</v>
      </c>
      <c r="R1182" t="s">
        <v>8326</v>
      </c>
      <c r="S1182" s="9">
        <f t="shared" si="74"/>
        <v>41666.50949074074</v>
      </c>
      <c r="T1182" s="9">
        <f t="shared" si="75"/>
        <v>41696.50949074074</v>
      </c>
    </row>
    <row r="1183" spans="1:20" ht="32">
      <c r="A1183">
        <v>1261</v>
      </c>
      <c r="B1183" s="3" t="s">
        <v>1262</v>
      </c>
      <c r="C1183" s="3" t="s">
        <v>5371</v>
      </c>
      <c r="D1183">
        <v>2000</v>
      </c>
      <c r="E1183">
        <v>2025</v>
      </c>
      <c r="F1183" t="s">
        <v>8219</v>
      </c>
      <c r="G1183" t="s">
        <v>8224</v>
      </c>
      <c r="H1183" t="s">
        <v>8246</v>
      </c>
      <c r="I1183">
        <v>1390983227</v>
      </c>
      <c r="J1183">
        <v>1388391227</v>
      </c>
      <c r="K1183" t="b">
        <v>1</v>
      </c>
      <c r="L1183">
        <v>52</v>
      </c>
      <c r="M1183" t="b">
        <v>1</v>
      </c>
      <c r="N1183" t="s">
        <v>8276</v>
      </c>
      <c r="O1183">
        <f t="shared" si="72"/>
        <v>101.25</v>
      </c>
      <c r="P1183">
        <f t="shared" si="73"/>
        <v>38.94</v>
      </c>
      <c r="Q1183" s="5" t="s">
        <v>8325</v>
      </c>
      <c r="R1183" t="s">
        <v>8326</v>
      </c>
      <c r="S1183" s="9">
        <f t="shared" si="74"/>
        <v>41638.009571759256</v>
      </c>
      <c r="T1183" s="9">
        <f t="shared" si="75"/>
        <v>41668.009571759256</v>
      </c>
    </row>
    <row r="1184" spans="1:20" ht="48">
      <c r="A1184">
        <v>1262</v>
      </c>
      <c r="B1184" s="3" t="s">
        <v>1263</v>
      </c>
      <c r="C1184" s="3" t="s">
        <v>5372</v>
      </c>
      <c r="D1184">
        <v>6500</v>
      </c>
      <c r="E1184">
        <v>8152</v>
      </c>
      <c r="F1184" t="s">
        <v>8219</v>
      </c>
      <c r="G1184" t="s">
        <v>8229</v>
      </c>
      <c r="H1184" t="s">
        <v>8251</v>
      </c>
      <c r="I1184">
        <v>1392574692</v>
      </c>
      <c r="J1184">
        <v>1389982692</v>
      </c>
      <c r="K1184" t="b">
        <v>1</v>
      </c>
      <c r="L1184">
        <v>105</v>
      </c>
      <c r="M1184" t="b">
        <v>1</v>
      </c>
      <c r="N1184" t="s">
        <v>8276</v>
      </c>
      <c r="O1184">
        <f t="shared" si="72"/>
        <v>125.42</v>
      </c>
      <c r="P1184">
        <f t="shared" si="73"/>
        <v>77.64</v>
      </c>
      <c r="Q1184" s="5" t="s">
        <v>8325</v>
      </c>
      <c r="R1184" t="s">
        <v>8326</v>
      </c>
      <c r="S1184" s="9">
        <f t="shared" si="74"/>
        <v>41656.429305555554</v>
      </c>
      <c r="T1184" s="9">
        <f t="shared" si="75"/>
        <v>41686.429305555554</v>
      </c>
    </row>
    <row r="1185" spans="1:20" ht="32">
      <c r="A1185">
        <v>1263</v>
      </c>
      <c r="B1185" s="3" t="s">
        <v>1264</v>
      </c>
      <c r="C1185" s="3" t="s">
        <v>5373</v>
      </c>
      <c r="D1185">
        <v>1500</v>
      </c>
      <c r="E1185">
        <v>1785</v>
      </c>
      <c r="F1185" t="s">
        <v>8219</v>
      </c>
      <c r="G1185" t="s">
        <v>8224</v>
      </c>
      <c r="H1185" t="s">
        <v>8246</v>
      </c>
      <c r="I1185">
        <v>1396054800</v>
      </c>
      <c r="J1185">
        <v>1393034470</v>
      </c>
      <c r="K1185" t="b">
        <v>1</v>
      </c>
      <c r="L1185">
        <v>41</v>
      </c>
      <c r="M1185" t="b">
        <v>1</v>
      </c>
      <c r="N1185" t="s">
        <v>8276</v>
      </c>
      <c r="O1185">
        <f t="shared" si="72"/>
        <v>119</v>
      </c>
      <c r="P1185">
        <f t="shared" si="73"/>
        <v>43.54</v>
      </c>
      <c r="Q1185" s="5" t="s">
        <v>8325</v>
      </c>
      <c r="R1185" t="s">
        <v>8326</v>
      </c>
      <c r="S1185" s="9">
        <f t="shared" si="74"/>
        <v>41691.750810185185</v>
      </c>
      <c r="T1185" s="9">
        <f t="shared" si="75"/>
        <v>41726.708333333328</v>
      </c>
    </row>
    <row r="1186" spans="1:20" ht="48">
      <c r="A1186">
        <v>1264</v>
      </c>
      <c r="B1186" s="3" t="s">
        <v>1265</v>
      </c>
      <c r="C1186" s="3" t="s">
        <v>5374</v>
      </c>
      <c r="D1186">
        <v>650</v>
      </c>
      <c r="E1186">
        <v>1082</v>
      </c>
      <c r="F1186" t="s">
        <v>8219</v>
      </c>
      <c r="G1186" t="s">
        <v>8224</v>
      </c>
      <c r="H1186" t="s">
        <v>8246</v>
      </c>
      <c r="I1186">
        <v>1383062083</v>
      </c>
      <c r="J1186">
        <v>1380556483</v>
      </c>
      <c r="K1186" t="b">
        <v>1</v>
      </c>
      <c r="L1186">
        <v>34</v>
      </c>
      <c r="M1186" t="b">
        <v>1</v>
      </c>
      <c r="N1186" t="s">
        <v>8276</v>
      </c>
      <c r="O1186">
        <f t="shared" si="72"/>
        <v>166.46</v>
      </c>
      <c r="P1186">
        <f t="shared" si="73"/>
        <v>31.82</v>
      </c>
      <c r="Q1186" s="5" t="s">
        <v>8325</v>
      </c>
      <c r="R1186" t="s">
        <v>8326</v>
      </c>
      <c r="S1186" s="9">
        <f t="shared" si="74"/>
        <v>41547.329664351848</v>
      </c>
      <c r="T1186" s="9">
        <f t="shared" si="75"/>
        <v>41576.329664351848</v>
      </c>
    </row>
    <row r="1187" spans="1:20" ht="64">
      <c r="A1187">
        <v>1265</v>
      </c>
      <c r="B1187" s="3" t="s">
        <v>1266</v>
      </c>
      <c r="C1187" s="3" t="s">
        <v>5375</v>
      </c>
      <c r="D1187">
        <v>3500</v>
      </c>
      <c r="E1187">
        <v>4170.17</v>
      </c>
      <c r="F1187" t="s">
        <v>8219</v>
      </c>
      <c r="G1187" t="s">
        <v>8224</v>
      </c>
      <c r="H1187" t="s">
        <v>8246</v>
      </c>
      <c r="I1187">
        <v>1291131815</v>
      </c>
      <c r="J1187">
        <v>1287071015</v>
      </c>
      <c r="K1187" t="b">
        <v>1</v>
      </c>
      <c r="L1187">
        <v>66</v>
      </c>
      <c r="M1187" t="b">
        <v>1</v>
      </c>
      <c r="N1187" t="s">
        <v>8276</v>
      </c>
      <c r="O1187">
        <f t="shared" si="72"/>
        <v>119.15</v>
      </c>
      <c r="P1187">
        <f t="shared" si="73"/>
        <v>63.18</v>
      </c>
      <c r="Q1187" s="5" t="s">
        <v>8325</v>
      </c>
      <c r="R1187" t="s">
        <v>8326</v>
      </c>
      <c r="S1187" s="9">
        <f t="shared" si="74"/>
        <v>40465.321932870364</v>
      </c>
      <c r="T1187" s="9">
        <f t="shared" si="75"/>
        <v>40512.321932870364</v>
      </c>
    </row>
    <row r="1188" spans="1:20" ht="32">
      <c r="A1188">
        <v>1266</v>
      </c>
      <c r="B1188" s="3" t="s">
        <v>1267</v>
      </c>
      <c r="C1188" s="3" t="s">
        <v>5376</v>
      </c>
      <c r="D1188">
        <v>9500</v>
      </c>
      <c r="E1188">
        <v>9545</v>
      </c>
      <c r="F1188" t="s">
        <v>8219</v>
      </c>
      <c r="G1188" t="s">
        <v>8224</v>
      </c>
      <c r="H1188" t="s">
        <v>8246</v>
      </c>
      <c r="I1188">
        <v>1389474145</v>
      </c>
      <c r="J1188">
        <v>1386882145</v>
      </c>
      <c r="K1188" t="b">
        <v>1</v>
      </c>
      <c r="L1188">
        <v>50</v>
      </c>
      <c r="M1188" t="b">
        <v>1</v>
      </c>
      <c r="N1188" t="s">
        <v>8276</v>
      </c>
      <c r="O1188">
        <f t="shared" si="72"/>
        <v>100.47</v>
      </c>
      <c r="P1188">
        <f t="shared" si="73"/>
        <v>190.9</v>
      </c>
      <c r="Q1188" s="5" t="s">
        <v>8325</v>
      </c>
      <c r="R1188" t="s">
        <v>8326</v>
      </c>
      <c r="S1188" s="9">
        <f t="shared" si="74"/>
        <v>41620.543344907404</v>
      </c>
      <c r="T1188" s="9">
        <f t="shared" si="75"/>
        <v>41650.543344907404</v>
      </c>
    </row>
    <row r="1189" spans="1:20" ht="48">
      <c r="A1189">
        <v>1267</v>
      </c>
      <c r="B1189" s="3" t="s">
        <v>1268</v>
      </c>
      <c r="C1189" s="3" t="s">
        <v>5377</v>
      </c>
      <c r="D1189">
        <v>22000</v>
      </c>
      <c r="E1189">
        <v>22396</v>
      </c>
      <c r="F1189" t="s">
        <v>8219</v>
      </c>
      <c r="G1189" t="s">
        <v>8224</v>
      </c>
      <c r="H1189" t="s">
        <v>8246</v>
      </c>
      <c r="I1189">
        <v>1374674558</v>
      </c>
      <c r="J1189">
        <v>1372082558</v>
      </c>
      <c r="K1189" t="b">
        <v>1</v>
      </c>
      <c r="L1189">
        <v>159</v>
      </c>
      <c r="M1189" t="b">
        <v>1</v>
      </c>
      <c r="N1189" t="s">
        <v>8276</v>
      </c>
      <c r="O1189">
        <f t="shared" si="72"/>
        <v>101.8</v>
      </c>
      <c r="P1189">
        <f t="shared" si="73"/>
        <v>140.86000000000001</v>
      </c>
      <c r="Q1189" s="5" t="s">
        <v>8325</v>
      </c>
      <c r="R1189" t="s">
        <v>8326</v>
      </c>
      <c r="S1189" s="9">
        <f t="shared" si="74"/>
        <v>41449.251828703702</v>
      </c>
      <c r="T1189" s="9">
        <f t="shared" si="75"/>
        <v>41479.251828703702</v>
      </c>
    </row>
    <row r="1190" spans="1:20" ht="32">
      <c r="A1190">
        <v>1268</v>
      </c>
      <c r="B1190" s="3" t="s">
        <v>1269</v>
      </c>
      <c r="C1190" s="3" t="s">
        <v>5378</v>
      </c>
      <c r="D1190">
        <v>12000</v>
      </c>
      <c r="E1190">
        <v>14000</v>
      </c>
      <c r="F1190" t="s">
        <v>8219</v>
      </c>
      <c r="G1190" t="s">
        <v>8224</v>
      </c>
      <c r="H1190" t="s">
        <v>8246</v>
      </c>
      <c r="I1190">
        <v>1379708247</v>
      </c>
      <c r="J1190">
        <v>1377116247</v>
      </c>
      <c r="K1190" t="b">
        <v>1</v>
      </c>
      <c r="L1190">
        <v>182</v>
      </c>
      <c r="M1190" t="b">
        <v>1</v>
      </c>
      <c r="N1190" t="s">
        <v>8276</v>
      </c>
      <c r="O1190">
        <f t="shared" si="72"/>
        <v>116.67</v>
      </c>
      <c r="P1190">
        <f t="shared" si="73"/>
        <v>76.92</v>
      </c>
      <c r="Q1190" s="5" t="s">
        <v>8325</v>
      </c>
      <c r="R1190" t="s">
        <v>8326</v>
      </c>
      <c r="S1190" s="9">
        <f t="shared" si="74"/>
        <v>41507.512118055551</v>
      </c>
      <c r="T1190" s="9">
        <f t="shared" si="75"/>
        <v>41537.512118055551</v>
      </c>
    </row>
    <row r="1191" spans="1:20" ht="48">
      <c r="A1191">
        <v>1269</v>
      </c>
      <c r="B1191" s="3" t="s">
        <v>1270</v>
      </c>
      <c r="C1191" s="3" t="s">
        <v>5379</v>
      </c>
      <c r="D1191">
        <v>18800</v>
      </c>
      <c r="E1191">
        <v>20426</v>
      </c>
      <c r="F1191" t="s">
        <v>8219</v>
      </c>
      <c r="G1191" t="s">
        <v>8224</v>
      </c>
      <c r="H1191" t="s">
        <v>8246</v>
      </c>
      <c r="I1191">
        <v>1460764800</v>
      </c>
      <c r="J1191">
        <v>1458157512</v>
      </c>
      <c r="K1191" t="b">
        <v>1</v>
      </c>
      <c r="L1191">
        <v>206</v>
      </c>
      <c r="M1191" t="b">
        <v>1</v>
      </c>
      <c r="N1191" t="s">
        <v>8276</v>
      </c>
      <c r="O1191">
        <f t="shared" si="72"/>
        <v>108.65</v>
      </c>
      <c r="P1191">
        <f t="shared" si="73"/>
        <v>99.16</v>
      </c>
      <c r="Q1191" s="5" t="s">
        <v>8325</v>
      </c>
      <c r="R1191" t="s">
        <v>8326</v>
      </c>
      <c r="S1191" s="9">
        <f t="shared" si="74"/>
        <v>42445.489722222221</v>
      </c>
      <c r="T1191" s="9">
        <f t="shared" si="75"/>
        <v>42475.666666666664</v>
      </c>
    </row>
    <row r="1192" spans="1:20" ht="32">
      <c r="A1192">
        <v>1270</v>
      </c>
      <c r="B1192" s="3" t="s">
        <v>1271</v>
      </c>
      <c r="C1192" s="3" t="s">
        <v>5380</v>
      </c>
      <c r="D1192">
        <v>10000</v>
      </c>
      <c r="E1192">
        <v>11472</v>
      </c>
      <c r="F1192" t="s">
        <v>8219</v>
      </c>
      <c r="G1192" t="s">
        <v>8224</v>
      </c>
      <c r="H1192" t="s">
        <v>8246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8276</v>
      </c>
      <c r="O1192">
        <f t="shared" si="72"/>
        <v>114.72</v>
      </c>
      <c r="P1192">
        <f t="shared" si="73"/>
        <v>67.88</v>
      </c>
      <c r="Q1192" s="5" t="s">
        <v>8325</v>
      </c>
      <c r="R1192" t="s">
        <v>8326</v>
      </c>
      <c r="S1192" s="9">
        <f t="shared" si="74"/>
        <v>40933.523634259254</v>
      </c>
      <c r="T1192" s="9">
        <f t="shared" si="75"/>
        <v>40993.48196759259</v>
      </c>
    </row>
    <row r="1193" spans="1:20" ht="48">
      <c r="A1193">
        <v>1271</v>
      </c>
      <c r="B1193" s="3" t="s">
        <v>1272</v>
      </c>
      <c r="C1193" s="3" t="s">
        <v>5381</v>
      </c>
      <c r="D1193">
        <v>7500</v>
      </c>
      <c r="E1193">
        <v>7635</v>
      </c>
      <c r="F1193" t="s">
        <v>8219</v>
      </c>
      <c r="G1193" t="s">
        <v>8224</v>
      </c>
      <c r="H1193" t="s">
        <v>8246</v>
      </c>
      <c r="I1193">
        <v>1384363459</v>
      </c>
      <c r="J1193">
        <v>1381767859</v>
      </c>
      <c r="K1193" t="b">
        <v>1</v>
      </c>
      <c r="L1193">
        <v>31</v>
      </c>
      <c r="M1193" t="b">
        <v>1</v>
      </c>
      <c r="N1193" t="s">
        <v>8276</v>
      </c>
      <c r="O1193">
        <f t="shared" si="72"/>
        <v>101.8</v>
      </c>
      <c r="P1193">
        <f t="shared" si="73"/>
        <v>246.29</v>
      </c>
      <c r="Q1193" s="5" t="s">
        <v>8325</v>
      </c>
      <c r="R1193" t="s">
        <v>8326</v>
      </c>
      <c r="S1193" s="9">
        <f t="shared" si="74"/>
        <v>41561.350219907406</v>
      </c>
      <c r="T1193" s="9">
        <f t="shared" si="75"/>
        <v>41591.391886574071</v>
      </c>
    </row>
    <row r="1194" spans="1:20" ht="48">
      <c r="A1194">
        <v>1272</v>
      </c>
      <c r="B1194" s="3" t="s">
        <v>1273</v>
      </c>
      <c r="C1194" s="3" t="s">
        <v>5382</v>
      </c>
      <c r="D1194">
        <v>5000</v>
      </c>
      <c r="E1194">
        <v>5300</v>
      </c>
      <c r="F1194" t="s">
        <v>8219</v>
      </c>
      <c r="G1194" t="s">
        <v>8224</v>
      </c>
      <c r="H1194" t="s">
        <v>8246</v>
      </c>
      <c r="I1194">
        <v>1276574400</v>
      </c>
      <c r="J1194">
        <v>1270576379</v>
      </c>
      <c r="K1194" t="b">
        <v>1</v>
      </c>
      <c r="L1194">
        <v>28</v>
      </c>
      <c r="M1194" t="b">
        <v>1</v>
      </c>
      <c r="N1194" t="s">
        <v>8276</v>
      </c>
      <c r="O1194">
        <f t="shared" si="72"/>
        <v>106</v>
      </c>
      <c r="P1194">
        <f t="shared" si="73"/>
        <v>189.29</v>
      </c>
      <c r="Q1194" s="5" t="s">
        <v>8325</v>
      </c>
      <c r="R1194" t="s">
        <v>8326</v>
      </c>
      <c r="S1194" s="9">
        <f t="shared" si="74"/>
        <v>40274.411793981482</v>
      </c>
      <c r="T1194" s="9">
        <f t="shared" si="75"/>
        <v>40343.833333333328</v>
      </c>
    </row>
    <row r="1195" spans="1:20" ht="32">
      <c r="A1195">
        <v>1273</v>
      </c>
      <c r="B1195" s="3" t="s">
        <v>1274</v>
      </c>
      <c r="C1195" s="3" t="s">
        <v>5383</v>
      </c>
      <c r="D1195">
        <v>4000</v>
      </c>
      <c r="E1195">
        <v>4140</v>
      </c>
      <c r="F1195" t="s">
        <v>8219</v>
      </c>
      <c r="G1195" t="s">
        <v>8229</v>
      </c>
      <c r="H1195" t="s">
        <v>8251</v>
      </c>
      <c r="I1195">
        <v>1409506291</v>
      </c>
      <c r="J1195">
        <v>1406914291</v>
      </c>
      <c r="K1195" t="b">
        <v>1</v>
      </c>
      <c r="L1195">
        <v>54</v>
      </c>
      <c r="M1195" t="b">
        <v>1</v>
      </c>
      <c r="N1195" t="s">
        <v>8276</v>
      </c>
      <c r="O1195">
        <f t="shared" si="72"/>
        <v>103.5</v>
      </c>
      <c r="P1195">
        <f t="shared" si="73"/>
        <v>76.67</v>
      </c>
      <c r="Q1195" s="5" t="s">
        <v>8325</v>
      </c>
      <c r="R1195" t="s">
        <v>8326</v>
      </c>
      <c r="S1195" s="9">
        <f t="shared" si="74"/>
        <v>41852.396886574068</v>
      </c>
      <c r="T1195" s="9">
        <f t="shared" si="75"/>
        <v>41882.396886574068</v>
      </c>
    </row>
    <row r="1196" spans="1:20" ht="48">
      <c r="A1196">
        <v>1274</v>
      </c>
      <c r="B1196" s="3" t="s">
        <v>1275</v>
      </c>
      <c r="C1196" s="3" t="s">
        <v>5384</v>
      </c>
      <c r="D1196">
        <v>25000</v>
      </c>
      <c r="E1196">
        <v>38743.839999999997</v>
      </c>
      <c r="F1196" t="s">
        <v>8219</v>
      </c>
      <c r="G1196" t="s">
        <v>8224</v>
      </c>
      <c r="H1196" t="s">
        <v>8246</v>
      </c>
      <c r="I1196">
        <v>1346344425</v>
      </c>
      <c r="J1196">
        <v>1343320425</v>
      </c>
      <c r="K1196" t="b">
        <v>1</v>
      </c>
      <c r="L1196">
        <v>467</v>
      </c>
      <c r="M1196" t="b">
        <v>1</v>
      </c>
      <c r="N1196" t="s">
        <v>8276</v>
      </c>
      <c r="O1196">
        <f t="shared" si="72"/>
        <v>154.97999999999999</v>
      </c>
      <c r="P1196">
        <f t="shared" si="73"/>
        <v>82.96</v>
      </c>
      <c r="Q1196" s="5" t="s">
        <v>8325</v>
      </c>
      <c r="R1196" t="s">
        <v>8326</v>
      </c>
      <c r="S1196" s="9">
        <f t="shared" si="74"/>
        <v>41116.356770833328</v>
      </c>
      <c r="T1196" s="9">
        <f t="shared" si="75"/>
        <v>41151.356770833328</v>
      </c>
    </row>
    <row r="1197" spans="1:20" ht="48">
      <c r="A1197">
        <v>1275</v>
      </c>
      <c r="B1197" s="3" t="s">
        <v>1276</v>
      </c>
      <c r="C1197" s="3" t="s">
        <v>5385</v>
      </c>
      <c r="D1197">
        <v>15000</v>
      </c>
      <c r="E1197">
        <v>24321.1</v>
      </c>
      <c r="F1197" t="s">
        <v>8219</v>
      </c>
      <c r="G1197" t="s">
        <v>8224</v>
      </c>
      <c r="H1197" t="s">
        <v>8246</v>
      </c>
      <c r="I1197">
        <v>1375908587</v>
      </c>
      <c r="J1197">
        <v>1372884587</v>
      </c>
      <c r="K1197" t="b">
        <v>1</v>
      </c>
      <c r="L1197">
        <v>389</v>
      </c>
      <c r="M1197" t="b">
        <v>1</v>
      </c>
      <c r="N1197" t="s">
        <v>8276</v>
      </c>
      <c r="O1197">
        <f t="shared" si="72"/>
        <v>162.13999999999999</v>
      </c>
      <c r="P1197">
        <f t="shared" si="73"/>
        <v>62.52</v>
      </c>
      <c r="Q1197" s="5" t="s">
        <v>8325</v>
      </c>
      <c r="R1197" t="s">
        <v>8326</v>
      </c>
      <c r="S1197" s="9">
        <f t="shared" si="74"/>
        <v>41458.534571759257</v>
      </c>
      <c r="T1197" s="9">
        <f t="shared" si="75"/>
        <v>41493.534571759257</v>
      </c>
    </row>
    <row r="1198" spans="1:20" ht="32">
      <c r="A1198">
        <v>1276</v>
      </c>
      <c r="B1198" s="3" t="s">
        <v>1277</v>
      </c>
      <c r="C1198" s="3" t="s">
        <v>5386</v>
      </c>
      <c r="D1198">
        <v>3000</v>
      </c>
      <c r="E1198">
        <v>3132.63</v>
      </c>
      <c r="F1198" t="s">
        <v>8219</v>
      </c>
      <c r="G1198" t="s">
        <v>8224</v>
      </c>
      <c r="H1198" t="s">
        <v>8246</v>
      </c>
      <c r="I1198">
        <v>1251777600</v>
      </c>
      <c r="J1198">
        <v>1247504047</v>
      </c>
      <c r="K1198" t="b">
        <v>1</v>
      </c>
      <c r="L1198">
        <v>68</v>
      </c>
      <c r="M1198" t="b">
        <v>1</v>
      </c>
      <c r="N1198" t="s">
        <v>8276</v>
      </c>
      <c r="O1198">
        <f t="shared" si="72"/>
        <v>104.42</v>
      </c>
      <c r="P1198">
        <f t="shared" si="73"/>
        <v>46.07</v>
      </c>
      <c r="Q1198" s="5" t="s">
        <v>8325</v>
      </c>
      <c r="R1198" t="s">
        <v>8326</v>
      </c>
      <c r="S1198" s="9">
        <f t="shared" si="74"/>
        <v>40007.37091435185</v>
      </c>
      <c r="T1198" s="9">
        <f t="shared" si="75"/>
        <v>40056.833333333328</v>
      </c>
    </row>
    <row r="1199" spans="1:20" ht="48">
      <c r="A1199">
        <v>1277</v>
      </c>
      <c r="B1199" s="3" t="s">
        <v>1278</v>
      </c>
      <c r="C1199" s="3" t="s">
        <v>5387</v>
      </c>
      <c r="D1199">
        <v>15000</v>
      </c>
      <c r="E1199">
        <v>15918.65</v>
      </c>
      <c r="F1199" t="s">
        <v>8219</v>
      </c>
      <c r="G1199" t="s">
        <v>8224</v>
      </c>
      <c r="H1199" t="s">
        <v>8246</v>
      </c>
      <c r="I1199">
        <v>1346765347</v>
      </c>
      <c r="J1199">
        <v>1343741347</v>
      </c>
      <c r="K1199" t="b">
        <v>1</v>
      </c>
      <c r="L1199">
        <v>413</v>
      </c>
      <c r="M1199" t="b">
        <v>1</v>
      </c>
      <c r="N1199" t="s">
        <v>8276</v>
      </c>
      <c r="O1199">
        <f t="shared" si="72"/>
        <v>106.12</v>
      </c>
      <c r="P1199">
        <f t="shared" si="73"/>
        <v>38.54</v>
      </c>
      <c r="Q1199" s="5" t="s">
        <v>8325</v>
      </c>
      <c r="R1199" t="s">
        <v>8326</v>
      </c>
      <c r="S1199" s="9">
        <f t="shared" si="74"/>
        <v>41121.22855324074</v>
      </c>
      <c r="T1199" s="9">
        <f t="shared" si="75"/>
        <v>41156.22855324074</v>
      </c>
    </row>
    <row r="1200" spans="1:20" ht="48">
      <c r="A1200">
        <v>1278</v>
      </c>
      <c r="B1200" s="3" t="s">
        <v>1279</v>
      </c>
      <c r="C1200" s="3" t="s">
        <v>5388</v>
      </c>
      <c r="D1200">
        <v>6500</v>
      </c>
      <c r="E1200">
        <v>10071</v>
      </c>
      <c r="F1200" t="s">
        <v>8219</v>
      </c>
      <c r="G1200" t="s">
        <v>8224</v>
      </c>
      <c r="H1200" t="s">
        <v>8246</v>
      </c>
      <c r="I1200">
        <v>1403661600</v>
      </c>
      <c r="J1200">
        <v>1401196766</v>
      </c>
      <c r="K1200" t="b">
        <v>1</v>
      </c>
      <c r="L1200">
        <v>190</v>
      </c>
      <c r="M1200" t="b">
        <v>1</v>
      </c>
      <c r="N1200" t="s">
        <v>8276</v>
      </c>
      <c r="O1200">
        <f t="shared" si="72"/>
        <v>154.94</v>
      </c>
      <c r="P1200">
        <f t="shared" si="73"/>
        <v>53.01</v>
      </c>
      <c r="Q1200" s="5" t="s">
        <v>8325</v>
      </c>
      <c r="R1200" t="s">
        <v>8326</v>
      </c>
      <c r="S1200" s="9">
        <f t="shared" si="74"/>
        <v>41786.221828703703</v>
      </c>
      <c r="T1200" s="9">
        <f t="shared" si="75"/>
        <v>41814.75</v>
      </c>
    </row>
    <row r="1201" spans="1:20" ht="48">
      <c r="A1201">
        <v>1279</v>
      </c>
      <c r="B1201" s="3" t="s">
        <v>1280</v>
      </c>
      <c r="C1201" s="3" t="s">
        <v>5389</v>
      </c>
      <c r="D1201">
        <v>12516</v>
      </c>
      <c r="E1201">
        <v>13864.17</v>
      </c>
      <c r="F1201" t="s">
        <v>8219</v>
      </c>
      <c r="G1201" t="s">
        <v>8224</v>
      </c>
      <c r="H1201" t="s">
        <v>8246</v>
      </c>
      <c r="I1201">
        <v>1395624170</v>
      </c>
      <c r="J1201">
        <v>1392171770</v>
      </c>
      <c r="K1201" t="b">
        <v>1</v>
      </c>
      <c r="L1201">
        <v>189</v>
      </c>
      <c r="M1201" t="b">
        <v>1</v>
      </c>
      <c r="N1201" t="s">
        <v>8276</v>
      </c>
      <c r="O1201">
        <f t="shared" si="72"/>
        <v>110.77</v>
      </c>
      <c r="P1201">
        <f t="shared" si="73"/>
        <v>73.36</v>
      </c>
      <c r="Q1201" s="5" t="s">
        <v>8325</v>
      </c>
      <c r="R1201" t="s">
        <v>8326</v>
      </c>
      <c r="S1201" s="9">
        <f t="shared" si="74"/>
        <v>41681.765856481477</v>
      </c>
      <c r="T1201" s="9">
        <f t="shared" si="75"/>
        <v>41721.724189814813</v>
      </c>
    </row>
    <row r="1202" spans="1:20" ht="48">
      <c r="A1202">
        <v>1280</v>
      </c>
      <c r="B1202" s="3" t="s">
        <v>1281</v>
      </c>
      <c r="C1202" s="3" t="s">
        <v>5390</v>
      </c>
      <c r="D1202">
        <v>15000</v>
      </c>
      <c r="E1202">
        <v>16636.78</v>
      </c>
      <c r="F1202" t="s">
        <v>8219</v>
      </c>
      <c r="G1202" t="s">
        <v>8224</v>
      </c>
      <c r="H1202" t="s">
        <v>8246</v>
      </c>
      <c r="I1202">
        <v>1299003054</v>
      </c>
      <c r="J1202">
        <v>1291227054</v>
      </c>
      <c r="K1202" t="b">
        <v>1</v>
      </c>
      <c r="L1202">
        <v>130</v>
      </c>
      <c r="M1202" t="b">
        <v>1</v>
      </c>
      <c r="N1202" t="s">
        <v>8276</v>
      </c>
      <c r="O1202">
        <f t="shared" si="72"/>
        <v>110.91</v>
      </c>
      <c r="P1202">
        <f t="shared" si="73"/>
        <v>127.98</v>
      </c>
      <c r="Q1202" s="5" t="s">
        <v>8325</v>
      </c>
      <c r="R1202" t="s">
        <v>8326</v>
      </c>
      <c r="S1202" s="9">
        <f t="shared" si="74"/>
        <v>40513.42423611111</v>
      </c>
      <c r="T1202" s="9">
        <f t="shared" si="75"/>
        <v>40603.42423611111</v>
      </c>
    </row>
    <row r="1203" spans="1:20" ht="48">
      <c r="A1203">
        <v>1281</v>
      </c>
      <c r="B1203" s="3" t="s">
        <v>1282</v>
      </c>
      <c r="C1203" s="3" t="s">
        <v>5391</v>
      </c>
      <c r="D1203">
        <v>7000</v>
      </c>
      <c r="E1203">
        <v>7750</v>
      </c>
      <c r="F1203" t="s">
        <v>8219</v>
      </c>
      <c r="G1203" t="s">
        <v>8224</v>
      </c>
      <c r="H1203" t="s">
        <v>8246</v>
      </c>
      <c r="I1203">
        <v>1375033836</v>
      </c>
      <c r="J1203">
        <v>1373305836</v>
      </c>
      <c r="K1203" t="b">
        <v>1</v>
      </c>
      <c r="L1203">
        <v>74</v>
      </c>
      <c r="M1203" t="b">
        <v>1</v>
      </c>
      <c r="N1203" t="s">
        <v>8276</v>
      </c>
      <c r="O1203">
        <f t="shared" si="72"/>
        <v>110.71</v>
      </c>
      <c r="P1203">
        <f t="shared" si="73"/>
        <v>104.73</v>
      </c>
      <c r="Q1203" s="5" t="s">
        <v>8325</v>
      </c>
      <c r="R1203" t="s">
        <v>8326</v>
      </c>
      <c r="S1203" s="9">
        <f t="shared" si="74"/>
        <v>41463.410138888888</v>
      </c>
      <c r="T1203" s="9">
        <f t="shared" si="75"/>
        <v>41483.410138888888</v>
      </c>
    </row>
    <row r="1204" spans="1:20" ht="48">
      <c r="A1204">
        <v>1282</v>
      </c>
      <c r="B1204" s="3" t="s">
        <v>1283</v>
      </c>
      <c r="C1204" s="3" t="s">
        <v>5392</v>
      </c>
      <c r="D1204">
        <v>15000</v>
      </c>
      <c r="E1204">
        <v>18542</v>
      </c>
      <c r="F1204" t="s">
        <v>8219</v>
      </c>
      <c r="G1204" t="s">
        <v>8224</v>
      </c>
      <c r="H1204" t="s">
        <v>8246</v>
      </c>
      <c r="I1204">
        <v>1386565140</v>
      </c>
      <c r="J1204">
        <v>1383909855</v>
      </c>
      <c r="K1204" t="b">
        <v>1</v>
      </c>
      <c r="L1204">
        <v>274</v>
      </c>
      <c r="M1204" t="b">
        <v>1</v>
      </c>
      <c r="N1204" t="s">
        <v>8276</v>
      </c>
      <c r="O1204">
        <f t="shared" si="72"/>
        <v>123.61</v>
      </c>
      <c r="P1204">
        <f t="shared" si="73"/>
        <v>67.67</v>
      </c>
      <c r="Q1204" s="5" t="s">
        <v>8325</v>
      </c>
      <c r="R1204" t="s">
        <v>8326</v>
      </c>
      <c r="S1204" s="9">
        <f t="shared" si="74"/>
        <v>41586.141840277771</v>
      </c>
      <c r="T1204" s="9">
        <f t="shared" si="75"/>
        <v>41616.874305555553</v>
      </c>
    </row>
    <row r="1205" spans="1:20" ht="48">
      <c r="A1205">
        <v>1283</v>
      </c>
      <c r="B1205" s="3" t="s">
        <v>1284</v>
      </c>
      <c r="C1205" s="3" t="s">
        <v>5393</v>
      </c>
      <c r="D1205">
        <v>1000</v>
      </c>
      <c r="E1205">
        <v>2110.5</v>
      </c>
      <c r="F1205" t="s">
        <v>8219</v>
      </c>
      <c r="G1205" t="s">
        <v>8224</v>
      </c>
      <c r="H1205" t="s">
        <v>8246</v>
      </c>
      <c r="I1205">
        <v>1362974400</v>
      </c>
      <c r="J1205">
        <v>1360948389</v>
      </c>
      <c r="K1205" t="b">
        <v>1</v>
      </c>
      <c r="L1205">
        <v>22</v>
      </c>
      <c r="M1205" t="b">
        <v>1</v>
      </c>
      <c r="N1205" t="s">
        <v>8276</v>
      </c>
      <c r="O1205">
        <f t="shared" si="72"/>
        <v>211.05</v>
      </c>
      <c r="P1205">
        <f t="shared" si="73"/>
        <v>95.93</v>
      </c>
      <c r="Q1205" s="5" t="s">
        <v>8325</v>
      </c>
      <c r="R1205" t="s">
        <v>8326</v>
      </c>
      <c r="S1205" s="9">
        <f t="shared" si="74"/>
        <v>41320.38413194444</v>
      </c>
      <c r="T1205" s="9">
        <f t="shared" si="75"/>
        <v>41343.833333333328</v>
      </c>
    </row>
    <row r="1206" spans="1:20" ht="48">
      <c r="A1206">
        <v>1364</v>
      </c>
      <c r="B1206" s="3" t="s">
        <v>1365</v>
      </c>
      <c r="C1206" s="3" t="s">
        <v>5474</v>
      </c>
      <c r="D1206">
        <v>42000</v>
      </c>
      <c r="E1206">
        <v>49830</v>
      </c>
      <c r="F1206" t="s">
        <v>8219</v>
      </c>
      <c r="G1206" t="s">
        <v>8232</v>
      </c>
      <c r="H1206" t="s">
        <v>8253</v>
      </c>
      <c r="I1206">
        <v>1420648906</v>
      </c>
      <c r="J1206">
        <v>1415464906</v>
      </c>
      <c r="K1206" t="b">
        <v>0</v>
      </c>
      <c r="L1206">
        <v>144</v>
      </c>
      <c r="M1206" t="b">
        <v>1</v>
      </c>
      <c r="N1206" t="s">
        <v>8276</v>
      </c>
      <c r="O1206">
        <f t="shared" si="72"/>
        <v>118.64</v>
      </c>
      <c r="P1206">
        <f t="shared" si="73"/>
        <v>346.04</v>
      </c>
      <c r="Q1206" s="5" t="s">
        <v>8325</v>
      </c>
      <c r="R1206" t="s">
        <v>8326</v>
      </c>
      <c r="S1206" s="9">
        <f t="shared" si="74"/>
        <v>41951.362337962964</v>
      </c>
      <c r="T1206" s="9">
        <f t="shared" si="75"/>
        <v>42011.362337962964</v>
      </c>
    </row>
    <row r="1207" spans="1:20" ht="48">
      <c r="A1207">
        <v>1365</v>
      </c>
      <c r="B1207" s="3" t="s">
        <v>1366</v>
      </c>
      <c r="C1207" s="3" t="s">
        <v>5475</v>
      </c>
      <c r="D1207">
        <v>7500</v>
      </c>
      <c r="E1207">
        <v>7520</v>
      </c>
      <c r="F1207" t="s">
        <v>8219</v>
      </c>
      <c r="G1207" t="s">
        <v>8224</v>
      </c>
      <c r="H1207" t="s">
        <v>8246</v>
      </c>
      <c r="I1207">
        <v>1426523752</v>
      </c>
      <c r="J1207">
        <v>1423935352</v>
      </c>
      <c r="K1207" t="b">
        <v>0</v>
      </c>
      <c r="L1207">
        <v>92</v>
      </c>
      <c r="M1207" t="b">
        <v>1</v>
      </c>
      <c r="N1207" t="s">
        <v>8276</v>
      </c>
      <c r="O1207">
        <f t="shared" si="72"/>
        <v>100.27</v>
      </c>
      <c r="P1207">
        <f t="shared" si="73"/>
        <v>81.739999999999995</v>
      </c>
      <c r="Q1207" s="5" t="s">
        <v>8325</v>
      </c>
      <c r="R1207" t="s">
        <v>8326</v>
      </c>
      <c r="S1207" s="9">
        <f t="shared" si="74"/>
        <v>42049.399907407402</v>
      </c>
      <c r="T1207" s="9">
        <f t="shared" si="75"/>
        <v>42079.358240740738</v>
      </c>
    </row>
    <row r="1208" spans="1:20" ht="16">
      <c r="A1208">
        <v>1366</v>
      </c>
      <c r="B1208" s="3" t="s">
        <v>1367</v>
      </c>
      <c r="C1208" s="3" t="s">
        <v>5476</v>
      </c>
      <c r="D1208">
        <v>7500</v>
      </c>
      <c r="E1208">
        <v>9486.69</v>
      </c>
      <c r="F1208" t="s">
        <v>8219</v>
      </c>
      <c r="G1208" t="s">
        <v>8224</v>
      </c>
      <c r="H1208" t="s">
        <v>8246</v>
      </c>
      <c r="I1208">
        <v>1417049663</v>
      </c>
      <c r="J1208">
        <v>1413158063</v>
      </c>
      <c r="K1208" t="b">
        <v>0</v>
      </c>
      <c r="L1208">
        <v>147</v>
      </c>
      <c r="M1208" t="b">
        <v>1</v>
      </c>
      <c r="N1208" t="s">
        <v>8276</v>
      </c>
      <c r="O1208">
        <f t="shared" si="72"/>
        <v>126.49</v>
      </c>
      <c r="P1208">
        <f t="shared" si="73"/>
        <v>64.540000000000006</v>
      </c>
      <c r="Q1208" s="5" t="s">
        <v>8325</v>
      </c>
      <c r="R1208" t="s">
        <v>8326</v>
      </c>
      <c r="S1208" s="9">
        <f t="shared" si="74"/>
        <v>41924.662766203699</v>
      </c>
      <c r="T1208" s="9">
        <f t="shared" si="75"/>
        <v>41969.704432870371</v>
      </c>
    </row>
    <row r="1209" spans="1:20" ht="48">
      <c r="A1209">
        <v>1367</v>
      </c>
      <c r="B1209" s="3" t="s">
        <v>1368</v>
      </c>
      <c r="C1209" s="3" t="s">
        <v>5477</v>
      </c>
      <c r="D1209">
        <v>5000</v>
      </c>
      <c r="E1209">
        <v>5713</v>
      </c>
      <c r="F1209" t="s">
        <v>8219</v>
      </c>
      <c r="G1209" t="s">
        <v>8224</v>
      </c>
      <c r="H1209" t="s">
        <v>8246</v>
      </c>
      <c r="I1209">
        <v>1447463050</v>
      </c>
      <c r="J1209">
        <v>1444867450</v>
      </c>
      <c r="K1209" t="b">
        <v>0</v>
      </c>
      <c r="L1209">
        <v>90</v>
      </c>
      <c r="M1209" t="b">
        <v>1</v>
      </c>
      <c r="N1209" t="s">
        <v>8276</v>
      </c>
      <c r="O1209">
        <f t="shared" si="72"/>
        <v>114.26</v>
      </c>
      <c r="P1209">
        <f t="shared" si="73"/>
        <v>63.48</v>
      </c>
      <c r="Q1209" s="5" t="s">
        <v>8325</v>
      </c>
      <c r="R1209" t="s">
        <v>8326</v>
      </c>
      <c r="S1209" s="9">
        <f t="shared" si="74"/>
        <v>42291.669560185182</v>
      </c>
      <c r="T1209" s="9">
        <f t="shared" si="75"/>
        <v>42321.711226851847</v>
      </c>
    </row>
    <row r="1210" spans="1:20" ht="48">
      <c r="A1210">
        <v>1368</v>
      </c>
      <c r="B1210" s="3" t="s">
        <v>1369</v>
      </c>
      <c r="C1210" s="3" t="s">
        <v>5478</v>
      </c>
      <c r="D1210">
        <v>5000</v>
      </c>
      <c r="E1210">
        <v>5535</v>
      </c>
      <c r="F1210" t="s">
        <v>8219</v>
      </c>
      <c r="G1210" t="s">
        <v>8224</v>
      </c>
      <c r="H1210" t="s">
        <v>8246</v>
      </c>
      <c r="I1210">
        <v>1434342894</v>
      </c>
      <c r="J1210">
        <v>1432269294</v>
      </c>
      <c r="K1210" t="b">
        <v>0</v>
      </c>
      <c r="L1210">
        <v>87</v>
      </c>
      <c r="M1210" t="b">
        <v>1</v>
      </c>
      <c r="N1210" t="s">
        <v>8276</v>
      </c>
      <c r="O1210">
        <f t="shared" si="72"/>
        <v>110.7</v>
      </c>
      <c r="P1210">
        <f t="shared" si="73"/>
        <v>63.62</v>
      </c>
      <c r="Q1210" s="5" t="s">
        <v>8325</v>
      </c>
      <c r="R1210" t="s">
        <v>8326</v>
      </c>
      <c r="S1210" s="9">
        <f t="shared" si="74"/>
        <v>42145.857569444437</v>
      </c>
      <c r="T1210" s="9">
        <f t="shared" si="75"/>
        <v>42169.857569444437</v>
      </c>
    </row>
    <row r="1211" spans="1:20" ht="48">
      <c r="A1211">
        <v>1369</v>
      </c>
      <c r="B1211" s="3" t="s">
        <v>1370</v>
      </c>
      <c r="C1211" s="3" t="s">
        <v>5479</v>
      </c>
      <c r="D1211">
        <v>32360</v>
      </c>
      <c r="E1211">
        <v>34090.629999999997</v>
      </c>
      <c r="F1211" t="s">
        <v>8219</v>
      </c>
      <c r="G1211" t="s">
        <v>8224</v>
      </c>
      <c r="H1211" t="s">
        <v>8246</v>
      </c>
      <c r="I1211">
        <v>1397225746</v>
      </c>
      <c r="J1211">
        <v>1394633746</v>
      </c>
      <c r="K1211" t="b">
        <v>0</v>
      </c>
      <c r="L1211">
        <v>406</v>
      </c>
      <c r="M1211" t="b">
        <v>1</v>
      </c>
      <c r="N1211" t="s">
        <v>8276</v>
      </c>
      <c r="O1211">
        <f t="shared" si="72"/>
        <v>105.35</v>
      </c>
      <c r="P1211">
        <f t="shared" si="73"/>
        <v>83.97</v>
      </c>
      <c r="Q1211" s="5" t="s">
        <v>8325</v>
      </c>
      <c r="R1211" t="s">
        <v>8326</v>
      </c>
      <c r="S1211" s="9">
        <f t="shared" si="74"/>
        <v>41710.260949074072</v>
      </c>
      <c r="T1211" s="9">
        <f t="shared" si="75"/>
        <v>41740.260949074072</v>
      </c>
    </row>
    <row r="1212" spans="1:20" ht="32">
      <c r="A1212">
        <v>1370</v>
      </c>
      <c r="B1212" s="3" t="s">
        <v>1371</v>
      </c>
      <c r="C1212" s="3" t="s">
        <v>5480</v>
      </c>
      <c r="D1212">
        <v>1500</v>
      </c>
      <c r="E1212">
        <v>1555</v>
      </c>
      <c r="F1212" t="s">
        <v>8219</v>
      </c>
      <c r="G1212" t="s">
        <v>8224</v>
      </c>
      <c r="H1212" t="s">
        <v>8246</v>
      </c>
      <c r="I1212">
        <v>1381881890</v>
      </c>
      <c r="J1212">
        <v>1380585890</v>
      </c>
      <c r="K1212" t="b">
        <v>0</v>
      </c>
      <c r="L1212">
        <v>20</v>
      </c>
      <c r="M1212" t="b">
        <v>1</v>
      </c>
      <c r="N1212" t="s">
        <v>8276</v>
      </c>
      <c r="O1212">
        <f t="shared" si="72"/>
        <v>103.67</v>
      </c>
      <c r="P1212">
        <f t="shared" si="73"/>
        <v>77.75</v>
      </c>
      <c r="Q1212" s="5" t="s">
        <v>8325</v>
      </c>
      <c r="R1212" t="s">
        <v>8326</v>
      </c>
      <c r="S1212" s="9">
        <f t="shared" si="74"/>
        <v>41547.670023148145</v>
      </c>
      <c r="T1212" s="9">
        <f t="shared" si="75"/>
        <v>41562.670023148145</v>
      </c>
    </row>
    <row r="1213" spans="1:20" ht="48">
      <c r="A1213">
        <v>1371</v>
      </c>
      <c r="B1213" s="3" t="s">
        <v>1372</v>
      </c>
      <c r="C1213" s="3" t="s">
        <v>5481</v>
      </c>
      <c r="D1213">
        <v>6999</v>
      </c>
      <c r="E1213">
        <v>7495</v>
      </c>
      <c r="F1213" t="s">
        <v>8219</v>
      </c>
      <c r="G1213" t="s">
        <v>8224</v>
      </c>
      <c r="H1213" t="s">
        <v>8246</v>
      </c>
      <c r="I1213">
        <v>1431022342</v>
      </c>
      <c r="J1213">
        <v>1428430342</v>
      </c>
      <c r="K1213" t="b">
        <v>0</v>
      </c>
      <c r="L1213">
        <v>70</v>
      </c>
      <c r="M1213" t="b">
        <v>1</v>
      </c>
      <c r="N1213" t="s">
        <v>8276</v>
      </c>
      <c r="O1213">
        <f t="shared" si="72"/>
        <v>107.09</v>
      </c>
      <c r="P1213">
        <f t="shared" si="73"/>
        <v>107.07</v>
      </c>
      <c r="Q1213" s="5" t="s">
        <v>8325</v>
      </c>
      <c r="R1213" t="s">
        <v>8326</v>
      </c>
      <c r="S1213" s="9">
        <f t="shared" si="74"/>
        <v>42101.425254629627</v>
      </c>
      <c r="T1213" s="9">
        <f t="shared" si="75"/>
        <v>42131.425254629627</v>
      </c>
    </row>
    <row r="1214" spans="1:20" ht="16">
      <c r="A1214">
        <v>1372</v>
      </c>
      <c r="B1214" s="3" t="s">
        <v>1373</v>
      </c>
      <c r="C1214" s="3" t="s">
        <v>5482</v>
      </c>
      <c r="D1214">
        <v>500</v>
      </c>
      <c r="E1214">
        <v>620</v>
      </c>
      <c r="F1214" t="s">
        <v>8219</v>
      </c>
      <c r="G1214" t="s">
        <v>8224</v>
      </c>
      <c r="H1214" t="s">
        <v>8246</v>
      </c>
      <c r="I1214">
        <v>1342115132</v>
      </c>
      <c r="J1214">
        <v>1339523132</v>
      </c>
      <c r="K1214" t="b">
        <v>0</v>
      </c>
      <c r="L1214">
        <v>16</v>
      </c>
      <c r="M1214" t="b">
        <v>1</v>
      </c>
      <c r="N1214" t="s">
        <v>8276</v>
      </c>
      <c r="O1214">
        <f t="shared" si="72"/>
        <v>124</v>
      </c>
      <c r="P1214">
        <f t="shared" si="73"/>
        <v>38.75</v>
      </c>
      <c r="Q1214" s="5" t="s">
        <v>8325</v>
      </c>
      <c r="R1214" t="s">
        <v>8326</v>
      </c>
      <c r="S1214" s="9">
        <f t="shared" si="74"/>
        <v>41072.40662037037</v>
      </c>
      <c r="T1214" s="9">
        <f t="shared" si="75"/>
        <v>41102.40662037037</v>
      </c>
    </row>
    <row r="1215" spans="1:20" ht="32">
      <c r="A1215">
        <v>1373</v>
      </c>
      <c r="B1215" s="3" t="s">
        <v>1374</v>
      </c>
      <c r="C1215" s="3" t="s">
        <v>5483</v>
      </c>
      <c r="D1215">
        <v>10000</v>
      </c>
      <c r="E1215">
        <v>10501</v>
      </c>
      <c r="F1215" t="s">
        <v>8219</v>
      </c>
      <c r="G1215" t="s">
        <v>8224</v>
      </c>
      <c r="H1215" t="s">
        <v>8246</v>
      </c>
      <c r="I1215">
        <v>1483138233</v>
      </c>
      <c r="J1215">
        <v>1480546233</v>
      </c>
      <c r="K1215" t="b">
        <v>0</v>
      </c>
      <c r="L1215">
        <v>52</v>
      </c>
      <c r="M1215" t="b">
        <v>1</v>
      </c>
      <c r="N1215" t="s">
        <v>8276</v>
      </c>
      <c r="O1215">
        <f t="shared" si="72"/>
        <v>105.01</v>
      </c>
      <c r="P1215">
        <f t="shared" si="73"/>
        <v>201.94</v>
      </c>
      <c r="Q1215" s="5" t="s">
        <v>8325</v>
      </c>
      <c r="R1215" t="s">
        <v>8326</v>
      </c>
      <c r="S1215" s="9">
        <f t="shared" si="74"/>
        <v>42704.618437499994</v>
      </c>
      <c r="T1215" s="9">
        <f t="shared" si="75"/>
        <v>42734.618437499994</v>
      </c>
    </row>
    <row r="1216" spans="1:20" ht="48">
      <c r="A1216">
        <v>1374</v>
      </c>
      <c r="B1216" s="3" t="s">
        <v>1375</v>
      </c>
      <c r="C1216" s="3" t="s">
        <v>5484</v>
      </c>
      <c r="D1216">
        <v>1500</v>
      </c>
      <c r="E1216">
        <v>2842</v>
      </c>
      <c r="F1216" t="s">
        <v>8219</v>
      </c>
      <c r="G1216" t="s">
        <v>8224</v>
      </c>
      <c r="H1216" t="s">
        <v>8246</v>
      </c>
      <c r="I1216">
        <v>1458874388</v>
      </c>
      <c r="J1216">
        <v>1456285988</v>
      </c>
      <c r="K1216" t="b">
        <v>0</v>
      </c>
      <c r="L1216">
        <v>66</v>
      </c>
      <c r="M1216" t="b">
        <v>1</v>
      </c>
      <c r="N1216" t="s">
        <v>8276</v>
      </c>
      <c r="O1216">
        <f t="shared" si="72"/>
        <v>189.47</v>
      </c>
      <c r="P1216">
        <f t="shared" si="73"/>
        <v>43.06</v>
      </c>
      <c r="Q1216" s="5" t="s">
        <v>8325</v>
      </c>
      <c r="R1216" t="s">
        <v>8326</v>
      </c>
      <c r="S1216" s="9">
        <f t="shared" si="74"/>
        <v>42423.828564814808</v>
      </c>
      <c r="T1216" s="9">
        <f t="shared" si="75"/>
        <v>42453.786898148144</v>
      </c>
    </row>
    <row r="1217" spans="1:20" ht="48">
      <c r="A1217">
        <v>1375</v>
      </c>
      <c r="B1217" s="3" t="s">
        <v>1376</v>
      </c>
      <c r="C1217" s="3" t="s">
        <v>5485</v>
      </c>
      <c r="D1217">
        <v>4000</v>
      </c>
      <c r="E1217">
        <v>6853</v>
      </c>
      <c r="F1217" t="s">
        <v>8219</v>
      </c>
      <c r="G1217" t="s">
        <v>8230</v>
      </c>
      <c r="H1217" t="s">
        <v>8249</v>
      </c>
      <c r="I1217">
        <v>1484444119</v>
      </c>
      <c r="J1217">
        <v>1481852119</v>
      </c>
      <c r="K1217" t="b">
        <v>0</v>
      </c>
      <c r="L1217">
        <v>109</v>
      </c>
      <c r="M1217" t="b">
        <v>1</v>
      </c>
      <c r="N1217" t="s">
        <v>8276</v>
      </c>
      <c r="O1217">
        <f t="shared" si="72"/>
        <v>171.33</v>
      </c>
      <c r="P1217">
        <f t="shared" si="73"/>
        <v>62.87</v>
      </c>
      <c r="Q1217" s="5" t="s">
        <v>8325</v>
      </c>
      <c r="R1217" t="s">
        <v>8326</v>
      </c>
      <c r="S1217" s="9">
        <f t="shared" si="74"/>
        <v>42719.732858796291</v>
      </c>
      <c r="T1217" s="9">
        <f t="shared" si="75"/>
        <v>42749.732858796291</v>
      </c>
    </row>
    <row r="1218" spans="1:20" ht="32">
      <c r="A1218">
        <v>1376</v>
      </c>
      <c r="B1218" s="3" t="s">
        <v>1377</v>
      </c>
      <c r="C1218" s="3" t="s">
        <v>5486</v>
      </c>
      <c r="D1218">
        <v>3700</v>
      </c>
      <c r="E1218">
        <v>9342</v>
      </c>
      <c r="F1218" t="s">
        <v>8219</v>
      </c>
      <c r="G1218" t="s">
        <v>8225</v>
      </c>
      <c r="H1218" t="s">
        <v>8247</v>
      </c>
      <c r="I1218">
        <v>1480784606</v>
      </c>
      <c r="J1218">
        <v>1478189006</v>
      </c>
      <c r="K1218" t="b">
        <v>0</v>
      </c>
      <c r="L1218">
        <v>168</v>
      </c>
      <c r="M1218" t="b">
        <v>1</v>
      </c>
      <c r="N1218" t="s">
        <v>8276</v>
      </c>
      <c r="O1218">
        <f t="shared" ref="O1218:O1281" si="76">ROUND((E1218/D1218*100),2)</f>
        <v>252.49</v>
      </c>
      <c r="P1218">
        <f t="shared" ref="P1218:P1281" si="77">ROUND((E1218/L1218),2)</f>
        <v>55.61</v>
      </c>
      <c r="Q1218" s="5" t="s">
        <v>8325</v>
      </c>
      <c r="R1218" t="s">
        <v>8326</v>
      </c>
      <c r="S1218" s="9">
        <f t="shared" si="74"/>
        <v>42677.335717592585</v>
      </c>
      <c r="T1218" s="9">
        <f t="shared" si="75"/>
        <v>42707.377384259256</v>
      </c>
    </row>
    <row r="1219" spans="1:20" ht="48">
      <c r="A1219">
        <v>1377</v>
      </c>
      <c r="B1219" s="3" t="s">
        <v>1378</v>
      </c>
      <c r="C1219" s="3" t="s">
        <v>5487</v>
      </c>
      <c r="D1219">
        <v>1300</v>
      </c>
      <c r="E1219">
        <v>1510</v>
      </c>
      <c r="F1219" t="s">
        <v>8219</v>
      </c>
      <c r="G1219" t="s">
        <v>8224</v>
      </c>
      <c r="H1219" t="s">
        <v>8246</v>
      </c>
      <c r="I1219">
        <v>1486095060</v>
      </c>
      <c r="J1219">
        <v>1484198170</v>
      </c>
      <c r="K1219" t="b">
        <v>0</v>
      </c>
      <c r="L1219">
        <v>31</v>
      </c>
      <c r="M1219" t="b">
        <v>1</v>
      </c>
      <c r="N1219" t="s">
        <v>8276</v>
      </c>
      <c r="O1219">
        <f t="shared" si="76"/>
        <v>116.15</v>
      </c>
      <c r="P1219">
        <f t="shared" si="77"/>
        <v>48.71</v>
      </c>
      <c r="Q1219" s="5" t="s">
        <v>8325</v>
      </c>
      <c r="R1219" t="s">
        <v>8326</v>
      </c>
      <c r="S1219" s="9">
        <f t="shared" ref="S1219:S1282" si="78">(J1219/86400)+25569+(-8/24)</f>
        <v>42746.88622685185</v>
      </c>
      <c r="T1219" s="9">
        <f t="shared" ref="T1219:T1282" si="79">(I1219/86400)+25569+(-8/24)</f>
        <v>42768.84097222222</v>
      </c>
    </row>
    <row r="1220" spans="1:20" ht="16">
      <c r="A1220">
        <v>1378</v>
      </c>
      <c r="B1220" s="3" t="s">
        <v>1379</v>
      </c>
      <c r="C1220" s="3" t="s">
        <v>5488</v>
      </c>
      <c r="D1220">
        <v>2000</v>
      </c>
      <c r="E1220">
        <v>4067</v>
      </c>
      <c r="F1220" t="s">
        <v>8219</v>
      </c>
      <c r="G1220" t="s">
        <v>8225</v>
      </c>
      <c r="H1220" t="s">
        <v>8247</v>
      </c>
      <c r="I1220">
        <v>1470075210</v>
      </c>
      <c r="J1220">
        <v>1468779210</v>
      </c>
      <c r="K1220" t="b">
        <v>0</v>
      </c>
      <c r="L1220">
        <v>133</v>
      </c>
      <c r="M1220" t="b">
        <v>1</v>
      </c>
      <c r="N1220" t="s">
        <v>8276</v>
      </c>
      <c r="O1220">
        <f t="shared" si="76"/>
        <v>203.35</v>
      </c>
      <c r="P1220">
        <f t="shared" si="77"/>
        <v>30.58</v>
      </c>
      <c r="Q1220" s="5" t="s">
        <v>8325</v>
      </c>
      <c r="R1220" t="s">
        <v>8326</v>
      </c>
      <c r="S1220" s="9">
        <f t="shared" si="78"/>
        <v>42568.426041666666</v>
      </c>
      <c r="T1220" s="9">
        <f t="shared" si="79"/>
        <v>42583.426041666666</v>
      </c>
    </row>
    <row r="1221" spans="1:20" ht="32">
      <c r="A1221">
        <v>1379</v>
      </c>
      <c r="B1221" s="3" t="s">
        <v>1380</v>
      </c>
      <c r="C1221" s="3" t="s">
        <v>5489</v>
      </c>
      <c r="D1221">
        <v>10000</v>
      </c>
      <c r="E1221">
        <v>11160</v>
      </c>
      <c r="F1221" t="s">
        <v>8219</v>
      </c>
      <c r="G1221" t="s">
        <v>8224</v>
      </c>
      <c r="H1221" t="s">
        <v>8246</v>
      </c>
      <c r="I1221">
        <v>1433504876</v>
      </c>
      <c r="J1221">
        <v>1430912876</v>
      </c>
      <c r="K1221" t="b">
        <v>0</v>
      </c>
      <c r="L1221">
        <v>151</v>
      </c>
      <c r="M1221" t="b">
        <v>1</v>
      </c>
      <c r="N1221" t="s">
        <v>8276</v>
      </c>
      <c r="O1221">
        <f t="shared" si="76"/>
        <v>111.6</v>
      </c>
      <c r="P1221">
        <f t="shared" si="77"/>
        <v>73.91</v>
      </c>
      <c r="Q1221" s="5" t="s">
        <v>8325</v>
      </c>
      <c r="R1221" t="s">
        <v>8326</v>
      </c>
      <c r="S1221" s="9">
        <f t="shared" si="78"/>
        <v>42130.158287037033</v>
      </c>
      <c r="T1221" s="9">
        <f t="shared" si="79"/>
        <v>42160.158287037033</v>
      </c>
    </row>
    <row r="1222" spans="1:20" ht="32">
      <c r="A1222">
        <v>1380</v>
      </c>
      <c r="B1222" s="3" t="s">
        <v>1381</v>
      </c>
      <c r="C1222" s="3" t="s">
        <v>5490</v>
      </c>
      <c r="D1222">
        <v>25</v>
      </c>
      <c r="E1222">
        <v>106</v>
      </c>
      <c r="F1222" t="s">
        <v>8219</v>
      </c>
      <c r="G1222" t="s">
        <v>8224</v>
      </c>
      <c r="H1222" t="s">
        <v>8246</v>
      </c>
      <c r="I1222">
        <v>1433815200</v>
      </c>
      <c r="J1222">
        <v>1431886706</v>
      </c>
      <c r="K1222" t="b">
        <v>0</v>
      </c>
      <c r="L1222">
        <v>5</v>
      </c>
      <c r="M1222" t="b">
        <v>1</v>
      </c>
      <c r="N1222" t="s">
        <v>8276</v>
      </c>
      <c r="O1222">
        <f t="shared" si="76"/>
        <v>424</v>
      </c>
      <c r="P1222">
        <f t="shared" si="77"/>
        <v>21.2</v>
      </c>
      <c r="Q1222" s="5" t="s">
        <v>8325</v>
      </c>
      <c r="R1222" t="s">
        <v>8326</v>
      </c>
      <c r="S1222" s="9">
        <f t="shared" si="78"/>
        <v>42141.429467592585</v>
      </c>
      <c r="T1222" s="9">
        <f t="shared" si="79"/>
        <v>42163.749999999993</v>
      </c>
    </row>
    <row r="1223" spans="1:20" ht="48">
      <c r="A1223">
        <v>1381</v>
      </c>
      <c r="B1223" s="3" t="s">
        <v>1382</v>
      </c>
      <c r="C1223" s="3" t="s">
        <v>5491</v>
      </c>
      <c r="D1223">
        <v>5000</v>
      </c>
      <c r="E1223">
        <v>5355</v>
      </c>
      <c r="F1223" t="s">
        <v>8219</v>
      </c>
      <c r="G1223" t="s">
        <v>8224</v>
      </c>
      <c r="H1223" t="s">
        <v>8246</v>
      </c>
      <c r="I1223">
        <v>1482988125</v>
      </c>
      <c r="J1223">
        <v>1480396125</v>
      </c>
      <c r="K1223" t="b">
        <v>0</v>
      </c>
      <c r="L1223">
        <v>73</v>
      </c>
      <c r="M1223" t="b">
        <v>1</v>
      </c>
      <c r="N1223" t="s">
        <v>8276</v>
      </c>
      <c r="O1223">
        <f t="shared" si="76"/>
        <v>107.1</v>
      </c>
      <c r="P1223">
        <f t="shared" si="77"/>
        <v>73.36</v>
      </c>
      <c r="Q1223" s="5" t="s">
        <v>8325</v>
      </c>
      <c r="R1223" t="s">
        <v>8326</v>
      </c>
      <c r="S1223" s="9">
        <f t="shared" si="78"/>
        <v>42702.881076388883</v>
      </c>
      <c r="T1223" s="9">
        <f t="shared" si="79"/>
        <v>42732.881076388883</v>
      </c>
    </row>
    <row r="1224" spans="1:20" ht="48">
      <c r="A1224">
        <v>1382</v>
      </c>
      <c r="B1224" s="3" t="s">
        <v>1383</v>
      </c>
      <c r="C1224" s="3" t="s">
        <v>5492</v>
      </c>
      <c r="D1224">
        <v>8000</v>
      </c>
      <c r="E1224">
        <v>8349</v>
      </c>
      <c r="F1224" t="s">
        <v>8219</v>
      </c>
      <c r="G1224" t="s">
        <v>8224</v>
      </c>
      <c r="H1224" t="s">
        <v>8246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8276</v>
      </c>
      <c r="O1224">
        <f t="shared" si="76"/>
        <v>104.36</v>
      </c>
      <c r="P1224">
        <f t="shared" si="77"/>
        <v>56.41</v>
      </c>
      <c r="Q1224" s="5" t="s">
        <v>8325</v>
      </c>
      <c r="R1224" t="s">
        <v>8326</v>
      </c>
      <c r="S1224" s="9">
        <f t="shared" si="78"/>
        <v>41370.466851851852</v>
      </c>
      <c r="T1224" s="9">
        <f t="shared" si="79"/>
        <v>41400.466851851852</v>
      </c>
    </row>
    <row r="1225" spans="1:20" ht="48">
      <c r="A1225">
        <v>1383</v>
      </c>
      <c r="B1225" s="3" t="s">
        <v>1384</v>
      </c>
      <c r="C1225" s="3" t="s">
        <v>5493</v>
      </c>
      <c r="D1225">
        <v>2200</v>
      </c>
      <c r="E1225">
        <v>4673</v>
      </c>
      <c r="F1225" t="s">
        <v>8219</v>
      </c>
      <c r="G1225" t="s">
        <v>8229</v>
      </c>
      <c r="H1225" t="s">
        <v>8251</v>
      </c>
      <c r="I1225">
        <v>1482457678</v>
      </c>
      <c r="J1225">
        <v>1480729678</v>
      </c>
      <c r="K1225" t="b">
        <v>0</v>
      </c>
      <c r="L1225">
        <v>93</v>
      </c>
      <c r="M1225" t="b">
        <v>1</v>
      </c>
      <c r="N1225" t="s">
        <v>8276</v>
      </c>
      <c r="O1225">
        <f t="shared" si="76"/>
        <v>212.41</v>
      </c>
      <c r="P1225">
        <f t="shared" si="77"/>
        <v>50.25</v>
      </c>
      <c r="Q1225" s="5" t="s">
        <v>8325</v>
      </c>
      <c r="R1225" t="s">
        <v>8326</v>
      </c>
      <c r="S1225" s="9">
        <f t="shared" si="78"/>
        <v>42706.741643518515</v>
      </c>
      <c r="T1225" s="9">
        <f t="shared" si="79"/>
        <v>42726.741643518515</v>
      </c>
    </row>
    <row r="1226" spans="1:20" ht="48">
      <c r="A1226">
        <v>1384</v>
      </c>
      <c r="B1226" s="3" t="s">
        <v>1385</v>
      </c>
      <c r="C1226" s="3" t="s">
        <v>5494</v>
      </c>
      <c r="D1226">
        <v>3500</v>
      </c>
      <c r="E1226">
        <v>4343</v>
      </c>
      <c r="F1226" t="s">
        <v>8219</v>
      </c>
      <c r="G1226" t="s">
        <v>8224</v>
      </c>
      <c r="H1226" t="s">
        <v>8246</v>
      </c>
      <c r="I1226">
        <v>1436117922</v>
      </c>
      <c r="J1226">
        <v>1433525922</v>
      </c>
      <c r="K1226" t="b">
        <v>0</v>
      </c>
      <c r="L1226">
        <v>63</v>
      </c>
      <c r="M1226" t="b">
        <v>1</v>
      </c>
      <c r="N1226" t="s">
        <v>8276</v>
      </c>
      <c r="O1226">
        <f t="shared" si="76"/>
        <v>124.09</v>
      </c>
      <c r="P1226">
        <f t="shared" si="77"/>
        <v>68.94</v>
      </c>
      <c r="Q1226" s="5" t="s">
        <v>8325</v>
      </c>
      <c r="R1226" t="s">
        <v>8326</v>
      </c>
      <c r="S1226" s="9">
        <f t="shared" si="78"/>
        <v>42160.401874999996</v>
      </c>
      <c r="T1226" s="9">
        <f t="shared" si="79"/>
        <v>42190.401874999996</v>
      </c>
    </row>
    <row r="1227" spans="1:20" ht="48">
      <c r="A1227">
        <v>1385</v>
      </c>
      <c r="B1227" s="3" t="s">
        <v>1386</v>
      </c>
      <c r="C1227" s="3" t="s">
        <v>5495</v>
      </c>
      <c r="D1227">
        <v>8000</v>
      </c>
      <c r="E1227">
        <v>8832.49</v>
      </c>
      <c r="F1227" t="s">
        <v>8219</v>
      </c>
      <c r="G1227" t="s">
        <v>8236</v>
      </c>
      <c r="H1227" t="s">
        <v>8249</v>
      </c>
      <c r="I1227">
        <v>1461931860</v>
      </c>
      <c r="J1227">
        <v>1457109121</v>
      </c>
      <c r="K1227" t="b">
        <v>0</v>
      </c>
      <c r="L1227">
        <v>134</v>
      </c>
      <c r="M1227" t="b">
        <v>1</v>
      </c>
      <c r="N1227" t="s">
        <v>8276</v>
      </c>
      <c r="O1227">
        <f t="shared" si="76"/>
        <v>110.41</v>
      </c>
      <c r="P1227">
        <f t="shared" si="77"/>
        <v>65.91</v>
      </c>
      <c r="Q1227" s="5" t="s">
        <v>8325</v>
      </c>
      <c r="R1227" t="s">
        <v>8326</v>
      </c>
      <c r="S1227" s="9">
        <f t="shared" si="78"/>
        <v>42433.355567129627</v>
      </c>
      <c r="T1227" s="9">
        <f t="shared" si="79"/>
        <v>42489.174305555549</v>
      </c>
    </row>
    <row r="1228" spans="1:20" ht="32">
      <c r="A1228">
        <v>1386</v>
      </c>
      <c r="B1228" s="3" t="s">
        <v>1387</v>
      </c>
      <c r="C1228" s="3" t="s">
        <v>5496</v>
      </c>
      <c r="D1228">
        <v>400</v>
      </c>
      <c r="E1228">
        <v>875</v>
      </c>
      <c r="F1228" t="s">
        <v>8219</v>
      </c>
      <c r="G1228" t="s">
        <v>8224</v>
      </c>
      <c r="H1228" t="s">
        <v>8246</v>
      </c>
      <c r="I1228">
        <v>1438183889</v>
      </c>
      <c r="J1228">
        <v>1435591889</v>
      </c>
      <c r="K1228" t="b">
        <v>0</v>
      </c>
      <c r="L1228">
        <v>14</v>
      </c>
      <c r="M1228" t="b">
        <v>1</v>
      </c>
      <c r="N1228" t="s">
        <v>8276</v>
      </c>
      <c r="O1228">
        <f t="shared" si="76"/>
        <v>218.75</v>
      </c>
      <c r="P1228">
        <f t="shared" si="77"/>
        <v>62.5</v>
      </c>
      <c r="Q1228" s="5" t="s">
        <v>8325</v>
      </c>
      <c r="R1228" t="s">
        <v>8326</v>
      </c>
      <c r="S1228" s="9">
        <f t="shared" si="78"/>
        <v>42184.313530092586</v>
      </c>
      <c r="T1228" s="9">
        <f t="shared" si="79"/>
        <v>42214.313530092586</v>
      </c>
    </row>
    <row r="1229" spans="1:20" ht="48">
      <c r="A1229">
        <v>1387</v>
      </c>
      <c r="B1229" s="3" t="s">
        <v>1388</v>
      </c>
      <c r="C1229" s="3" t="s">
        <v>5497</v>
      </c>
      <c r="D1229">
        <v>4000</v>
      </c>
      <c r="E1229">
        <v>5465</v>
      </c>
      <c r="F1229" t="s">
        <v>8219</v>
      </c>
      <c r="G1229" t="s">
        <v>8224</v>
      </c>
      <c r="H1229" t="s">
        <v>8246</v>
      </c>
      <c r="I1229">
        <v>1433305800</v>
      </c>
      <c r="J1229">
        <v>1430604395</v>
      </c>
      <c r="K1229" t="b">
        <v>0</v>
      </c>
      <c r="L1229">
        <v>78</v>
      </c>
      <c r="M1229" t="b">
        <v>1</v>
      </c>
      <c r="N1229" t="s">
        <v>8276</v>
      </c>
      <c r="O1229">
        <f t="shared" si="76"/>
        <v>136.63</v>
      </c>
      <c r="P1229">
        <f t="shared" si="77"/>
        <v>70.06</v>
      </c>
      <c r="Q1229" s="5" t="s">
        <v>8325</v>
      </c>
      <c r="R1229" t="s">
        <v>8326</v>
      </c>
      <c r="S1229" s="9">
        <f t="shared" si="78"/>
        <v>42126.587905092594</v>
      </c>
      <c r="T1229" s="9">
        <f t="shared" si="79"/>
        <v>42157.854166666664</v>
      </c>
    </row>
    <row r="1230" spans="1:20" ht="48">
      <c r="A1230">
        <v>1388</v>
      </c>
      <c r="B1230" s="3" t="s">
        <v>1389</v>
      </c>
      <c r="C1230" s="3" t="s">
        <v>5498</v>
      </c>
      <c r="D1230">
        <v>5000</v>
      </c>
      <c r="E1230">
        <v>6740.37</v>
      </c>
      <c r="F1230" t="s">
        <v>8219</v>
      </c>
      <c r="G1230" t="s">
        <v>8224</v>
      </c>
      <c r="H1230" t="s">
        <v>8246</v>
      </c>
      <c r="I1230">
        <v>1476720840</v>
      </c>
      <c r="J1230">
        <v>1474469117</v>
      </c>
      <c r="K1230" t="b">
        <v>0</v>
      </c>
      <c r="L1230">
        <v>112</v>
      </c>
      <c r="M1230" t="b">
        <v>1</v>
      </c>
      <c r="N1230" t="s">
        <v>8276</v>
      </c>
      <c r="O1230">
        <f t="shared" si="76"/>
        <v>134.81</v>
      </c>
      <c r="P1230">
        <f t="shared" si="77"/>
        <v>60.18</v>
      </c>
      <c r="Q1230" s="5" t="s">
        <v>8325</v>
      </c>
      <c r="R1230" t="s">
        <v>8326</v>
      </c>
      <c r="S1230" s="9">
        <f t="shared" si="78"/>
        <v>42634.281446759262</v>
      </c>
      <c r="T1230" s="9">
        <f t="shared" si="79"/>
        <v>42660.343055555553</v>
      </c>
    </row>
    <row r="1231" spans="1:20" ht="32">
      <c r="A1231">
        <v>1389</v>
      </c>
      <c r="B1231" s="3" t="s">
        <v>1390</v>
      </c>
      <c r="C1231" s="3" t="s">
        <v>5499</v>
      </c>
      <c r="D1231">
        <v>500</v>
      </c>
      <c r="E1231">
        <v>727</v>
      </c>
      <c r="F1231" t="s">
        <v>8219</v>
      </c>
      <c r="G1231" t="s">
        <v>8225</v>
      </c>
      <c r="H1231" t="s">
        <v>8247</v>
      </c>
      <c r="I1231">
        <v>1471087957</v>
      </c>
      <c r="J1231">
        <v>1468495957</v>
      </c>
      <c r="K1231" t="b">
        <v>0</v>
      </c>
      <c r="L1231">
        <v>34</v>
      </c>
      <c r="M1231" t="b">
        <v>1</v>
      </c>
      <c r="N1231" t="s">
        <v>8276</v>
      </c>
      <c r="O1231">
        <f t="shared" si="76"/>
        <v>145.4</v>
      </c>
      <c r="P1231">
        <f t="shared" si="77"/>
        <v>21.38</v>
      </c>
      <c r="Q1231" s="5" t="s">
        <v>8325</v>
      </c>
      <c r="R1231" t="s">
        <v>8326</v>
      </c>
      <c r="S1231" s="9">
        <f t="shared" si="78"/>
        <v>42565.147650462961</v>
      </c>
      <c r="T1231" s="9">
        <f t="shared" si="79"/>
        <v>42595.147650462961</v>
      </c>
    </row>
    <row r="1232" spans="1:20" ht="48">
      <c r="A1232">
        <v>1390</v>
      </c>
      <c r="B1232" s="3" t="s">
        <v>1391</v>
      </c>
      <c r="C1232" s="3" t="s">
        <v>5500</v>
      </c>
      <c r="D1232">
        <v>2800</v>
      </c>
      <c r="E1232">
        <v>3055</v>
      </c>
      <c r="F1232" t="s">
        <v>8219</v>
      </c>
      <c r="G1232" t="s">
        <v>8224</v>
      </c>
      <c r="H1232" t="s">
        <v>8246</v>
      </c>
      <c r="I1232">
        <v>1430154720</v>
      </c>
      <c r="J1232">
        <v>1427224606</v>
      </c>
      <c r="K1232" t="b">
        <v>0</v>
      </c>
      <c r="L1232">
        <v>19</v>
      </c>
      <c r="M1232" t="b">
        <v>1</v>
      </c>
      <c r="N1232" t="s">
        <v>8276</v>
      </c>
      <c r="O1232">
        <f t="shared" si="76"/>
        <v>109.11</v>
      </c>
      <c r="P1232">
        <f t="shared" si="77"/>
        <v>160.79</v>
      </c>
      <c r="Q1232" s="5" t="s">
        <v>8325</v>
      </c>
      <c r="R1232" t="s">
        <v>8326</v>
      </c>
      <c r="S1232" s="9">
        <f t="shared" si="78"/>
        <v>42087.469976851855</v>
      </c>
      <c r="T1232" s="9">
        <f t="shared" si="79"/>
        <v>42121.383333333331</v>
      </c>
    </row>
    <row r="1233" spans="1:20" ht="48">
      <c r="A1233">
        <v>1391</v>
      </c>
      <c r="B1233" s="3" t="s">
        <v>1392</v>
      </c>
      <c r="C1233" s="3" t="s">
        <v>5501</v>
      </c>
      <c r="D1233">
        <v>500</v>
      </c>
      <c r="E1233">
        <v>551</v>
      </c>
      <c r="F1233" t="s">
        <v>8219</v>
      </c>
      <c r="G1233" t="s">
        <v>8224</v>
      </c>
      <c r="H1233" t="s">
        <v>8246</v>
      </c>
      <c r="I1233">
        <v>1440219540</v>
      </c>
      <c r="J1233">
        <v>1436369818</v>
      </c>
      <c r="K1233" t="b">
        <v>0</v>
      </c>
      <c r="L1233">
        <v>13</v>
      </c>
      <c r="M1233" t="b">
        <v>1</v>
      </c>
      <c r="N1233" t="s">
        <v>8276</v>
      </c>
      <c r="O1233">
        <f t="shared" si="76"/>
        <v>110.2</v>
      </c>
      <c r="P1233">
        <f t="shared" si="77"/>
        <v>42.38</v>
      </c>
      <c r="Q1233" s="5" t="s">
        <v>8325</v>
      </c>
      <c r="R1233" t="s">
        <v>8326</v>
      </c>
      <c r="S1233" s="9">
        <f t="shared" si="78"/>
        <v>42193.317337962959</v>
      </c>
      <c r="T1233" s="9">
        <f t="shared" si="79"/>
        <v>42237.874305555553</v>
      </c>
    </row>
    <row r="1234" spans="1:20" ht="48">
      <c r="A1234">
        <v>1392</v>
      </c>
      <c r="B1234" s="3" t="s">
        <v>1393</v>
      </c>
      <c r="C1234" s="3" t="s">
        <v>5502</v>
      </c>
      <c r="D1234">
        <v>2500</v>
      </c>
      <c r="E1234">
        <v>2841</v>
      </c>
      <c r="F1234" t="s">
        <v>8219</v>
      </c>
      <c r="G1234" t="s">
        <v>8224</v>
      </c>
      <c r="H1234" t="s">
        <v>8246</v>
      </c>
      <c r="I1234">
        <v>1456976586</v>
      </c>
      <c r="J1234">
        <v>1454298186</v>
      </c>
      <c r="K1234" t="b">
        <v>0</v>
      </c>
      <c r="L1234">
        <v>104</v>
      </c>
      <c r="M1234" t="b">
        <v>1</v>
      </c>
      <c r="N1234" t="s">
        <v>8276</v>
      </c>
      <c r="O1234">
        <f t="shared" si="76"/>
        <v>113.64</v>
      </c>
      <c r="P1234">
        <f t="shared" si="77"/>
        <v>27.32</v>
      </c>
      <c r="Q1234" s="5" t="s">
        <v>8325</v>
      </c>
      <c r="R1234" t="s">
        <v>8326</v>
      </c>
      <c r="S1234" s="9">
        <f t="shared" si="78"/>
        <v>42400.821597222217</v>
      </c>
      <c r="T1234" s="9">
        <f t="shared" si="79"/>
        <v>42431.821597222217</v>
      </c>
    </row>
    <row r="1235" spans="1:20" ht="16">
      <c r="A1235">
        <v>1393</v>
      </c>
      <c r="B1235" s="3" t="s">
        <v>1394</v>
      </c>
      <c r="C1235" s="3" t="s">
        <v>5503</v>
      </c>
      <c r="D1235">
        <v>10000</v>
      </c>
      <c r="E1235">
        <v>10235</v>
      </c>
      <c r="F1235" t="s">
        <v>8219</v>
      </c>
      <c r="G1235" t="s">
        <v>8224</v>
      </c>
      <c r="H1235" t="s">
        <v>8246</v>
      </c>
      <c r="I1235">
        <v>1470068523</v>
      </c>
      <c r="J1235">
        <v>1467476523</v>
      </c>
      <c r="K1235" t="b">
        <v>0</v>
      </c>
      <c r="L1235">
        <v>52</v>
      </c>
      <c r="M1235" t="b">
        <v>1</v>
      </c>
      <c r="N1235" t="s">
        <v>8276</v>
      </c>
      <c r="O1235">
        <f t="shared" si="76"/>
        <v>102.35</v>
      </c>
      <c r="P1235">
        <f t="shared" si="77"/>
        <v>196.83</v>
      </c>
      <c r="Q1235" s="5" t="s">
        <v>8325</v>
      </c>
      <c r="R1235" t="s">
        <v>8326</v>
      </c>
      <c r="S1235" s="9">
        <f t="shared" si="78"/>
        <v>42553.348645833328</v>
      </c>
      <c r="T1235" s="9">
        <f t="shared" si="79"/>
        <v>42583.348645833328</v>
      </c>
    </row>
    <row r="1236" spans="1:20" ht="48">
      <c r="A1236">
        <v>1394</v>
      </c>
      <c r="B1236" s="3" t="s">
        <v>1395</v>
      </c>
      <c r="C1236" s="3" t="s">
        <v>5504</v>
      </c>
      <c r="D1236">
        <v>750</v>
      </c>
      <c r="E1236">
        <v>916</v>
      </c>
      <c r="F1236" t="s">
        <v>8219</v>
      </c>
      <c r="G1236" t="s">
        <v>8224</v>
      </c>
      <c r="H1236" t="s">
        <v>8246</v>
      </c>
      <c r="I1236">
        <v>1488337200</v>
      </c>
      <c r="J1236">
        <v>1484623726</v>
      </c>
      <c r="K1236" t="b">
        <v>0</v>
      </c>
      <c r="L1236">
        <v>17</v>
      </c>
      <c r="M1236" t="b">
        <v>1</v>
      </c>
      <c r="N1236" t="s">
        <v>8276</v>
      </c>
      <c r="O1236">
        <f t="shared" si="76"/>
        <v>122.13</v>
      </c>
      <c r="P1236">
        <f t="shared" si="77"/>
        <v>53.88</v>
      </c>
      <c r="Q1236" s="5" t="s">
        <v>8325</v>
      </c>
      <c r="R1236" t="s">
        <v>8326</v>
      </c>
      <c r="S1236" s="9">
        <f t="shared" si="78"/>
        <v>42751.811643518515</v>
      </c>
      <c r="T1236" s="9">
        <f t="shared" si="79"/>
        <v>42794.791666666664</v>
      </c>
    </row>
    <row r="1237" spans="1:20" ht="16">
      <c r="A1237">
        <v>1395</v>
      </c>
      <c r="B1237" s="3" t="s">
        <v>1396</v>
      </c>
      <c r="C1237" s="3" t="s">
        <v>5505</v>
      </c>
      <c r="D1237">
        <v>3500</v>
      </c>
      <c r="E1237">
        <v>3916</v>
      </c>
      <c r="F1237" t="s">
        <v>8219</v>
      </c>
      <c r="G1237" t="s">
        <v>8224</v>
      </c>
      <c r="H1237" t="s">
        <v>8246</v>
      </c>
      <c r="I1237">
        <v>1484430481</v>
      </c>
      <c r="J1237">
        <v>1481838481</v>
      </c>
      <c r="K1237" t="b">
        <v>0</v>
      </c>
      <c r="L1237">
        <v>82</v>
      </c>
      <c r="M1237" t="b">
        <v>1</v>
      </c>
      <c r="N1237" t="s">
        <v>8276</v>
      </c>
      <c r="O1237">
        <f t="shared" si="76"/>
        <v>111.89</v>
      </c>
      <c r="P1237">
        <f t="shared" si="77"/>
        <v>47.76</v>
      </c>
      <c r="Q1237" s="5" t="s">
        <v>8325</v>
      </c>
      <c r="R1237" t="s">
        <v>8326</v>
      </c>
      <c r="S1237" s="9">
        <f t="shared" si="78"/>
        <v>42719.575011574074</v>
      </c>
      <c r="T1237" s="9">
        <f t="shared" si="79"/>
        <v>42749.575011574074</v>
      </c>
    </row>
    <row r="1238" spans="1:20" ht="48">
      <c r="A1238">
        <v>1396</v>
      </c>
      <c r="B1238" s="3" t="s">
        <v>1397</v>
      </c>
      <c r="C1238" s="3" t="s">
        <v>5506</v>
      </c>
      <c r="D1238">
        <v>6000</v>
      </c>
      <c r="E1238">
        <v>6438</v>
      </c>
      <c r="F1238" t="s">
        <v>8219</v>
      </c>
      <c r="G1238" t="s">
        <v>8224</v>
      </c>
      <c r="H1238" t="s">
        <v>8246</v>
      </c>
      <c r="I1238">
        <v>1423871882</v>
      </c>
      <c r="J1238">
        <v>1421279882</v>
      </c>
      <c r="K1238" t="b">
        <v>0</v>
      </c>
      <c r="L1238">
        <v>73</v>
      </c>
      <c r="M1238" t="b">
        <v>1</v>
      </c>
      <c r="N1238" t="s">
        <v>8276</v>
      </c>
      <c r="O1238">
        <f t="shared" si="76"/>
        <v>107.3</v>
      </c>
      <c r="P1238">
        <f t="shared" si="77"/>
        <v>88.19</v>
      </c>
      <c r="Q1238" s="5" t="s">
        <v>8325</v>
      </c>
      <c r="R1238" t="s">
        <v>8326</v>
      </c>
      <c r="S1238" s="9">
        <f t="shared" si="78"/>
        <v>42018.665300925924</v>
      </c>
      <c r="T1238" s="9">
        <f t="shared" si="79"/>
        <v>42048.665300925924</v>
      </c>
    </row>
    <row r="1239" spans="1:20" ht="48">
      <c r="A1239">
        <v>1397</v>
      </c>
      <c r="B1239" s="3" t="s">
        <v>1398</v>
      </c>
      <c r="C1239" s="3" t="s">
        <v>5507</v>
      </c>
      <c r="D1239">
        <v>10000</v>
      </c>
      <c r="E1239">
        <v>11385</v>
      </c>
      <c r="F1239" t="s">
        <v>8219</v>
      </c>
      <c r="G1239" t="s">
        <v>8224</v>
      </c>
      <c r="H1239" t="s">
        <v>8246</v>
      </c>
      <c r="I1239">
        <v>1477603140</v>
      </c>
      <c r="J1239">
        <v>1475013710</v>
      </c>
      <c r="K1239" t="b">
        <v>0</v>
      </c>
      <c r="L1239">
        <v>158</v>
      </c>
      <c r="M1239" t="b">
        <v>1</v>
      </c>
      <c r="N1239" t="s">
        <v>8276</v>
      </c>
      <c r="O1239">
        <f t="shared" si="76"/>
        <v>113.85</v>
      </c>
      <c r="P1239">
        <f t="shared" si="77"/>
        <v>72.06</v>
      </c>
      <c r="Q1239" s="5" t="s">
        <v>8325</v>
      </c>
      <c r="R1239" t="s">
        <v>8326</v>
      </c>
      <c r="S1239" s="9">
        <f t="shared" si="78"/>
        <v>42640.584606481476</v>
      </c>
      <c r="T1239" s="9">
        <f t="shared" si="79"/>
        <v>42670.554861111108</v>
      </c>
    </row>
    <row r="1240" spans="1:20" ht="48">
      <c r="A1240">
        <v>1398</v>
      </c>
      <c r="B1240" s="3" t="s">
        <v>1399</v>
      </c>
      <c r="C1240" s="3" t="s">
        <v>5508</v>
      </c>
      <c r="D1240">
        <v>4400</v>
      </c>
      <c r="E1240">
        <v>4826</v>
      </c>
      <c r="F1240" t="s">
        <v>8219</v>
      </c>
      <c r="G1240" t="s">
        <v>8224</v>
      </c>
      <c r="H1240" t="s">
        <v>8246</v>
      </c>
      <c r="I1240">
        <v>1467752334</v>
      </c>
      <c r="J1240">
        <v>1465160334</v>
      </c>
      <c r="K1240" t="b">
        <v>0</v>
      </c>
      <c r="L1240">
        <v>65</v>
      </c>
      <c r="M1240" t="b">
        <v>1</v>
      </c>
      <c r="N1240" t="s">
        <v>8276</v>
      </c>
      <c r="O1240">
        <f t="shared" si="76"/>
        <v>109.68</v>
      </c>
      <c r="P1240">
        <f t="shared" si="77"/>
        <v>74.25</v>
      </c>
      <c r="Q1240" s="5" t="s">
        <v>8325</v>
      </c>
      <c r="R1240" t="s">
        <v>8326</v>
      </c>
      <c r="S1240" s="9">
        <f t="shared" si="78"/>
        <v>42526.540902777771</v>
      </c>
      <c r="T1240" s="9">
        <f t="shared" si="79"/>
        <v>42556.540902777771</v>
      </c>
    </row>
    <row r="1241" spans="1:20" ht="48">
      <c r="A1241">
        <v>1399</v>
      </c>
      <c r="B1241" s="3" t="s">
        <v>1400</v>
      </c>
      <c r="C1241" s="3" t="s">
        <v>5509</v>
      </c>
      <c r="D1241">
        <v>9000</v>
      </c>
      <c r="E1241">
        <v>11353</v>
      </c>
      <c r="F1241" t="s">
        <v>8219</v>
      </c>
      <c r="G1241" t="s">
        <v>8224</v>
      </c>
      <c r="H1241" t="s">
        <v>8246</v>
      </c>
      <c r="I1241">
        <v>1412640373</v>
      </c>
      <c r="J1241">
        <v>1410048373</v>
      </c>
      <c r="K1241" t="b">
        <v>0</v>
      </c>
      <c r="L1241">
        <v>184</v>
      </c>
      <c r="M1241" t="b">
        <v>1</v>
      </c>
      <c r="N1241" t="s">
        <v>8276</v>
      </c>
      <c r="O1241">
        <f t="shared" si="76"/>
        <v>126.14</v>
      </c>
      <c r="P1241">
        <f t="shared" si="77"/>
        <v>61.7</v>
      </c>
      <c r="Q1241" s="5" t="s">
        <v>8325</v>
      </c>
      <c r="R1241" t="s">
        <v>8326</v>
      </c>
      <c r="S1241" s="9">
        <f t="shared" si="78"/>
        <v>41888.670983796292</v>
      </c>
      <c r="T1241" s="9">
        <f t="shared" si="79"/>
        <v>41918.670983796292</v>
      </c>
    </row>
    <row r="1242" spans="1:20" ht="48">
      <c r="A1242">
        <v>1400</v>
      </c>
      <c r="B1242" s="3" t="s">
        <v>1401</v>
      </c>
      <c r="C1242" s="3" t="s">
        <v>5510</v>
      </c>
      <c r="D1242">
        <v>350</v>
      </c>
      <c r="E1242">
        <v>586</v>
      </c>
      <c r="F1242" t="s">
        <v>8219</v>
      </c>
      <c r="G1242" t="s">
        <v>8225</v>
      </c>
      <c r="H1242" t="s">
        <v>8247</v>
      </c>
      <c r="I1242">
        <v>1465709400</v>
      </c>
      <c r="J1242">
        <v>1462695073</v>
      </c>
      <c r="K1242" t="b">
        <v>0</v>
      </c>
      <c r="L1242">
        <v>34</v>
      </c>
      <c r="M1242" t="b">
        <v>1</v>
      </c>
      <c r="N1242" t="s">
        <v>8276</v>
      </c>
      <c r="O1242">
        <f t="shared" si="76"/>
        <v>167.43</v>
      </c>
      <c r="P1242">
        <f t="shared" si="77"/>
        <v>17.239999999999998</v>
      </c>
      <c r="Q1242" s="5" t="s">
        <v>8325</v>
      </c>
      <c r="R1242" t="s">
        <v>8326</v>
      </c>
      <c r="S1242" s="9">
        <f t="shared" si="78"/>
        <v>42498.007789351854</v>
      </c>
      <c r="T1242" s="9">
        <f t="shared" si="79"/>
        <v>42532.895833333336</v>
      </c>
    </row>
    <row r="1243" spans="1:20" ht="48">
      <c r="A1243">
        <v>1401</v>
      </c>
      <c r="B1243" s="3" t="s">
        <v>1402</v>
      </c>
      <c r="C1243" s="3" t="s">
        <v>5511</v>
      </c>
      <c r="D1243">
        <v>2500</v>
      </c>
      <c r="E1243">
        <v>12413</v>
      </c>
      <c r="F1243" t="s">
        <v>8219</v>
      </c>
      <c r="G1243" t="s">
        <v>8224</v>
      </c>
      <c r="H1243" t="s">
        <v>8246</v>
      </c>
      <c r="I1243">
        <v>1369612474</v>
      </c>
      <c r="J1243">
        <v>1367798074</v>
      </c>
      <c r="K1243" t="b">
        <v>0</v>
      </c>
      <c r="L1243">
        <v>240</v>
      </c>
      <c r="M1243" t="b">
        <v>1</v>
      </c>
      <c r="N1243" t="s">
        <v>8276</v>
      </c>
      <c r="O1243">
        <f t="shared" si="76"/>
        <v>496.52</v>
      </c>
      <c r="P1243">
        <f t="shared" si="77"/>
        <v>51.72</v>
      </c>
      <c r="Q1243" s="5" t="s">
        <v>8325</v>
      </c>
      <c r="R1243" t="s">
        <v>8326</v>
      </c>
      <c r="S1243" s="9">
        <f t="shared" si="78"/>
        <v>41399.662893518514</v>
      </c>
      <c r="T1243" s="9">
        <f t="shared" si="79"/>
        <v>41420.662893518514</v>
      </c>
    </row>
    <row r="1244" spans="1:20" ht="48">
      <c r="A1244">
        <v>1402</v>
      </c>
      <c r="B1244" s="3" t="s">
        <v>1403</v>
      </c>
      <c r="C1244" s="3" t="s">
        <v>5512</v>
      </c>
      <c r="D1244">
        <v>2500</v>
      </c>
      <c r="E1244">
        <v>2729</v>
      </c>
      <c r="F1244" t="s">
        <v>8219</v>
      </c>
      <c r="G1244" t="s">
        <v>8225</v>
      </c>
      <c r="H1244" t="s">
        <v>8247</v>
      </c>
      <c r="I1244">
        <v>1430439411</v>
      </c>
      <c r="J1244">
        <v>1425259011</v>
      </c>
      <c r="K1244" t="b">
        <v>0</v>
      </c>
      <c r="L1244">
        <v>113</v>
      </c>
      <c r="M1244" t="b">
        <v>1</v>
      </c>
      <c r="N1244" t="s">
        <v>8276</v>
      </c>
      <c r="O1244">
        <f t="shared" si="76"/>
        <v>109.16</v>
      </c>
      <c r="P1244">
        <f t="shared" si="77"/>
        <v>24.15</v>
      </c>
      <c r="Q1244" s="5" t="s">
        <v>8325</v>
      </c>
      <c r="R1244" t="s">
        <v>8326</v>
      </c>
      <c r="S1244" s="9">
        <f t="shared" si="78"/>
        <v>42064.720034722217</v>
      </c>
      <c r="T1244" s="9">
        <f t="shared" si="79"/>
        <v>42124.678368055553</v>
      </c>
    </row>
    <row r="1245" spans="1:20" ht="48">
      <c r="A1245">
        <v>1403</v>
      </c>
      <c r="B1245" s="3" t="s">
        <v>1404</v>
      </c>
      <c r="C1245" s="3" t="s">
        <v>5513</v>
      </c>
      <c r="D1245">
        <v>4000</v>
      </c>
      <c r="E1245">
        <v>4103</v>
      </c>
      <c r="F1245" t="s">
        <v>8219</v>
      </c>
      <c r="G1245" t="s">
        <v>8224</v>
      </c>
      <c r="H1245" t="s">
        <v>8246</v>
      </c>
      <c r="I1245">
        <v>1374802235</v>
      </c>
      <c r="J1245">
        <v>1372210235</v>
      </c>
      <c r="K1245" t="b">
        <v>0</v>
      </c>
      <c r="L1245">
        <v>66</v>
      </c>
      <c r="M1245" t="b">
        <v>1</v>
      </c>
      <c r="N1245" t="s">
        <v>8276</v>
      </c>
      <c r="O1245">
        <f t="shared" si="76"/>
        <v>102.58</v>
      </c>
      <c r="P1245">
        <f t="shared" si="77"/>
        <v>62.17</v>
      </c>
      <c r="Q1245" s="5" t="s">
        <v>8325</v>
      </c>
      <c r="R1245" t="s">
        <v>8326</v>
      </c>
      <c r="S1245" s="9">
        <f t="shared" si="78"/>
        <v>41450.729571759257</v>
      </c>
      <c r="T1245" s="9">
        <f t="shared" si="79"/>
        <v>41480.729571759257</v>
      </c>
    </row>
    <row r="1246" spans="1:20" ht="48">
      <c r="A1246">
        <v>1601</v>
      </c>
      <c r="B1246" s="3" t="s">
        <v>1602</v>
      </c>
      <c r="C1246" s="3" t="s">
        <v>5711</v>
      </c>
      <c r="D1246">
        <v>2500</v>
      </c>
      <c r="E1246">
        <v>2706.23</v>
      </c>
      <c r="F1246" t="s">
        <v>8219</v>
      </c>
      <c r="G1246" t="s">
        <v>8224</v>
      </c>
      <c r="H1246" t="s">
        <v>8246</v>
      </c>
      <c r="I1246">
        <v>1304561633</v>
      </c>
      <c r="J1246">
        <v>1301969633</v>
      </c>
      <c r="K1246" t="b">
        <v>0</v>
      </c>
      <c r="L1246">
        <v>56</v>
      </c>
      <c r="M1246" t="b">
        <v>1</v>
      </c>
      <c r="N1246" t="s">
        <v>8276</v>
      </c>
      <c r="O1246">
        <f t="shared" si="76"/>
        <v>108.25</v>
      </c>
      <c r="P1246">
        <f t="shared" si="77"/>
        <v>48.33</v>
      </c>
      <c r="Q1246" s="5" t="s">
        <v>8325</v>
      </c>
      <c r="R1246" t="s">
        <v>8326</v>
      </c>
      <c r="S1246" s="9">
        <f t="shared" si="78"/>
        <v>40637.759641203702</v>
      </c>
      <c r="T1246" s="9">
        <f t="shared" si="79"/>
        <v>40667.759641203702</v>
      </c>
    </row>
    <row r="1247" spans="1:20" ht="48">
      <c r="A1247">
        <v>1602</v>
      </c>
      <c r="B1247" s="3" t="s">
        <v>1603</v>
      </c>
      <c r="C1247" s="3" t="s">
        <v>5712</v>
      </c>
      <c r="D1247">
        <v>1500</v>
      </c>
      <c r="E1247">
        <v>1502.5</v>
      </c>
      <c r="F1247" t="s">
        <v>8219</v>
      </c>
      <c r="G1247" t="s">
        <v>8224</v>
      </c>
      <c r="H1247" t="s">
        <v>8246</v>
      </c>
      <c r="I1247">
        <v>1318633200</v>
      </c>
      <c r="J1247">
        <v>1314947317</v>
      </c>
      <c r="K1247" t="b">
        <v>0</v>
      </c>
      <c r="L1247">
        <v>32</v>
      </c>
      <c r="M1247" t="b">
        <v>1</v>
      </c>
      <c r="N1247" t="s">
        <v>8276</v>
      </c>
      <c r="O1247">
        <f t="shared" si="76"/>
        <v>100.17</v>
      </c>
      <c r="P1247">
        <f t="shared" si="77"/>
        <v>46.95</v>
      </c>
      <c r="Q1247" s="5" t="s">
        <v>8325</v>
      </c>
      <c r="R1247" t="s">
        <v>8326</v>
      </c>
      <c r="S1247" s="9">
        <f t="shared" si="78"/>
        <v>40787.964317129627</v>
      </c>
      <c r="T1247" s="9">
        <f t="shared" si="79"/>
        <v>40830.625</v>
      </c>
    </row>
    <row r="1248" spans="1:20" ht="32">
      <c r="A1248">
        <v>1603</v>
      </c>
      <c r="B1248" s="3" t="s">
        <v>1604</v>
      </c>
      <c r="C1248" s="3" t="s">
        <v>5713</v>
      </c>
      <c r="D1248">
        <v>2000</v>
      </c>
      <c r="E1248">
        <v>2000.66</v>
      </c>
      <c r="F1248" t="s">
        <v>8219</v>
      </c>
      <c r="G1248" t="s">
        <v>8224</v>
      </c>
      <c r="H1248" t="s">
        <v>8246</v>
      </c>
      <c r="I1248">
        <v>1327723459</v>
      </c>
      <c r="J1248">
        <v>1322539459</v>
      </c>
      <c r="K1248" t="b">
        <v>0</v>
      </c>
      <c r="L1248">
        <v>30</v>
      </c>
      <c r="M1248" t="b">
        <v>1</v>
      </c>
      <c r="N1248" t="s">
        <v>8276</v>
      </c>
      <c r="O1248">
        <f t="shared" si="76"/>
        <v>100.03</v>
      </c>
      <c r="P1248">
        <f t="shared" si="77"/>
        <v>66.69</v>
      </c>
      <c r="Q1248" s="5" t="s">
        <v>8325</v>
      </c>
      <c r="R1248" t="s">
        <v>8326</v>
      </c>
      <c r="S1248" s="9">
        <f t="shared" si="78"/>
        <v>40875.836331018516</v>
      </c>
      <c r="T1248" s="9">
        <f t="shared" si="79"/>
        <v>40935.836331018516</v>
      </c>
    </row>
    <row r="1249" spans="1:20" ht="48">
      <c r="A1249">
        <v>1604</v>
      </c>
      <c r="B1249" s="3" t="s">
        <v>1605</v>
      </c>
      <c r="C1249" s="3" t="s">
        <v>5714</v>
      </c>
      <c r="D1249">
        <v>2800</v>
      </c>
      <c r="E1249">
        <v>3419</v>
      </c>
      <c r="F1249" t="s">
        <v>8219</v>
      </c>
      <c r="G1249" t="s">
        <v>8224</v>
      </c>
      <c r="H1249" t="s">
        <v>8246</v>
      </c>
      <c r="I1249">
        <v>1332011835</v>
      </c>
      <c r="J1249">
        <v>1328559435</v>
      </c>
      <c r="K1249" t="b">
        <v>0</v>
      </c>
      <c r="L1249">
        <v>70</v>
      </c>
      <c r="M1249" t="b">
        <v>1</v>
      </c>
      <c r="N1249" t="s">
        <v>8276</v>
      </c>
      <c r="O1249">
        <f t="shared" si="76"/>
        <v>122.11</v>
      </c>
      <c r="P1249">
        <f t="shared" si="77"/>
        <v>48.84</v>
      </c>
      <c r="Q1249" s="5" t="s">
        <v>8325</v>
      </c>
      <c r="R1249" t="s">
        <v>8326</v>
      </c>
      <c r="S1249" s="9">
        <f t="shared" si="78"/>
        <v>40945.511979166666</v>
      </c>
      <c r="T1249" s="9">
        <f t="shared" si="79"/>
        <v>40985.470312500001</v>
      </c>
    </row>
    <row r="1250" spans="1:20" ht="48">
      <c r="A1250">
        <v>1605</v>
      </c>
      <c r="B1250" s="3" t="s">
        <v>1606</v>
      </c>
      <c r="C1250" s="3" t="s">
        <v>5715</v>
      </c>
      <c r="D1250">
        <v>6000</v>
      </c>
      <c r="E1250">
        <v>6041.6</v>
      </c>
      <c r="F1250" t="s">
        <v>8219</v>
      </c>
      <c r="G1250" t="s">
        <v>8224</v>
      </c>
      <c r="H1250" t="s">
        <v>8246</v>
      </c>
      <c r="I1250">
        <v>1312182000</v>
      </c>
      <c r="J1250">
        <v>1311380313</v>
      </c>
      <c r="K1250" t="b">
        <v>0</v>
      </c>
      <c r="L1250">
        <v>44</v>
      </c>
      <c r="M1250" t="b">
        <v>1</v>
      </c>
      <c r="N1250" t="s">
        <v>8276</v>
      </c>
      <c r="O1250">
        <f t="shared" si="76"/>
        <v>100.69</v>
      </c>
      <c r="P1250">
        <f t="shared" si="77"/>
        <v>137.31</v>
      </c>
      <c r="Q1250" s="5" t="s">
        <v>8325</v>
      </c>
      <c r="R1250" t="s">
        <v>8326</v>
      </c>
      <c r="S1250" s="9">
        <f t="shared" si="78"/>
        <v>40746.679548611108</v>
      </c>
      <c r="T1250" s="9">
        <f t="shared" si="79"/>
        <v>40755.958333333328</v>
      </c>
    </row>
    <row r="1251" spans="1:20" ht="48">
      <c r="A1251">
        <v>1606</v>
      </c>
      <c r="B1251" s="3" t="s">
        <v>1607</v>
      </c>
      <c r="C1251" s="3" t="s">
        <v>5716</v>
      </c>
      <c r="D1251">
        <v>8000</v>
      </c>
      <c r="E1251">
        <v>8080.33</v>
      </c>
      <c r="F1251" t="s">
        <v>8219</v>
      </c>
      <c r="G1251" t="s">
        <v>8224</v>
      </c>
      <c r="H1251" t="s">
        <v>8246</v>
      </c>
      <c r="I1251">
        <v>1300930838</v>
      </c>
      <c r="J1251">
        <v>1293158438</v>
      </c>
      <c r="K1251" t="b">
        <v>0</v>
      </c>
      <c r="L1251">
        <v>92</v>
      </c>
      <c r="M1251" t="b">
        <v>1</v>
      </c>
      <c r="N1251" t="s">
        <v>8276</v>
      </c>
      <c r="O1251">
        <f t="shared" si="76"/>
        <v>101</v>
      </c>
      <c r="P1251">
        <f t="shared" si="77"/>
        <v>87.83</v>
      </c>
      <c r="Q1251" s="5" t="s">
        <v>8325</v>
      </c>
      <c r="R1251" t="s">
        <v>8326</v>
      </c>
      <c r="S1251" s="9">
        <f t="shared" si="78"/>
        <v>40535.778217592589</v>
      </c>
      <c r="T1251" s="9">
        <f t="shared" si="79"/>
        <v>40625.736550925925</v>
      </c>
    </row>
    <row r="1252" spans="1:20" ht="48">
      <c r="A1252">
        <v>1607</v>
      </c>
      <c r="B1252" s="3" t="s">
        <v>1608</v>
      </c>
      <c r="C1252" s="3" t="s">
        <v>5717</v>
      </c>
      <c r="D1252">
        <v>10000</v>
      </c>
      <c r="E1252">
        <v>14511</v>
      </c>
      <c r="F1252" t="s">
        <v>8219</v>
      </c>
      <c r="G1252" t="s">
        <v>8224</v>
      </c>
      <c r="H1252" t="s">
        <v>8246</v>
      </c>
      <c r="I1252">
        <v>1339701851</v>
      </c>
      <c r="J1252">
        <v>1337887451</v>
      </c>
      <c r="K1252" t="b">
        <v>0</v>
      </c>
      <c r="L1252">
        <v>205</v>
      </c>
      <c r="M1252" t="b">
        <v>1</v>
      </c>
      <c r="N1252" t="s">
        <v>8276</v>
      </c>
      <c r="O1252">
        <f t="shared" si="76"/>
        <v>145.11000000000001</v>
      </c>
      <c r="P1252">
        <f t="shared" si="77"/>
        <v>70.790000000000006</v>
      </c>
      <c r="Q1252" s="5" t="s">
        <v>8325</v>
      </c>
      <c r="R1252" t="s">
        <v>8326</v>
      </c>
      <c r="S1252" s="9">
        <f t="shared" si="78"/>
        <v>41053.475127314814</v>
      </c>
      <c r="T1252" s="9">
        <f t="shared" si="79"/>
        <v>41074.475127314814</v>
      </c>
    </row>
    <row r="1253" spans="1:20" ht="32">
      <c r="A1253">
        <v>1608</v>
      </c>
      <c r="B1253" s="3" t="s">
        <v>1609</v>
      </c>
      <c r="C1253" s="3" t="s">
        <v>5718</v>
      </c>
      <c r="D1253">
        <v>1200</v>
      </c>
      <c r="E1253">
        <v>1215</v>
      </c>
      <c r="F1253" t="s">
        <v>8219</v>
      </c>
      <c r="G1253" t="s">
        <v>8224</v>
      </c>
      <c r="H1253" t="s">
        <v>8246</v>
      </c>
      <c r="I1253">
        <v>1388553960</v>
      </c>
      <c r="J1253">
        <v>1385754986</v>
      </c>
      <c r="K1253" t="b">
        <v>0</v>
      </c>
      <c r="L1253">
        <v>23</v>
      </c>
      <c r="M1253" t="b">
        <v>1</v>
      </c>
      <c r="N1253" t="s">
        <v>8276</v>
      </c>
      <c r="O1253">
        <f t="shared" si="76"/>
        <v>101.25</v>
      </c>
      <c r="P1253">
        <f t="shared" si="77"/>
        <v>52.83</v>
      </c>
      <c r="Q1253" s="5" t="s">
        <v>8325</v>
      </c>
      <c r="R1253" t="s">
        <v>8326</v>
      </c>
      <c r="S1253" s="9">
        <f t="shared" si="78"/>
        <v>41607.497523148144</v>
      </c>
      <c r="T1253" s="9">
        <f t="shared" si="79"/>
        <v>41639.893055555549</v>
      </c>
    </row>
    <row r="1254" spans="1:20" ht="48">
      <c r="A1254">
        <v>1609</v>
      </c>
      <c r="B1254" s="3" t="s">
        <v>1610</v>
      </c>
      <c r="C1254" s="3" t="s">
        <v>5719</v>
      </c>
      <c r="D1254">
        <v>1500</v>
      </c>
      <c r="E1254">
        <v>1775</v>
      </c>
      <c r="F1254" t="s">
        <v>8219</v>
      </c>
      <c r="G1254" t="s">
        <v>8224</v>
      </c>
      <c r="H1254" t="s">
        <v>8246</v>
      </c>
      <c r="I1254">
        <v>1320220800</v>
      </c>
      <c r="J1254">
        <v>1315612909</v>
      </c>
      <c r="K1254" t="b">
        <v>0</v>
      </c>
      <c r="L1254">
        <v>4</v>
      </c>
      <c r="M1254" t="b">
        <v>1</v>
      </c>
      <c r="N1254" t="s">
        <v>8276</v>
      </c>
      <c r="O1254">
        <f t="shared" si="76"/>
        <v>118.33</v>
      </c>
      <c r="P1254">
        <f t="shared" si="77"/>
        <v>443.75</v>
      </c>
      <c r="Q1254" s="5" t="s">
        <v>8325</v>
      </c>
      <c r="R1254" t="s">
        <v>8326</v>
      </c>
      <c r="S1254" s="9">
        <f t="shared" si="78"/>
        <v>40795.667928240735</v>
      </c>
      <c r="T1254" s="9">
        <f t="shared" si="79"/>
        <v>40849</v>
      </c>
    </row>
    <row r="1255" spans="1:20" ht="32">
      <c r="A1255">
        <v>1610</v>
      </c>
      <c r="B1255" s="3" t="s">
        <v>1611</v>
      </c>
      <c r="C1255" s="3" t="s">
        <v>5720</v>
      </c>
      <c r="D1255">
        <v>2000</v>
      </c>
      <c r="E1255">
        <v>5437</v>
      </c>
      <c r="F1255" t="s">
        <v>8219</v>
      </c>
      <c r="G1255" t="s">
        <v>8224</v>
      </c>
      <c r="H1255" t="s">
        <v>8246</v>
      </c>
      <c r="I1255">
        <v>1355609510</v>
      </c>
      <c r="J1255">
        <v>1353017510</v>
      </c>
      <c r="K1255" t="b">
        <v>0</v>
      </c>
      <c r="L1255">
        <v>112</v>
      </c>
      <c r="M1255" t="b">
        <v>1</v>
      </c>
      <c r="N1255" t="s">
        <v>8276</v>
      </c>
      <c r="O1255">
        <f t="shared" si="76"/>
        <v>271.85000000000002</v>
      </c>
      <c r="P1255">
        <f t="shared" si="77"/>
        <v>48.54</v>
      </c>
      <c r="Q1255" s="5" t="s">
        <v>8325</v>
      </c>
      <c r="R1255" t="s">
        <v>8326</v>
      </c>
      <c r="S1255" s="9">
        <f t="shared" si="78"/>
        <v>41228.591550925921</v>
      </c>
      <c r="T1255" s="9">
        <f t="shared" si="79"/>
        <v>41258.591550925921</v>
      </c>
    </row>
    <row r="1256" spans="1:20" ht="16">
      <c r="A1256">
        <v>1611</v>
      </c>
      <c r="B1256" s="3" t="s">
        <v>1612</v>
      </c>
      <c r="C1256" s="3" t="s">
        <v>5721</v>
      </c>
      <c r="D1256">
        <v>800</v>
      </c>
      <c r="E1256">
        <v>1001</v>
      </c>
      <c r="F1256" t="s">
        <v>8219</v>
      </c>
      <c r="G1256" t="s">
        <v>8224</v>
      </c>
      <c r="H1256" t="s">
        <v>8246</v>
      </c>
      <c r="I1256">
        <v>1370390432</v>
      </c>
      <c r="J1256">
        <v>1368576032</v>
      </c>
      <c r="K1256" t="b">
        <v>0</v>
      </c>
      <c r="L1256">
        <v>27</v>
      </c>
      <c r="M1256" t="b">
        <v>1</v>
      </c>
      <c r="N1256" t="s">
        <v>8276</v>
      </c>
      <c r="O1256">
        <f t="shared" si="76"/>
        <v>125.13</v>
      </c>
      <c r="P1256">
        <f t="shared" si="77"/>
        <v>37.07</v>
      </c>
      <c r="Q1256" s="5" t="s">
        <v>8325</v>
      </c>
      <c r="R1256" t="s">
        <v>8326</v>
      </c>
      <c r="S1256" s="9">
        <f t="shared" si="78"/>
        <v>41408.667037037034</v>
      </c>
      <c r="T1256" s="9">
        <f t="shared" si="79"/>
        <v>41429.667037037034</v>
      </c>
    </row>
    <row r="1257" spans="1:20" ht="32">
      <c r="A1257">
        <v>1612</v>
      </c>
      <c r="B1257" s="3" t="s">
        <v>1613</v>
      </c>
      <c r="C1257" s="3" t="s">
        <v>5722</v>
      </c>
      <c r="D1257">
        <v>500</v>
      </c>
      <c r="E1257">
        <v>550</v>
      </c>
      <c r="F1257" t="s">
        <v>8219</v>
      </c>
      <c r="G1257" t="s">
        <v>8224</v>
      </c>
      <c r="H1257" t="s">
        <v>8246</v>
      </c>
      <c r="I1257">
        <v>1357160384</v>
      </c>
      <c r="J1257">
        <v>1354568384</v>
      </c>
      <c r="K1257" t="b">
        <v>0</v>
      </c>
      <c r="L1257">
        <v>11</v>
      </c>
      <c r="M1257" t="b">
        <v>1</v>
      </c>
      <c r="N1257" t="s">
        <v>8276</v>
      </c>
      <c r="O1257">
        <f t="shared" si="76"/>
        <v>110</v>
      </c>
      <c r="P1257">
        <f t="shared" si="77"/>
        <v>50</v>
      </c>
      <c r="Q1257" s="5" t="s">
        <v>8325</v>
      </c>
      <c r="R1257" t="s">
        <v>8326</v>
      </c>
      <c r="S1257" s="9">
        <f t="shared" si="78"/>
        <v>41246.541481481479</v>
      </c>
      <c r="T1257" s="9">
        <f t="shared" si="79"/>
        <v>41276.541481481479</v>
      </c>
    </row>
    <row r="1258" spans="1:20" ht="48">
      <c r="A1258">
        <v>1613</v>
      </c>
      <c r="B1258" s="3" t="s">
        <v>1614</v>
      </c>
      <c r="C1258" s="3" t="s">
        <v>5723</v>
      </c>
      <c r="D1258">
        <v>1000</v>
      </c>
      <c r="E1258">
        <v>1015</v>
      </c>
      <c r="F1258" t="s">
        <v>8219</v>
      </c>
      <c r="G1258" t="s">
        <v>8224</v>
      </c>
      <c r="H1258" t="s">
        <v>8246</v>
      </c>
      <c r="I1258">
        <v>1342921202</v>
      </c>
      <c r="J1258">
        <v>1340329202</v>
      </c>
      <c r="K1258" t="b">
        <v>0</v>
      </c>
      <c r="L1258">
        <v>26</v>
      </c>
      <c r="M1258" t="b">
        <v>1</v>
      </c>
      <c r="N1258" t="s">
        <v>8276</v>
      </c>
      <c r="O1258">
        <f t="shared" si="76"/>
        <v>101.5</v>
      </c>
      <c r="P1258">
        <f t="shared" si="77"/>
        <v>39.04</v>
      </c>
      <c r="Q1258" s="5" t="s">
        <v>8325</v>
      </c>
      <c r="R1258" t="s">
        <v>8326</v>
      </c>
      <c r="S1258" s="9">
        <f t="shared" si="78"/>
        <v>41081.736134259256</v>
      </c>
      <c r="T1258" s="9">
        <f t="shared" si="79"/>
        <v>41111.736134259256</v>
      </c>
    </row>
    <row r="1259" spans="1:20" ht="48">
      <c r="A1259">
        <v>1614</v>
      </c>
      <c r="B1259" s="3" t="s">
        <v>1615</v>
      </c>
      <c r="C1259" s="3" t="s">
        <v>5724</v>
      </c>
      <c r="D1259">
        <v>5000</v>
      </c>
      <c r="E1259">
        <v>5135</v>
      </c>
      <c r="F1259" t="s">
        <v>8219</v>
      </c>
      <c r="G1259" t="s">
        <v>8224</v>
      </c>
      <c r="H1259" t="s">
        <v>8246</v>
      </c>
      <c r="I1259">
        <v>1407085200</v>
      </c>
      <c r="J1259">
        <v>1401924769</v>
      </c>
      <c r="K1259" t="b">
        <v>0</v>
      </c>
      <c r="L1259">
        <v>77</v>
      </c>
      <c r="M1259" t="b">
        <v>1</v>
      </c>
      <c r="N1259" t="s">
        <v>8276</v>
      </c>
      <c r="O1259">
        <f t="shared" si="76"/>
        <v>102.7</v>
      </c>
      <c r="P1259">
        <f t="shared" si="77"/>
        <v>66.69</v>
      </c>
      <c r="Q1259" s="5" t="s">
        <v>8325</v>
      </c>
      <c r="R1259" t="s">
        <v>8326</v>
      </c>
      <c r="S1259" s="9">
        <f t="shared" si="78"/>
        <v>41794.647789351853</v>
      </c>
      <c r="T1259" s="9">
        <f t="shared" si="79"/>
        <v>41854.375</v>
      </c>
    </row>
    <row r="1260" spans="1:20" ht="48">
      <c r="A1260">
        <v>1615</v>
      </c>
      <c r="B1260" s="3" t="s">
        <v>1616</v>
      </c>
      <c r="C1260" s="3" t="s">
        <v>5725</v>
      </c>
      <c r="D1260">
        <v>8000</v>
      </c>
      <c r="E1260">
        <v>9130</v>
      </c>
      <c r="F1260" t="s">
        <v>8219</v>
      </c>
      <c r="G1260" t="s">
        <v>8224</v>
      </c>
      <c r="H1260" t="s">
        <v>8246</v>
      </c>
      <c r="I1260">
        <v>1323742396</v>
      </c>
      <c r="J1260">
        <v>1319850796</v>
      </c>
      <c r="K1260" t="b">
        <v>0</v>
      </c>
      <c r="L1260">
        <v>136</v>
      </c>
      <c r="M1260" t="b">
        <v>1</v>
      </c>
      <c r="N1260" t="s">
        <v>8276</v>
      </c>
      <c r="O1260">
        <f t="shared" si="76"/>
        <v>114.13</v>
      </c>
      <c r="P1260">
        <f t="shared" si="77"/>
        <v>67.13</v>
      </c>
      <c r="Q1260" s="5" t="s">
        <v>8325</v>
      </c>
      <c r="R1260" t="s">
        <v>8326</v>
      </c>
      <c r="S1260" s="9">
        <f t="shared" si="78"/>
        <v>40844.717546296291</v>
      </c>
      <c r="T1260" s="9">
        <f t="shared" si="79"/>
        <v>40889.759212962963</v>
      </c>
    </row>
    <row r="1261" spans="1:20" ht="48">
      <c r="A1261">
        <v>1616</v>
      </c>
      <c r="B1261" s="3" t="s">
        <v>1617</v>
      </c>
      <c r="C1261" s="3" t="s">
        <v>5726</v>
      </c>
      <c r="D1261">
        <v>10000</v>
      </c>
      <c r="E1261">
        <v>10420</v>
      </c>
      <c r="F1261" t="s">
        <v>8219</v>
      </c>
      <c r="G1261" t="s">
        <v>8224</v>
      </c>
      <c r="H1261" t="s">
        <v>8246</v>
      </c>
      <c r="I1261">
        <v>1353621600</v>
      </c>
      <c r="J1261">
        <v>1350061821</v>
      </c>
      <c r="K1261" t="b">
        <v>0</v>
      </c>
      <c r="L1261">
        <v>157</v>
      </c>
      <c r="M1261" t="b">
        <v>1</v>
      </c>
      <c r="N1261" t="s">
        <v>8276</v>
      </c>
      <c r="O1261">
        <f t="shared" si="76"/>
        <v>104.2</v>
      </c>
      <c r="P1261">
        <f t="shared" si="77"/>
        <v>66.37</v>
      </c>
      <c r="Q1261" s="5" t="s">
        <v>8325</v>
      </c>
      <c r="R1261" t="s">
        <v>8326</v>
      </c>
      <c r="S1261" s="9">
        <f t="shared" si="78"/>
        <v>41194.382187499999</v>
      </c>
      <c r="T1261" s="9">
        <f t="shared" si="79"/>
        <v>41235.583333333328</v>
      </c>
    </row>
    <row r="1262" spans="1:20" ht="32">
      <c r="A1262">
        <v>1617</v>
      </c>
      <c r="B1262" s="3" t="s">
        <v>1618</v>
      </c>
      <c r="C1262" s="3" t="s">
        <v>5727</v>
      </c>
      <c r="D1262">
        <v>7000</v>
      </c>
      <c r="E1262">
        <v>10210</v>
      </c>
      <c r="F1262" t="s">
        <v>8219</v>
      </c>
      <c r="G1262" t="s">
        <v>8224</v>
      </c>
      <c r="H1262" t="s">
        <v>8246</v>
      </c>
      <c r="I1262">
        <v>1383332400</v>
      </c>
      <c r="J1262">
        <v>1380470188</v>
      </c>
      <c r="K1262" t="b">
        <v>0</v>
      </c>
      <c r="L1262">
        <v>158</v>
      </c>
      <c r="M1262" t="b">
        <v>1</v>
      </c>
      <c r="N1262" t="s">
        <v>8276</v>
      </c>
      <c r="O1262">
        <f t="shared" si="76"/>
        <v>145.86000000000001</v>
      </c>
      <c r="P1262">
        <f t="shared" si="77"/>
        <v>64.62</v>
      </c>
      <c r="Q1262" s="5" t="s">
        <v>8325</v>
      </c>
      <c r="R1262" t="s">
        <v>8326</v>
      </c>
      <c r="S1262" s="9">
        <f t="shared" si="78"/>
        <v>41546.330879629626</v>
      </c>
      <c r="T1262" s="9">
        <f t="shared" si="79"/>
        <v>41579.458333333328</v>
      </c>
    </row>
    <row r="1263" spans="1:20" ht="32">
      <c r="A1263">
        <v>1618</v>
      </c>
      <c r="B1263" s="3" t="s">
        <v>1619</v>
      </c>
      <c r="C1263" s="3" t="s">
        <v>5728</v>
      </c>
      <c r="D1263">
        <v>1500</v>
      </c>
      <c r="E1263">
        <v>1576</v>
      </c>
      <c r="F1263" t="s">
        <v>8219</v>
      </c>
      <c r="G1263" t="s">
        <v>8224</v>
      </c>
      <c r="H1263" t="s">
        <v>8246</v>
      </c>
      <c r="I1263">
        <v>1362757335</v>
      </c>
      <c r="J1263">
        <v>1359301335</v>
      </c>
      <c r="K1263" t="b">
        <v>0</v>
      </c>
      <c r="L1263">
        <v>27</v>
      </c>
      <c r="M1263" t="b">
        <v>1</v>
      </c>
      <c r="N1263" t="s">
        <v>8276</v>
      </c>
      <c r="O1263">
        <f t="shared" si="76"/>
        <v>105.07</v>
      </c>
      <c r="P1263">
        <f t="shared" si="77"/>
        <v>58.37</v>
      </c>
      <c r="Q1263" s="5" t="s">
        <v>8325</v>
      </c>
      <c r="R1263" t="s">
        <v>8326</v>
      </c>
      <c r="S1263" s="9">
        <f t="shared" si="78"/>
        <v>41301.321006944439</v>
      </c>
      <c r="T1263" s="9">
        <f t="shared" si="79"/>
        <v>41341.321006944439</v>
      </c>
    </row>
    <row r="1264" spans="1:20" ht="48">
      <c r="A1264">
        <v>1619</v>
      </c>
      <c r="B1264" s="3" t="s">
        <v>1620</v>
      </c>
      <c r="C1264" s="3" t="s">
        <v>5729</v>
      </c>
      <c r="D1264">
        <v>1500</v>
      </c>
      <c r="E1264">
        <v>2000</v>
      </c>
      <c r="F1264" t="s">
        <v>8219</v>
      </c>
      <c r="G1264" t="s">
        <v>8224</v>
      </c>
      <c r="H1264" t="s">
        <v>8246</v>
      </c>
      <c r="I1264">
        <v>1410755286</v>
      </c>
      <c r="J1264">
        <v>1408940886</v>
      </c>
      <c r="K1264" t="b">
        <v>0</v>
      </c>
      <c r="L1264">
        <v>23</v>
      </c>
      <c r="M1264" t="b">
        <v>1</v>
      </c>
      <c r="N1264" t="s">
        <v>8276</v>
      </c>
      <c r="O1264">
        <f t="shared" si="76"/>
        <v>133.33000000000001</v>
      </c>
      <c r="P1264">
        <f t="shared" si="77"/>
        <v>86.96</v>
      </c>
      <c r="Q1264" s="5" t="s">
        <v>8325</v>
      </c>
      <c r="R1264" t="s">
        <v>8326</v>
      </c>
      <c r="S1264" s="9">
        <f t="shared" si="78"/>
        <v>41875.852847222217</v>
      </c>
      <c r="T1264" s="9">
        <f t="shared" si="79"/>
        <v>41896.852847222217</v>
      </c>
    </row>
    <row r="1265" spans="1:20" ht="32">
      <c r="A1265">
        <v>1620</v>
      </c>
      <c r="B1265" s="3" t="s">
        <v>1621</v>
      </c>
      <c r="C1265" s="3" t="s">
        <v>5730</v>
      </c>
      <c r="D1265">
        <v>1000</v>
      </c>
      <c r="E1265">
        <v>1130</v>
      </c>
      <c r="F1265" t="s">
        <v>8219</v>
      </c>
      <c r="G1265" t="s">
        <v>8224</v>
      </c>
      <c r="H1265" t="s">
        <v>8246</v>
      </c>
      <c r="I1265">
        <v>1361606940</v>
      </c>
      <c r="J1265">
        <v>1361002140</v>
      </c>
      <c r="K1265" t="b">
        <v>0</v>
      </c>
      <c r="L1265">
        <v>17</v>
      </c>
      <c r="M1265" t="b">
        <v>1</v>
      </c>
      <c r="N1265" t="s">
        <v>8276</v>
      </c>
      <c r="O1265">
        <f t="shared" si="76"/>
        <v>113</v>
      </c>
      <c r="P1265">
        <f t="shared" si="77"/>
        <v>66.47</v>
      </c>
      <c r="Q1265" s="5" t="s">
        <v>8325</v>
      </c>
      <c r="R1265" t="s">
        <v>8326</v>
      </c>
      <c r="S1265" s="9">
        <f t="shared" si="78"/>
        <v>41321.006249999999</v>
      </c>
      <c r="T1265" s="9">
        <f t="shared" si="79"/>
        <v>41328.006249999999</v>
      </c>
    </row>
    <row r="1266" spans="1:20" ht="48">
      <c r="A1266">
        <v>1621</v>
      </c>
      <c r="B1266" s="3" t="s">
        <v>1622</v>
      </c>
      <c r="C1266" s="3" t="s">
        <v>5731</v>
      </c>
      <c r="D1266">
        <v>5000</v>
      </c>
      <c r="E1266">
        <v>6060</v>
      </c>
      <c r="F1266" t="s">
        <v>8219</v>
      </c>
      <c r="G1266" t="s">
        <v>8224</v>
      </c>
      <c r="H1266" t="s">
        <v>8246</v>
      </c>
      <c r="I1266">
        <v>1338177540</v>
      </c>
      <c r="J1266">
        <v>1333550015</v>
      </c>
      <c r="K1266" t="b">
        <v>0</v>
      </c>
      <c r="L1266">
        <v>37</v>
      </c>
      <c r="M1266" t="b">
        <v>1</v>
      </c>
      <c r="N1266" t="s">
        <v>8276</v>
      </c>
      <c r="O1266">
        <f t="shared" si="76"/>
        <v>121.2</v>
      </c>
      <c r="P1266">
        <f t="shared" si="77"/>
        <v>163.78</v>
      </c>
      <c r="Q1266" s="5" t="s">
        <v>8325</v>
      </c>
      <c r="R1266" t="s">
        <v>8326</v>
      </c>
      <c r="S1266" s="9">
        <f t="shared" si="78"/>
        <v>41003.273321759254</v>
      </c>
      <c r="T1266" s="9">
        <f t="shared" si="79"/>
        <v>41056.832638888889</v>
      </c>
    </row>
    <row r="1267" spans="1:20" ht="48">
      <c r="A1267">
        <v>1622</v>
      </c>
      <c r="B1267" s="3" t="s">
        <v>1623</v>
      </c>
      <c r="C1267" s="3" t="s">
        <v>5732</v>
      </c>
      <c r="D1267">
        <v>6900</v>
      </c>
      <c r="E1267">
        <v>7019</v>
      </c>
      <c r="F1267" t="s">
        <v>8219</v>
      </c>
      <c r="G1267" t="s">
        <v>8224</v>
      </c>
      <c r="H1267" t="s">
        <v>8246</v>
      </c>
      <c r="I1267">
        <v>1418803140</v>
      </c>
      <c r="J1267">
        <v>1415343874</v>
      </c>
      <c r="K1267" t="b">
        <v>0</v>
      </c>
      <c r="L1267">
        <v>65</v>
      </c>
      <c r="M1267" t="b">
        <v>1</v>
      </c>
      <c r="N1267" t="s">
        <v>8276</v>
      </c>
      <c r="O1267">
        <f t="shared" si="76"/>
        <v>101.72</v>
      </c>
      <c r="P1267">
        <f t="shared" si="77"/>
        <v>107.98</v>
      </c>
      <c r="Q1267" s="5" t="s">
        <v>8325</v>
      </c>
      <c r="R1267" t="s">
        <v>8326</v>
      </c>
      <c r="S1267" s="9">
        <f t="shared" si="78"/>
        <v>41949.961504629631</v>
      </c>
      <c r="T1267" s="9">
        <f t="shared" si="79"/>
        <v>41989.999305555553</v>
      </c>
    </row>
    <row r="1268" spans="1:20" ht="48">
      <c r="A1268">
        <v>1623</v>
      </c>
      <c r="B1268" s="3" t="s">
        <v>1624</v>
      </c>
      <c r="C1268" s="3" t="s">
        <v>5733</v>
      </c>
      <c r="D1268">
        <v>750</v>
      </c>
      <c r="E1268">
        <v>758</v>
      </c>
      <c r="F1268" t="s">
        <v>8219</v>
      </c>
      <c r="G1268" t="s">
        <v>8225</v>
      </c>
      <c r="H1268" t="s">
        <v>8247</v>
      </c>
      <c r="I1268">
        <v>1377621089</v>
      </c>
      <c r="J1268">
        <v>1372437089</v>
      </c>
      <c r="K1268" t="b">
        <v>0</v>
      </c>
      <c r="L1268">
        <v>18</v>
      </c>
      <c r="M1268" t="b">
        <v>1</v>
      </c>
      <c r="N1268" t="s">
        <v>8276</v>
      </c>
      <c r="O1268">
        <f t="shared" si="76"/>
        <v>101.07</v>
      </c>
      <c r="P1268">
        <f t="shared" si="77"/>
        <v>42.11</v>
      </c>
      <c r="Q1268" s="5" t="s">
        <v>8325</v>
      </c>
      <c r="R1268" t="s">
        <v>8326</v>
      </c>
      <c r="S1268" s="9">
        <f t="shared" si="78"/>
        <v>41453.355196759258</v>
      </c>
      <c r="T1268" s="9">
        <f t="shared" si="79"/>
        <v>41513.355196759258</v>
      </c>
    </row>
    <row r="1269" spans="1:20" ht="32">
      <c r="A1269">
        <v>1624</v>
      </c>
      <c r="B1269" s="3" t="s">
        <v>1625</v>
      </c>
      <c r="C1269" s="3" t="s">
        <v>5734</v>
      </c>
      <c r="D1269">
        <v>1000</v>
      </c>
      <c r="E1269">
        <v>1180</v>
      </c>
      <c r="F1269" t="s">
        <v>8219</v>
      </c>
      <c r="G1269" t="s">
        <v>8224</v>
      </c>
      <c r="H1269" t="s">
        <v>8246</v>
      </c>
      <c r="I1269">
        <v>1357721335</v>
      </c>
      <c r="J1269">
        <v>1354265335</v>
      </c>
      <c r="K1269" t="b">
        <v>0</v>
      </c>
      <c r="L1269">
        <v>25</v>
      </c>
      <c r="M1269" t="b">
        <v>1</v>
      </c>
      <c r="N1269" t="s">
        <v>8276</v>
      </c>
      <c r="O1269">
        <f t="shared" si="76"/>
        <v>118</v>
      </c>
      <c r="P1269">
        <f t="shared" si="77"/>
        <v>47.2</v>
      </c>
      <c r="Q1269" s="5" t="s">
        <v>8325</v>
      </c>
      <c r="R1269" t="s">
        <v>8326</v>
      </c>
      <c r="S1269" s="9">
        <f t="shared" si="78"/>
        <v>41243.033969907403</v>
      </c>
      <c r="T1269" s="9">
        <f t="shared" si="79"/>
        <v>41283.033969907403</v>
      </c>
    </row>
    <row r="1270" spans="1:20" ht="48">
      <c r="A1270">
        <v>1625</v>
      </c>
      <c r="B1270" s="3" t="s">
        <v>1626</v>
      </c>
      <c r="C1270" s="3" t="s">
        <v>5735</v>
      </c>
      <c r="D1270">
        <v>7500</v>
      </c>
      <c r="E1270">
        <v>11650</v>
      </c>
      <c r="F1270" t="s">
        <v>8219</v>
      </c>
      <c r="G1270" t="s">
        <v>8224</v>
      </c>
      <c r="H1270" t="s">
        <v>8246</v>
      </c>
      <c r="I1270">
        <v>1347382053</v>
      </c>
      <c r="J1270">
        <v>1344962853</v>
      </c>
      <c r="K1270" t="b">
        <v>0</v>
      </c>
      <c r="L1270">
        <v>104</v>
      </c>
      <c r="M1270" t="b">
        <v>1</v>
      </c>
      <c r="N1270" t="s">
        <v>8276</v>
      </c>
      <c r="O1270">
        <f t="shared" si="76"/>
        <v>155.33000000000001</v>
      </c>
      <c r="P1270">
        <f t="shared" si="77"/>
        <v>112.02</v>
      </c>
      <c r="Q1270" s="5" t="s">
        <v>8325</v>
      </c>
      <c r="R1270" t="s">
        <v>8326</v>
      </c>
      <c r="S1270" s="9">
        <f t="shared" si="78"/>
        <v>41135.366354166668</v>
      </c>
      <c r="T1270" s="9">
        <f t="shared" si="79"/>
        <v>41163.366354166668</v>
      </c>
    </row>
    <row r="1271" spans="1:20" ht="48">
      <c r="A1271">
        <v>1626</v>
      </c>
      <c r="B1271" s="3" t="s">
        <v>1627</v>
      </c>
      <c r="C1271" s="3" t="s">
        <v>5736</v>
      </c>
      <c r="D1271">
        <v>8000</v>
      </c>
      <c r="E1271">
        <v>8095</v>
      </c>
      <c r="F1271" t="s">
        <v>8219</v>
      </c>
      <c r="G1271" t="s">
        <v>8224</v>
      </c>
      <c r="H1271" t="s">
        <v>8246</v>
      </c>
      <c r="I1271">
        <v>1385932867</v>
      </c>
      <c r="J1271">
        <v>1383337267</v>
      </c>
      <c r="K1271" t="b">
        <v>0</v>
      </c>
      <c r="L1271">
        <v>108</v>
      </c>
      <c r="M1271" t="b">
        <v>1</v>
      </c>
      <c r="N1271" t="s">
        <v>8276</v>
      </c>
      <c r="O1271">
        <f t="shared" si="76"/>
        <v>101.19</v>
      </c>
      <c r="P1271">
        <f t="shared" si="77"/>
        <v>74.95</v>
      </c>
      <c r="Q1271" s="5" t="s">
        <v>8325</v>
      </c>
      <c r="R1271" t="s">
        <v>8326</v>
      </c>
      <c r="S1271" s="9">
        <f t="shared" si="78"/>
        <v>41579.514664351846</v>
      </c>
      <c r="T1271" s="9">
        <f t="shared" si="79"/>
        <v>41609.556331018517</v>
      </c>
    </row>
    <row r="1272" spans="1:20" ht="48">
      <c r="A1272">
        <v>1627</v>
      </c>
      <c r="B1272" s="3" t="s">
        <v>1628</v>
      </c>
      <c r="C1272" s="3" t="s">
        <v>5737</v>
      </c>
      <c r="D1272">
        <v>2000</v>
      </c>
      <c r="E1272">
        <v>2340</v>
      </c>
      <c r="F1272" t="s">
        <v>8219</v>
      </c>
      <c r="G1272" t="s">
        <v>8224</v>
      </c>
      <c r="H1272" t="s">
        <v>8246</v>
      </c>
      <c r="I1272">
        <v>1353905940</v>
      </c>
      <c r="J1272">
        <v>1351011489</v>
      </c>
      <c r="K1272" t="b">
        <v>0</v>
      </c>
      <c r="L1272">
        <v>38</v>
      </c>
      <c r="M1272" t="b">
        <v>1</v>
      </c>
      <c r="N1272" t="s">
        <v>8276</v>
      </c>
      <c r="O1272">
        <f t="shared" si="76"/>
        <v>117</v>
      </c>
      <c r="P1272">
        <f t="shared" si="77"/>
        <v>61.58</v>
      </c>
      <c r="Q1272" s="5" t="s">
        <v>8325</v>
      </c>
      <c r="R1272" t="s">
        <v>8326</v>
      </c>
      <c r="S1272" s="9">
        <f t="shared" si="78"/>
        <v>41205.373715277776</v>
      </c>
      <c r="T1272" s="9">
        <f t="shared" si="79"/>
        <v>41238.874305555553</v>
      </c>
    </row>
    <row r="1273" spans="1:20" ht="32">
      <c r="A1273">
        <v>1628</v>
      </c>
      <c r="B1273" s="3" t="s">
        <v>1629</v>
      </c>
      <c r="C1273" s="3" t="s">
        <v>5738</v>
      </c>
      <c r="D1273">
        <v>4000</v>
      </c>
      <c r="E1273">
        <v>4037</v>
      </c>
      <c r="F1273" t="s">
        <v>8219</v>
      </c>
      <c r="G1273" t="s">
        <v>8224</v>
      </c>
      <c r="H1273" t="s">
        <v>8246</v>
      </c>
      <c r="I1273">
        <v>1403026882</v>
      </c>
      <c r="J1273">
        <v>1400175682</v>
      </c>
      <c r="K1273" t="b">
        <v>0</v>
      </c>
      <c r="L1273">
        <v>88</v>
      </c>
      <c r="M1273" t="b">
        <v>1</v>
      </c>
      <c r="N1273" t="s">
        <v>8276</v>
      </c>
      <c r="O1273">
        <f t="shared" si="76"/>
        <v>100.93</v>
      </c>
      <c r="P1273">
        <f t="shared" si="77"/>
        <v>45.88</v>
      </c>
      <c r="Q1273" s="5" t="s">
        <v>8325</v>
      </c>
      <c r="R1273" t="s">
        <v>8326</v>
      </c>
      <c r="S1273" s="9">
        <f t="shared" si="78"/>
        <v>41774.403726851851</v>
      </c>
      <c r="T1273" s="9">
        <f t="shared" si="79"/>
        <v>41807.403726851851</v>
      </c>
    </row>
    <row r="1274" spans="1:20" ht="32">
      <c r="A1274">
        <v>1629</v>
      </c>
      <c r="B1274" s="3" t="s">
        <v>1630</v>
      </c>
      <c r="C1274" s="3" t="s">
        <v>5739</v>
      </c>
      <c r="D1274">
        <v>6000</v>
      </c>
      <c r="E1274">
        <v>6220</v>
      </c>
      <c r="F1274" t="s">
        <v>8219</v>
      </c>
      <c r="G1274" t="s">
        <v>8224</v>
      </c>
      <c r="H1274" t="s">
        <v>8246</v>
      </c>
      <c r="I1274">
        <v>1392929333</v>
      </c>
      <c r="J1274">
        <v>1389041333</v>
      </c>
      <c r="K1274" t="b">
        <v>0</v>
      </c>
      <c r="L1274">
        <v>82</v>
      </c>
      <c r="M1274" t="b">
        <v>1</v>
      </c>
      <c r="N1274" t="s">
        <v>8276</v>
      </c>
      <c r="O1274">
        <f t="shared" si="76"/>
        <v>103.67</v>
      </c>
      <c r="P1274">
        <f t="shared" si="77"/>
        <v>75.849999999999994</v>
      </c>
      <c r="Q1274" s="5" t="s">
        <v>8325</v>
      </c>
      <c r="R1274" t="s">
        <v>8326</v>
      </c>
      <c r="S1274" s="9">
        <f t="shared" si="78"/>
        <v>41645.533946759257</v>
      </c>
      <c r="T1274" s="9">
        <f t="shared" si="79"/>
        <v>41690.533946759257</v>
      </c>
    </row>
    <row r="1275" spans="1:20" ht="48">
      <c r="A1275">
        <v>1630</v>
      </c>
      <c r="B1275" s="3" t="s">
        <v>1631</v>
      </c>
      <c r="C1275" s="3" t="s">
        <v>5740</v>
      </c>
      <c r="D1275">
        <v>4000</v>
      </c>
      <c r="E1275">
        <v>10610</v>
      </c>
      <c r="F1275" t="s">
        <v>8219</v>
      </c>
      <c r="G1275" t="s">
        <v>8224</v>
      </c>
      <c r="H1275" t="s">
        <v>8246</v>
      </c>
      <c r="I1275">
        <v>1330671540</v>
      </c>
      <c r="J1275">
        <v>1328040375</v>
      </c>
      <c r="K1275" t="b">
        <v>0</v>
      </c>
      <c r="L1275">
        <v>126</v>
      </c>
      <c r="M1275" t="b">
        <v>1</v>
      </c>
      <c r="N1275" t="s">
        <v>8276</v>
      </c>
      <c r="O1275">
        <f t="shared" si="76"/>
        <v>265.25</v>
      </c>
      <c r="P1275">
        <f t="shared" si="77"/>
        <v>84.21</v>
      </c>
      <c r="Q1275" s="5" t="s">
        <v>8325</v>
      </c>
      <c r="R1275" t="s">
        <v>8326</v>
      </c>
      <c r="S1275" s="9">
        <f t="shared" si="78"/>
        <v>40939.504340277774</v>
      </c>
      <c r="T1275" s="9">
        <f t="shared" si="79"/>
        <v>40969.957638888889</v>
      </c>
    </row>
    <row r="1276" spans="1:20" ht="48">
      <c r="A1276">
        <v>1631</v>
      </c>
      <c r="B1276" s="3" t="s">
        <v>1632</v>
      </c>
      <c r="C1276" s="3" t="s">
        <v>5741</v>
      </c>
      <c r="D1276">
        <v>10000</v>
      </c>
      <c r="E1276">
        <v>15591</v>
      </c>
      <c r="F1276" t="s">
        <v>8219</v>
      </c>
      <c r="G1276" t="s">
        <v>8224</v>
      </c>
      <c r="H1276" t="s">
        <v>8246</v>
      </c>
      <c r="I1276">
        <v>1350074261</v>
      </c>
      <c r="J1276">
        <v>1347482261</v>
      </c>
      <c r="K1276" t="b">
        <v>0</v>
      </c>
      <c r="L1276">
        <v>133</v>
      </c>
      <c r="M1276" t="b">
        <v>1</v>
      </c>
      <c r="N1276" t="s">
        <v>8276</v>
      </c>
      <c r="O1276">
        <f t="shared" si="76"/>
        <v>155.91</v>
      </c>
      <c r="P1276">
        <f t="shared" si="77"/>
        <v>117.23</v>
      </c>
      <c r="Q1276" s="5" t="s">
        <v>8325</v>
      </c>
      <c r="R1276" t="s">
        <v>8326</v>
      </c>
      <c r="S1276" s="9">
        <f t="shared" si="78"/>
        <v>41164.52616898148</v>
      </c>
      <c r="T1276" s="9">
        <f t="shared" si="79"/>
        <v>41194.52616898148</v>
      </c>
    </row>
    <row r="1277" spans="1:20" ht="48">
      <c r="A1277">
        <v>1632</v>
      </c>
      <c r="B1277" s="3" t="s">
        <v>1633</v>
      </c>
      <c r="C1277" s="3" t="s">
        <v>5742</v>
      </c>
      <c r="D1277">
        <v>4000</v>
      </c>
      <c r="E1277">
        <v>4065</v>
      </c>
      <c r="F1277" t="s">
        <v>8219</v>
      </c>
      <c r="G1277" t="s">
        <v>8224</v>
      </c>
      <c r="H1277" t="s">
        <v>8246</v>
      </c>
      <c r="I1277">
        <v>1316851854</v>
      </c>
      <c r="J1277">
        <v>1311667854</v>
      </c>
      <c r="K1277" t="b">
        <v>0</v>
      </c>
      <c r="L1277">
        <v>47</v>
      </c>
      <c r="M1277" t="b">
        <v>1</v>
      </c>
      <c r="N1277" t="s">
        <v>8276</v>
      </c>
      <c r="O1277">
        <f t="shared" si="76"/>
        <v>101.63</v>
      </c>
      <c r="P1277">
        <f t="shared" si="77"/>
        <v>86.49</v>
      </c>
      <c r="Q1277" s="5" t="s">
        <v>8325</v>
      </c>
      <c r="R1277" t="s">
        <v>8326</v>
      </c>
      <c r="S1277" s="9">
        <f t="shared" si="78"/>
        <v>40750.007569444446</v>
      </c>
      <c r="T1277" s="9">
        <f t="shared" si="79"/>
        <v>40810.007569444446</v>
      </c>
    </row>
    <row r="1278" spans="1:20" ht="48">
      <c r="A1278">
        <v>1633</v>
      </c>
      <c r="B1278" s="3" t="s">
        <v>1634</v>
      </c>
      <c r="C1278" s="3" t="s">
        <v>5743</v>
      </c>
      <c r="D1278">
        <v>10000</v>
      </c>
      <c r="E1278">
        <v>10000</v>
      </c>
      <c r="F1278" t="s">
        <v>8219</v>
      </c>
      <c r="G1278" t="s">
        <v>8224</v>
      </c>
      <c r="H1278" t="s">
        <v>8246</v>
      </c>
      <c r="I1278">
        <v>1326690000</v>
      </c>
      <c r="J1278">
        <v>1324329156</v>
      </c>
      <c r="K1278" t="b">
        <v>0</v>
      </c>
      <c r="L1278">
        <v>58</v>
      </c>
      <c r="M1278" t="b">
        <v>1</v>
      </c>
      <c r="N1278" t="s">
        <v>8276</v>
      </c>
      <c r="O1278">
        <f t="shared" si="76"/>
        <v>100</v>
      </c>
      <c r="P1278">
        <f t="shared" si="77"/>
        <v>172.41</v>
      </c>
      <c r="Q1278" s="5" t="s">
        <v>8325</v>
      </c>
      <c r="R1278" t="s">
        <v>8326</v>
      </c>
      <c r="S1278" s="9">
        <f t="shared" si="78"/>
        <v>40896.550416666665</v>
      </c>
      <c r="T1278" s="9">
        <f t="shared" si="79"/>
        <v>40923.875</v>
      </c>
    </row>
    <row r="1279" spans="1:20" ht="32">
      <c r="A1279">
        <v>1634</v>
      </c>
      <c r="B1279" s="3" t="s">
        <v>1635</v>
      </c>
      <c r="C1279" s="3" t="s">
        <v>5744</v>
      </c>
      <c r="D1279">
        <v>2000</v>
      </c>
      <c r="E1279">
        <v>2010</v>
      </c>
      <c r="F1279" t="s">
        <v>8219</v>
      </c>
      <c r="G1279" t="s">
        <v>8224</v>
      </c>
      <c r="H1279" t="s">
        <v>8246</v>
      </c>
      <c r="I1279">
        <v>1306994340</v>
      </c>
      <c r="J1279">
        <v>1303706001</v>
      </c>
      <c r="K1279" t="b">
        <v>0</v>
      </c>
      <c r="L1279">
        <v>32</v>
      </c>
      <c r="M1279" t="b">
        <v>1</v>
      </c>
      <c r="N1279" t="s">
        <v>8276</v>
      </c>
      <c r="O1279">
        <f t="shared" si="76"/>
        <v>100.5</v>
      </c>
      <c r="P1279">
        <f t="shared" si="77"/>
        <v>62.81</v>
      </c>
      <c r="Q1279" s="5" t="s">
        <v>8325</v>
      </c>
      <c r="R1279" t="s">
        <v>8326</v>
      </c>
      <c r="S1279" s="9">
        <f t="shared" si="78"/>
        <v>40657.856493055551</v>
      </c>
      <c r="T1279" s="9">
        <f t="shared" si="79"/>
        <v>40695.915972222218</v>
      </c>
    </row>
    <row r="1280" spans="1:20" ht="48">
      <c r="A1280">
        <v>1635</v>
      </c>
      <c r="B1280" s="3" t="s">
        <v>1636</v>
      </c>
      <c r="C1280" s="3" t="s">
        <v>5745</v>
      </c>
      <c r="D1280">
        <v>2000</v>
      </c>
      <c r="E1280">
        <v>2506</v>
      </c>
      <c r="F1280" t="s">
        <v>8219</v>
      </c>
      <c r="G1280" t="s">
        <v>8224</v>
      </c>
      <c r="H1280" t="s">
        <v>8246</v>
      </c>
      <c r="I1280">
        <v>1468270261</v>
      </c>
      <c r="J1280">
        <v>1463086261</v>
      </c>
      <c r="K1280" t="b">
        <v>0</v>
      </c>
      <c r="L1280">
        <v>37</v>
      </c>
      <c r="M1280" t="b">
        <v>1</v>
      </c>
      <c r="N1280" t="s">
        <v>8276</v>
      </c>
      <c r="O1280">
        <f t="shared" si="76"/>
        <v>125.3</v>
      </c>
      <c r="P1280">
        <f t="shared" si="77"/>
        <v>67.73</v>
      </c>
      <c r="Q1280" s="5" t="s">
        <v>8325</v>
      </c>
      <c r="R1280" t="s">
        <v>8326</v>
      </c>
      <c r="S1280" s="9">
        <f t="shared" si="78"/>
        <v>42502.535428240742</v>
      </c>
      <c r="T1280" s="9">
        <f t="shared" si="79"/>
        <v>42562.535428240742</v>
      </c>
    </row>
    <row r="1281" spans="1:20" ht="48">
      <c r="A1281">
        <v>1636</v>
      </c>
      <c r="B1281" s="3" t="s">
        <v>1637</v>
      </c>
      <c r="C1281" s="3" t="s">
        <v>5746</v>
      </c>
      <c r="D1281">
        <v>4500</v>
      </c>
      <c r="E1281">
        <v>4660</v>
      </c>
      <c r="F1281" t="s">
        <v>8219</v>
      </c>
      <c r="G1281" t="s">
        <v>8224</v>
      </c>
      <c r="H1281" t="s">
        <v>8246</v>
      </c>
      <c r="I1281">
        <v>1307851200</v>
      </c>
      <c r="J1281">
        <v>1304129088</v>
      </c>
      <c r="K1281" t="b">
        <v>0</v>
      </c>
      <c r="L1281">
        <v>87</v>
      </c>
      <c r="M1281" t="b">
        <v>1</v>
      </c>
      <c r="N1281" t="s">
        <v>8276</v>
      </c>
      <c r="O1281">
        <f t="shared" si="76"/>
        <v>103.56</v>
      </c>
      <c r="P1281">
        <f t="shared" si="77"/>
        <v>53.56</v>
      </c>
      <c r="Q1281" s="5" t="s">
        <v>8325</v>
      </c>
      <c r="R1281" t="s">
        <v>8326</v>
      </c>
      <c r="S1281" s="9">
        <f t="shared" si="78"/>
        <v>40662.753333333334</v>
      </c>
      <c r="T1281" s="9">
        <f t="shared" si="79"/>
        <v>40705.833333333328</v>
      </c>
    </row>
    <row r="1282" spans="1:20" ht="48">
      <c r="A1282">
        <v>1637</v>
      </c>
      <c r="B1282" s="3" t="s">
        <v>1638</v>
      </c>
      <c r="C1282" s="3" t="s">
        <v>5747</v>
      </c>
      <c r="D1282">
        <v>500</v>
      </c>
      <c r="E1282">
        <v>519</v>
      </c>
      <c r="F1282" t="s">
        <v>8219</v>
      </c>
      <c r="G1282" t="s">
        <v>8224</v>
      </c>
      <c r="H1282" t="s">
        <v>8246</v>
      </c>
      <c r="I1282">
        <v>1262302740</v>
      </c>
      <c r="J1282">
        <v>1257444140</v>
      </c>
      <c r="K1282" t="b">
        <v>0</v>
      </c>
      <c r="L1282">
        <v>15</v>
      </c>
      <c r="M1282" t="b">
        <v>1</v>
      </c>
      <c r="N1282" t="s">
        <v>8276</v>
      </c>
      <c r="O1282">
        <f t="shared" ref="O1282:O1345" si="80">ROUND((E1282/D1282*100),2)</f>
        <v>103.8</v>
      </c>
      <c r="P1282">
        <f t="shared" ref="P1282:P1345" si="81">ROUND((E1282/L1282),2)</f>
        <v>34.6</v>
      </c>
      <c r="Q1282" s="5" t="s">
        <v>8325</v>
      </c>
      <c r="R1282" t="s">
        <v>8326</v>
      </c>
      <c r="S1282" s="9">
        <f t="shared" si="78"/>
        <v>40122.418287037035</v>
      </c>
      <c r="T1282" s="9">
        <f t="shared" si="79"/>
        <v>40178.652083333327</v>
      </c>
    </row>
    <row r="1283" spans="1:20" ht="32">
      <c r="A1283">
        <v>1638</v>
      </c>
      <c r="B1283" s="3" t="s">
        <v>1639</v>
      </c>
      <c r="C1283" s="3" t="s">
        <v>5748</v>
      </c>
      <c r="D1283">
        <v>1000</v>
      </c>
      <c r="E1283">
        <v>1050</v>
      </c>
      <c r="F1283" t="s">
        <v>8219</v>
      </c>
      <c r="G1283" t="s">
        <v>8224</v>
      </c>
      <c r="H1283" t="s">
        <v>8246</v>
      </c>
      <c r="I1283">
        <v>1362086700</v>
      </c>
      <c r="J1283">
        <v>1358180968</v>
      </c>
      <c r="K1283" t="b">
        <v>0</v>
      </c>
      <c r="L1283">
        <v>27</v>
      </c>
      <c r="M1283" t="b">
        <v>1</v>
      </c>
      <c r="N1283" t="s">
        <v>8276</v>
      </c>
      <c r="O1283">
        <f t="shared" si="80"/>
        <v>105</v>
      </c>
      <c r="P1283">
        <f t="shared" si="81"/>
        <v>38.89</v>
      </c>
      <c r="Q1283" s="5" t="s">
        <v>8325</v>
      </c>
      <c r="R1283" t="s">
        <v>8326</v>
      </c>
      <c r="S1283" s="9">
        <f t="shared" ref="S1283:S1346" si="82">(J1283/86400)+25569+(-8/24)</f>
        <v>41288.353796296295</v>
      </c>
      <c r="T1283" s="9">
        <f t="shared" ref="T1283:T1346" si="83">(I1283/86400)+25569+(-8/24)</f>
        <v>41333.559027777774</v>
      </c>
    </row>
    <row r="1284" spans="1:20" ht="48">
      <c r="A1284">
        <v>1639</v>
      </c>
      <c r="B1284" s="3" t="s">
        <v>1640</v>
      </c>
      <c r="C1284" s="3" t="s">
        <v>5749</v>
      </c>
      <c r="D1284">
        <v>1800</v>
      </c>
      <c r="E1284">
        <v>1800</v>
      </c>
      <c r="F1284" t="s">
        <v>8219</v>
      </c>
      <c r="G1284" t="s">
        <v>8224</v>
      </c>
      <c r="H1284" t="s">
        <v>8246</v>
      </c>
      <c r="I1284">
        <v>1330789165</v>
      </c>
      <c r="J1284">
        <v>1328197165</v>
      </c>
      <c r="K1284" t="b">
        <v>0</v>
      </c>
      <c r="L1284">
        <v>19</v>
      </c>
      <c r="M1284" t="b">
        <v>1</v>
      </c>
      <c r="N1284" t="s">
        <v>8276</v>
      </c>
      <c r="O1284">
        <f t="shared" si="80"/>
        <v>100</v>
      </c>
      <c r="P1284">
        <f t="shared" si="81"/>
        <v>94.74</v>
      </c>
      <c r="Q1284" s="5" t="s">
        <v>8325</v>
      </c>
      <c r="R1284" t="s">
        <v>8326</v>
      </c>
      <c r="S1284" s="9">
        <f t="shared" si="82"/>
        <v>40941.319039351853</v>
      </c>
      <c r="T1284" s="9">
        <f t="shared" si="83"/>
        <v>40971.319039351853</v>
      </c>
    </row>
    <row r="1285" spans="1:20" ht="48">
      <c r="A1285">
        <v>1640</v>
      </c>
      <c r="B1285" s="3" t="s">
        <v>1641</v>
      </c>
      <c r="C1285" s="3" t="s">
        <v>5750</v>
      </c>
      <c r="D1285">
        <v>400</v>
      </c>
      <c r="E1285">
        <v>679.44</v>
      </c>
      <c r="F1285" t="s">
        <v>8219</v>
      </c>
      <c r="G1285" t="s">
        <v>8224</v>
      </c>
      <c r="H1285" t="s">
        <v>8246</v>
      </c>
      <c r="I1285">
        <v>1280800740</v>
      </c>
      <c r="J1285">
        <v>1279603955</v>
      </c>
      <c r="K1285" t="b">
        <v>0</v>
      </c>
      <c r="L1285">
        <v>17</v>
      </c>
      <c r="M1285" t="b">
        <v>1</v>
      </c>
      <c r="N1285" t="s">
        <v>8276</v>
      </c>
      <c r="O1285">
        <f t="shared" si="80"/>
        <v>169.86</v>
      </c>
      <c r="P1285">
        <f t="shared" si="81"/>
        <v>39.97</v>
      </c>
      <c r="Q1285" s="5" t="s">
        <v>8325</v>
      </c>
      <c r="R1285" t="s">
        <v>8326</v>
      </c>
      <c r="S1285" s="9">
        <f t="shared" si="82"/>
        <v>40378.897627314815</v>
      </c>
      <c r="T1285" s="9">
        <f t="shared" si="83"/>
        <v>40392.749305555553</v>
      </c>
    </row>
    <row r="1286" spans="1:20" ht="32">
      <c r="A1286">
        <v>1641</v>
      </c>
      <c r="B1286" s="3" t="s">
        <v>1642</v>
      </c>
      <c r="C1286" s="3" t="s">
        <v>5751</v>
      </c>
      <c r="D1286">
        <v>2500</v>
      </c>
      <c r="E1286">
        <v>2535</v>
      </c>
      <c r="F1286" t="s">
        <v>8219</v>
      </c>
      <c r="G1286" t="s">
        <v>8224</v>
      </c>
      <c r="H1286" t="s">
        <v>8246</v>
      </c>
      <c r="I1286">
        <v>1418998744</v>
      </c>
      <c r="J1286">
        <v>1416406744</v>
      </c>
      <c r="K1286" t="b">
        <v>0</v>
      </c>
      <c r="L1286">
        <v>26</v>
      </c>
      <c r="M1286" t="b">
        <v>1</v>
      </c>
      <c r="N1286" t="s">
        <v>8292</v>
      </c>
      <c r="O1286">
        <f t="shared" si="80"/>
        <v>101.4</v>
      </c>
      <c r="P1286">
        <f t="shared" si="81"/>
        <v>97.5</v>
      </c>
      <c r="Q1286" s="5" t="s">
        <v>8325</v>
      </c>
      <c r="R1286" t="s">
        <v>8346</v>
      </c>
      <c r="S1286" s="9">
        <f t="shared" si="82"/>
        <v>41962.263240740744</v>
      </c>
      <c r="T1286" s="9">
        <f t="shared" si="83"/>
        <v>41992.263240740744</v>
      </c>
    </row>
    <row r="1287" spans="1:20" ht="48">
      <c r="A1287">
        <v>1642</v>
      </c>
      <c r="B1287" s="3" t="s">
        <v>1643</v>
      </c>
      <c r="C1287" s="3" t="s">
        <v>5752</v>
      </c>
      <c r="D1287">
        <v>1200</v>
      </c>
      <c r="E1287">
        <v>1200</v>
      </c>
      <c r="F1287" t="s">
        <v>8219</v>
      </c>
      <c r="G1287" t="s">
        <v>8224</v>
      </c>
      <c r="H1287" t="s">
        <v>8246</v>
      </c>
      <c r="I1287">
        <v>1308011727</v>
      </c>
      <c r="J1287">
        <v>1306283727</v>
      </c>
      <c r="K1287" t="b">
        <v>0</v>
      </c>
      <c r="L1287">
        <v>28</v>
      </c>
      <c r="M1287" t="b">
        <v>1</v>
      </c>
      <c r="N1287" t="s">
        <v>8292</v>
      </c>
      <c r="O1287">
        <f t="shared" si="80"/>
        <v>100</v>
      </c>
      <c r="P1287">
        <f t="shared" si="81"/>
        <v>42.86</v>
      </c>
      <c r="Q1287" s="5" t="s">
        <v>8325</v>
      </c>
      <c r="R1287" t="s">
        <v>8346</v>
      </c>
      <c r="S1287" s="9">
        <f t="shared" si="82"/>
        <v>40687.691284722219</v>
      </c>
      <c r="T1287" s="9">
        <f t="shared" si="83"/>
        <v>40707.691284722219</v>
      </c>
    </row>
    <row r="1288" spans="1:20" ht="32">
      <c r="A1288">
        <v>1643</v>
      </c>
      <c r="B1288" s="3" t="s">
        <v>1644</v>
      </c>
      <c r="C1288" s="3" t="s">
        <v>5753</v>
      </c>
      <c r="D1288">
        <v>5000</v>
      </c>
      <c r="E1288">
        <v>6235</v>
      </c>
      <c r="F1288" t="s">
        <v>8219</v>
      </c>
      <c r="G1288" t="s">
        <v>8224</v>
      </c>
      <c r="H1288" t="s">
        <v>8246</v>
      </c>
      <c r="I1288">
        <v>1348516012</v>
      </c>
      <c r="J1288">
        <v>1345924012</v>
      </c>
      <c r="K1288" t="b">
        <v>0</v>
      </c>
      <c r="L1288">
        <v>37</v>
      </c>
      <c r="M1288" t="b">
        <v>1</v>
      </c>
      <c r="N1288" t="s">
        <v>8292</v>
      </c>
      <c r="O1288">
        <f t="shared" si="80"/>
        <v>124.7</v>
      </c>
      <c r="P1288">
        <f t="shared" si="81"/>
        <v>168.51</v>
      </c>
      <c r="Q1288" s="5" t="s">
        <v>8325</v>
      </c>
      <c r="R1288" t="s">
        <v>8346</v>
      </c>
      <c r="S1288" s="9">
        <f t="shared" si="82"/>
        <v>41146.490879629629</v>
      </c>
      <c r="T1288" s="9">
        <f t="shared" si="83"/>
        <v>41176.490879629629</v>
      </c>
    </row>
    <row r="1289" spans="1:20" ht="48">
      <c r="A1289">
        <v>1644</v>
      </c>
      <c r="B1289" s="3" t="s">
        <v>1645</v>
      </c>
      <c r="C1289" s="3" t="s">
        <v>5754</v>
      </c>
      <c r="D1289">
        <v>10000</v>
      </c>
      <c r="E1289">
        <v>10950</v>
      </c>
      <c r="F1289" t="s">
        <v>8219</v>
      </c>
      <c r="G1289" t="s">
        <v>8224</v>
      </c>
      <c r="H1289" t="s">
        <v>8246</v>
      </c>
      <c r="I1289">
        <v>1353551160</v>
      </c>
      <c r="J1289">
        <v>1348363560</v>
      </c>
      <c r="K1289" t="b">
        <v>0</v>
      </c>
      <c r="L1289">
        <v>128</v>
      </c>
      <c r="M1289" t="b">
        <v>1</v>
      </c>
      <c r="N1289" t="s">
        <v>8292</v>
      </c>
      <c r="O1289">
        <f t="shared" si="80"/>
        <v>109.5</v>
      </c>
      <c r="P1289">
        <f t="shared" si="81"/>
        <v>85.55</v>
      </c>
      <c r="Q1289" s="5" t="s">
        <v>8325</v>
      </c>
      <c r="R1289" t="s">
        <v>8346</v>
      </c>
      <c r="S1289" s="9">
        <f t="shared" si="82"/>
        <v>41174.726388888885</v>
      </c>
      <c r="T1289" s="9">
        <f t="shared" si="83"/>
        <v>41234.768055555549</v>
      </c>
    </row>
    <row r="1290" spans="1:20" ht="48">
      <c r="A1290">
        <v>1645</v>
      </c>
      <c r="B1290" s="3" t="s">
        <v>1646</v>
      </c>
      <c r="C1290" s="3" t="s">
        <v>5755</v>
      </c>
      <c r="D1290">
        <v>5000</v>
      </c>
      <c r="E1290">
        <v>5540</v>
      </c>
      <c r="F1290" t="s">
        <v>8219</v>
      </c>
      <c r="G1290" t="s">
        <v>8224</v>
      </c>
      <c r="H1290" t="s">
        <v>8246</v>
      </c>
      <c r="I1290">
        <v>1379515740</v>
      </c>
      <c r="J1290">
        <v>1378306140</v>
      </c>
      <c r="K1290" t="b">
        <v>0</v>
      </c>
      <c r="L1290">
        <v>10</v>
      </c>
      <c r="M1290" t="b">
        <v>1</v>
      </c>
      <c r="N1290" t="s">
        <v>8292</v>
      </c>
      <c r="O1290">
        <f t="shared" si="80"/>
        <v>110.8</v>
      </c>
      <c r="P1290">
        <f t="shared" si="81"/>
        <v>554</v>
      </c>
      <c r="Q1290" s="5" t="s">
        <v>8325</v>
      </c>
      <c r="R1290" t="s">
        <v>8346</v>
      </c>
      <c r="S1290" s="9">
        <f t="shared" si="82"/>
        <v>41521.28402777778</v>
      </c>
      <c r="T1290" s="9">
        <f t="shared" si="83"/>
        <v>41535.28402777778</v>
      </c>
    </row>
    <row r="1291" spans="1:20" ht="48">
      <c r="A1291">
        <v>1646</v>
      </c>
      <c r="B1291" s="3" t="s">
        <v>1647</v>
      </c>
      <c r="C1291" s="3" t="s">
        <v>5756</v>
      </c>
      <c r="D1291">
        <v>2000</v>
      </c>
      <c r="E1291">
        <v>2204</v>
      </c>
      <c r="F1291" t="s">
        <v>8219</v>
      </c>
      <c r="G1291" t="s">
        <v>8225</v>
      </c>
      <c r="H1291" t="s">
        <v>8247</v>
      </c>
      <c r="I1291">
        <v>1408039860</v>
      </c>
      <c r="J1291">
        <v>1405248503</v>
      </c>
      <c r="K1291" t="b">
        <v>0</v>
      </c>
      <c r="L1291">
        <v>83</v>
      </c>
      <c r="M1291" t="b">
        <v>1</v>
      </c>
      <c r="N1291" t="s">
        <v>8292</v>
      </c>
      <c r="O1291">
        <f t="shared" si="80"/>
        <v>110.2</v>
      </c>
      <c r="P1291">
        <f t="shared" si="81"/>
        <v>26.55</v>
      </c>
      <c r="Q1291" s="5" t="s">
        <v>8325</v>
      </c>
      <c r="R1291" t="s">
        <v>8346</v>
      </c>
      <c r="S1291" s="9">
        <f t="shared" si="82"/>
        <v>41833.116932870369</v>
      </c>
      <c r="T1291" s="9">
        <f t="shared" si="83"/>
        <v>41865.424305555549</v>
      </c>
    </row>
    <row r="1292" spans="1:20" ht="48">
      <c r="A1292">
        <v>1647</v>
      </c>
      <c r="B1292" s="3" t="s">
        <v>1648</v>
      </c>
      <c r="C1292" s="3" t="s">
        <v>5757</v>
      </c>
      <c r="D1292">
        <v>5000</v>
      </c>
      <c r="E1292">
        <v>5236</v>
      </c>
      <c r="F1292" t="s">
        <v>8219</v>
      </c>
      <c r="G1292" t="s">
        <v>8224</v>
      </c>
      <c r="H1292" t="s">
        <v>8246</v>
      </c>
      <c r="I1292">
        <v>1339235377</v>
      </c>
      <c r="J1292">
        <v>1336643377</v>
      </c>
      <c r="K1292" t="b">
        <v>0</v>
      </c>
      <c r="L1292">
        <v>46</v>
      </c>
      <c r="M1292" t="b">
        <v>1</v>
      </c>
      <c r="N1292" t="s">
        <v>8292</v>
      </c>
      <c r="O1292">
        <f t="shared" si="80"/>
        <v>104.72</v>
      </c>
      <c r="P1292">
        <f t="shared" si="81"/>
        <v>113.83</v>
      </c>
      <c r="Q1292" s="5" t="s">
        <v>8325</v>
      </c>
      <c r="R1292" t="s">
        <v>8346</v>
      </c>
      <c r="S1292" s="9">
        <f t="shared" si="82"/>
        <v>41039.076122685183</v>
      </c>
      <c r="T1292" s="9">
        <f t="shared" si="83"/>
        <v>41069.076122685183</v>
      </c>
    </row>
    <row r="1293" spans="1:20" ht="48">
      <c r="A1293">
        <v>1648</v>
      </c>
      <c r="B1293" s="3" t="s">
        <v>1649</v>
      </c>
      <c r="C1293" s="3" t="s">
        <v>5758</v>
      </c>
      <c r="D1293">
        <v>2300</v>
      </c>
      <c r="E1293">
        <v>2881</v>
      </c>
      <c r="F1293" t="s">
        <v>8219</v>
      </c>
      <c r="G1293" t="s">
        <v>8224</v>
      </c>
      <c r="H1293" t="s">
        <v>8246</v>
      </c>
      <c r="I1293">
        <v>1300636482</v>
      </c>
      <c r="J1293">
        <v>1298048082</v>
      </c>
      <c r="K1293" t="b">
        <v>0</v>
      </c>
      <c r="L1293">
        <v>90</v>
      </c>
      <c r="M1293" t="b">
        <v>1</v>
      </c>
      <c r="N1293" t="s">
        <v>8292</v>
      </c>
      <c r="O1293">
        <f t="shared" si="80"/>
        <v>125.26</v>
      </c>
      <c r="P1293">
        <f t="shared" si="81"/>
        <v>32.01</v>
      </c>
      <c r="Q1293" s="5" t="s">
        <v>8325</v>
      </c>
      <c r="R1293" t="s">
        <v>8346</v>
      </c>
      <c r="S1293" s="9">
        <f t="shared" si="82"/>
        <v>40592.371319444443</v>
      </c>
      <c r="T1293" s="9">
        <f t="shared" si="83"/>
        <v>40622.329652777778</v>
      </c>
    </row>
    <row r="1294" spans="1:20" ht="48">
      <c r="A1294">
        <v>1649</v>
      </c>
      <c r="B1294" s="3" t="s">
        <v>1650</v>
      </c>
      <c r="C1294" s="3" t="s">
        <v>5759</v>
      </c>
      <c r="D1294">
        <v>3800</v>
      </c>
      <c r="E1294">
        <v>3822.33</v>
      </c>
      <c r="F1294" t="s">
        <v>8219</v>
      </c>
      <c r="G1294" t="s">
        <v>8224</v>
      </c>
      <c r="H1294" t="s">
        <v>8246</v>
      </c>
      <c r="I1294">
        <v>1400862355</v>
      </c>
      <c r="J1294">
        <v>1396974355</v>
      </c>
      <c r="K1294" t="b">
        <v>0</v>
      </c>
      <c r="L1294">
        <v>81</v>
      </c>
      <c r="M1294" t="b">
        <v>1</v>
      </c>
      <c r="N1294" t="s">
        <v>8292</v>
      </c>
      <c r="O1294">
        <f t="shared" si="80"/>
        <v>100.59</v>
      </c>
      <c r="P1294">
        <f t="shared" si="81"/>
        <v>47.19</v>
      </c>
      <c r="Q1294" s="5" t="s">
        <v>8325</v>
      </c>
      <c r="R1294" t="s">
        <v>8346</v>
      </c>
      <c r="S1294" s="9">
        <f t="shared" si="82"/>
        <v>41737.351331018515</v>
      </c>
      <c r="T1294" s="9">
        <f t="shared" si="83"/>
        <v>41782.351331018515</v>
      </c>
    </row>
    <row r="1295" spans="1:20" ht="32">
      <c r="A1295">
        <v>1650</v>
      </c>
      <c r="B1295" s="3" t="s">
        <v>1651</v>
      </c>
      <c r="C1295" s="3" t="s">
        <v>5760</v>
      </c>
      <c r="D1295">
        <v>2000</v>
      </c>
      <c r="E1295">
        <v>2831</v>
      </c>
      <c r="F1295" t="s">
        <v>8219</v>
      </c>
      <c r="G1295" t="s">
        <v>8224</v>
      </c>
      <c r="H1295" t="s">
        <v>8246</v>
      </c>
      <c r="I1295">
        <v>1381314437</v>
      </c>
      <c r="J1295">
        <v>1378722437</v>
      </c>
      <c r="K1295" t="b">
        <v>0</v>
      </c>
      <c r="L1295">
        <v>32</v>
      </c>
      <c r="M1295" t="b">
        <v>1</v>
      </c>
      <c r="N1295" t="s">
        <v>8292</v>
      </c>
      <c r="O1295">
        <f t="shared" si="80"/>
        <v>141.55000000000001</v>
      </c>
      <c r="P1295">
        <f t="shared" si="81"/>
        <v>88.47</v>
      </c>
      <c r="Q1295" s="5" t="s">
        <v>8325</v>
      </c>
      <c r="R1295" t="s">
        <v>8346</v>
      </c>
      <c r="S1295" s="9">
        <f t="shared" si="82"/>
        <v>41526.102280092593</v>
      </c>
      <c r="T1295" s="9">
        <f t="shared" si="83"/>
        <v>41556.102280092593</v>
      </c>
    </row>
    <row r="1296" spans="1:20" ht="48">
      <c r="A1296">
        <v>1651</v>
      </c>
      <c r="B1296" s="3" t="s">
        <v>1652</v>
      </c>
      <c r="C1296" s="3" t="s">
        <v>5761</v>
      </c>
      <c r="D1296">
        <v>2000</v>
      </c>
      <c r="E1296">
        <v>2015</v>
      </c>
      <c r="F1296" t="s">
        <v>8219</v>
      </c>
      <c r="G1296" t="s">
        <v>8224</v>
      </c>
      <c r="H1296" t="s">
        <v>8246</v>
      </c>
      <c r="I1296">
        <v>1303801140</v>
      </c>
      <c r="J1296">
        <v>1300916220</v>
      </c>
      <c r="K1296" t="b">
        <v>0</v>
      </c>
      <c r="L1296">
        <v>20</v>
      </c>
      <c r="M1296" t="b">
        <v>1</v>
      </c>
      <c r="N1296" t="s">
        <v>8292</v>
      </c>
      <c r="O1296">
        <f t="shared" si="80"/>
        <v>100.75</v>
      </c>
      <c r="P1296">
        <f t="shared" si="81"/>
        <v>100.75</v>
      </c>
      <c r="Q1296" s="5" t="s">
        <v>8325</v>
      </c>
      <c r="R1296" t="s">
        <v>8346</v>
      </c>
      <c r="S1296" s="9">
        <f t="shared" si="82"/>
        <v>40625.567361111105</v>
      </c>
      <c r="T1296" s="9">
        <f t="shared" si="83"/>
        <v>40658.957638888889</v>
      </c>
    </row>
    <row r="1297" spans="1:20" ht="48">
      <c r="A1297">
        <v>1652</v>
      </c>
      <c r="B1297" s="3" t="s">
        <v>1653</v>
      </c>
      <c r="C1297" s="3" t="s">
        <v>5762</v>
      </c>
      <c r="D1297">
        <v>4500</v>
      </c>
      <c r="E1297">
        <v>4530</v>
      </c>
      <c r="F1297" t="s">
        <v>8219</v>
      </c>
      <c r="G1297" t="s">
        <v>8224</v>
      </c>
      <c r="H1297" t="s">
        <v>8246</v>
      </c>
      <c r="I1297">
        <v>1385297393</v>
      </c>
      <c r="J1297">
        <v>1382701793</v>
      </c>
      <c r="K1297" t="b">
        <v>0</v>
      </c>
      <c r="L1297">
        <v>70</v>
      </c>
      <c r="M1297" t="b">
        <v>1</v>
      </c>
      <c r="N1297" t="s">
        <v>8292</v>
      </c>
      <c r="O1297">
        <f t="shared" si="80"/>
        <v>100.67</v>
      </c>
      <c r="P1297">
        <f t="shared" si="81"/>
        <v>64.709999999999994</v>
      </c>
      <c r="Q1297" s="5" t="s">
        <v>8325</v>
      </c>
      <c r="R1297" t="s">
        <v>8346</v>
      </c>
      <c r="S1297" s="9">
        <f t="shared" si="82"/>
        <v>41572.159641203703</v>
      </c>
      <c r="T1297" s="9">
        <f t="shared" si="83"/>
        <v>41602.201307870368</v>
      </c>
    </row>
    <row r="1298" spans="1:20" ht="48">
      <c r="A1298">
        <v>1653</v>
      </c>
      <c r="B1298" s="3" t="s">
        <v>1654</v>
      </c>
      <c r="C1298" s="3" t="s">
        <v>5763</v>
      </c>
      <c r="D1298">
        <v>5000</v>
      </c>
      <c r="E1298">
        <v>8711.52</v>
      </c>
      <c r="F1298" t="s">
        <v>8219</v>
      </c>
      <c r="G1298" t="s">
        <v>8224</v>
      </c>
      <c r="H1298" t="s">
        <v>8246</v>
      </c>
      <c r="I1298">
        <v>1303675296</v>
      </c>
      <c r="J1298">
        <v>1300996896</v>
      </c>
      <c r="K1298" t="b">
        <v>0</v>
      </c>
      <c r="L1298">
        <v>168</v>
      </c>
      <c r="M1298" t="b">
        <v>1</v>
      </c>
      <c r="N1298" t="s">
        <v>8292</v>
      </c>
      <c r="O1298">
        <f t="shared" si="80"/>
        <v>174.23</v>
      </c>
      <c r="P1298">
        <f t="shared" si="81"/>
        <v>51.85</v>
      </c>
      <c r="Q1298" s="5" t="s">
        <v>8325</v>
      </c>
      <c r="R1298" t="s">
        <v>8346</v>
      </c>
      <c r="S1298" s="9">
        <f t="shared" si="82"/>
        <v>40626.501111111109</v>
      </c>
      <c r="T1298" s="9">
        <f t="shared" si="83"/>
        <v>40657.501111111109</v>
      </c>
    </row>
    <row r="1299" spans="1:20" ht="48">
      <c r="A1299">
        <v>1654</v>
      </c>
      <c r="B1299" s="3" t="s">
        <v>1655</v>
      </c>
      <c r="C1299" s="3" t="s">
        <v>5764</v>
      </c>
      <c r="D1299">
        <v>1100</v>
      </c>
      <c r="E1299">
        <v>1319</v>
      </c>
      <c r="F1299" t="s">
        <v>8219</v>
      </c>
      <c r="G1299" t="s">
        <v>8224</v>
      </c>
      <c r="H1299" t="s">
        <v>8246</v>
      </c>
      <c r="I1299">
        <v>1334784160</v>
      </c>
      <c r="J1299">
        <v>1332192160</v>
      </c>
      <c r="K1299" t="b">
        <v>0</v>
      </c>
      <c r="L1299">
        <v>34</v>
      </c>
      <c r="M1299" t="b">
        <v>1</v>
      </c>
      <c r="N1299" t="s">
        <v>8292</v>
      </c>
      <c r="O1299">
        <f t="shared" si="80"/>
        <v>119.91</v>
      </c>
      <c r="P1299">
        <f t="shared" si="81"/>
        <v>38.79</v>
      </c>
      <c r="Q1299" s="5" t="s">
        <v>8325</v>
      </c>
      <c r="R1299" t="s">
        <v>8346</v>
      </c>
      <c r="S1299" s="9">
        <f t="shared" si="82"/>
        <v>40987.557407407403</v>
      </c>
      <c r="T1299" s="9">
        <f t="shared" si="83"/>
        <v>41017.557407407403</v>
      </c>
    </row>
    <row r="1300" spans="1:20" ht="32">
      <c r="A1300">
        <v>1655</v>
      </c>
      <c r="B1300" s="3" t="s">
        <v>1656</v>
      </c>
      <c r="C1300" s="3" t="s">
        <v>5765</v>
      </c>
      <c r="D1300">
        <v>1500</v>
      </c>
      <c r="E1300">
        <v>2143</v>
      </c>
      <c r="F1300" t="s">
        <v>8219</v>
      </c>
      <c r="G1300" t="s">
        <v>8224</v>
      </c>
      <c r="H1300" t="s">
        <v>8246</v>
      </c>
      <c r="I1300">
        <v>1333648820</v>
      </c>
      <c r="J1300">
        <v>1331060420</v>
      </c>
      <c r="K1300" t="b">
        <v>0</v>
      </c>
      <c r="L1300">
        <v>48</v>
      </c>
      <c r="M1300" t="b">
        <v>1</v>
      </c>
      <c r="N1300" t="s">
        <v>8292</v>
      </c>
      <c r="O1300">
        <f t="shared" si="80"/>
        <v>142.87</v>
      </c>
      <c r="P1300">
        <f t="shared" si="81"/>
        <v>44.65</v>
      </c>
      <c r="Q1300" s="5" t="s">
        <v>8325</v>
      </c>
      <c r="R1300" t="s">
        <v>8346</v>
      </c>
      <c r="S1300" s="9">
        <f t="shared" si="82"/>
        <v>40974.458564814813</v>
      </c>
      <c r="T1300" s="9">
        <f t="shared" si="83"/>
        <v>41004.416898148142</v>
      </c>
    </row>
    <row r="1301" spans="1:20" ht="64">
      <c r="A1301">
        <v>1656</v>
      </c>
      <c r="B1301" s="3" t="s">
        <v>1657</v>
      </c>
      <c r="C1301" s="3" t="s">
        <v>5766</v>
      </c>
      <c r="D1301">
        <v>7500</v>
      </c>
      <c r="E1301">
        <v>7525.12</v>
      </c>
      <c r="F1301" t="s">
        <v>8219</v>
      </c>
      <c r="G1301" t="s">
        <v>8224</v>
      </c>
      <c r="H1301" t="s">
        <v>8246</v>
      </c>
      <c r="I1301">
        <v>1355437052</v>
      </c>
      <c r="J1301">
        <v>1352845052</v>
      </c>
      <c r="K1301" t="b">
        <v>0</v>
      </c>
      <c r="L1301">
        <v>48</v>
      </c>
      <c r="M1301" t="b">
        <v>1</v>
      </c>
      <c r="N1301" t="s">
        <v>8292</v>
      </c>
      <c r="O1301">
        <f t="shared" si="80"/>
        <v>100.33</v>
      </c>
      <c r="P1301">
        <f t="shared" si="81"/>
        <v>156.77000000000001</v>
      </c>
      <c r="Q1301" s="5" t="s">
        <v>8325</v>
      </c>
      <c r="R1301" t="s">
        <v>8346</v>
      </c>
      <c r="S1301" s="9">
        <f t="shared" si="82"/>
        <v>41226.595509259256</v>
      </c>
      <c r="T1301" s="9">
        <f t="shared" si="83"/>
        <v>41256.595509259256</v>
      </c>
    </row>
    <row r="1302" spans="1:20" ht="48">
      <c r="A1302">
        <v>1657</v>
      </c>
      <c r="B1302" s="3" t="s">
        <v>1658</v>
      </c>
      <c r="C1302" s="3" t="s">
        <v>5767</v>
      </c>
      <c r="D1302">
        <v>25000</v>
      </c>
      <c r="E1302">
        <v>26233.45</v>
      </c>
      <c r="F1302" t="s">
        <v>8219</v>
      </c>
      <c r="G1302" t="s">
        <v>8224</v>
      </c>
      <c r="H1302" t="s">
        <v>8246</v>
      </c>
      <c r="I1302">
        <v>1337885168</v>
      </c>
      <c r="J1302">
        <v>1335293168</v>
      </c>
      <c r="K1302" t="b">
        <v>0</v>
      </c>
      <c r="L1302">
        <v>221</v>
      </c>
      <c r="M1302" t="b">
        <v>1</v>
      </c>
      <c r="N1302" t="s">
        <v>8292</v>
      </c>
      <c r="O1302">
        <f t="shared" si="80"/>
        <v>104.93</v>
      </c>
      <c r="P1302">
        <f t="shared" si="81"/>
        <v>118.7</v>
      </c>
      <c r="Q1302" s="5" t="s">
        <v>8325</v>
      </c>
      <c r="R1302" t="s">
        <v>8346</v>
      </c>
      <c r="S1302" s="9">
        <f t="shared" si="82"/>
        <v>41023.448703703703</v>
      </c>
      <c r="T1302" s="9">
        <f t="shared" si="83"/>
        <v>41053.448703703703</v>
      </c>
    </row>
    <row r="1303" spans="1:20" ht="48">
      <c r="A1303">
        <v>1658</v>
      </c>
      <c r="B1303" s="3" t="s">
        <v>1659</v>
      </c>
      <c r="C1303" s="3" t="s">
        <v>5768</v>
      </c>
      <c r="D1303">
        <v>6000</v>
      </c>
      <c r="E1303">
        <v>7934</v>
      </c>
      <c r="F1303" t="s">
        <v>8219</v>
      </c>
      <c r="G1303" t="s">
        <v>8224</v>
      </c>
      <c r="H1303" t="s">
        <v>8246</v>
      </c>
      <c r="I1303">
        <v>1355840400</v>
      </c>
      <c r="J1303">
        <v>1352524767</v>
      </c>
      <c r="K1303" t="b">
        <v>0</v>
      </c>
      <c r="L1303">
        <v>107</v>
      </c>
      <c r="M1303" t="b">
        <v>1</v>
      </c>
      <c r="N1303" t="s">
        <v>8292</v>
      </c>
      <c r="O1303">
        <f t="shared" si="80"/>
        <v>132.22999999999999</v>
      </c>
      <c r="P1303">
        <f t="shared" si="81"/>
        <v>74.150000000000006</v>
      </c>
      <c r="Q1303" s="5" t="s">
        <v>8325</v>
      </c>
      <c r="R1303" t="s">
        <v>8346</v>
      </c>
      <c r="S1303" s="9">
        <f t="shared" si="82"/>
        <v>41222.888506944444</v>
      </c>
      <c r="T1303" s="9">
        <f t="shared" si="83"/>
        <v>41261.263888888883</v>
      </c>
    </row>
    <row r="1304" spans="1:20" ht="48">
      <c r="A1304">
        <v>1659</v>
      </c>
      <c r="B1304" s="3" t="s">
        <v>1660</v>
      </c>
      <c r="C1304" s="3" t="s">
        <v>5769</v>
      </c>
      <c r="D1304">
        <v>500</v>
      </c>
      <c r="E1304">
        <v>564</v>
      </c>
      <c r="F1304" t="s">
        <v>8219</v>
      </c>
      <c r="G1304" t="s">
        <v>8225</v>
      </c>
      <c r="H1304" t="s">
        <v>8247</v>
      </c>
      <c r="I1304">
        <v>1387281600</v>
      </c>
      <c r="J1304">
        <v>1384811721</v>
      </c>
      <c r="K1304" t="b">
        <v>0</v>
      </c>
      <c r="L1304">
        <v>45</v>
      </c>
      <c r="M1304" t="b">
        <v>1</v>
      </c>
      <c r="N1304" t="s">
        <v>8292</v>
      </c>
      <c r="O1304">
        <f t="shared" si="80"/>
        <v>112.8</v>
      </c>
      <c r="P1304">
        <f t="shared" si="81"/>
        <v>12.53</v>
      </c>
      <c r="Q1304" s="5" t="s">
        <v>8325</v>
      </c>
      <c r="R1304" t="s">
        <v>8346</v>
      </c>
      <c r="S1304" s="9">
        <f t="shared" si="82"/>
        <v>41596.580104166664</v>
      </c>
      <c r="T1304" s="9">
        <f t="shared" si="83"/>
        <v>41625.166666666664</v>
      </c>
    </row>
    <row r="1305" spans="1:20" ht="48">
      <c r="A1305">
        <v>1660</v>
      </c>
      <c r="B1305" s="3" t="s">
        <v>1661</v>
      </c>
      <c r="C1305" s="3" t="s">
        <v>5770</v>
      </c>
      <c r="D1305">
        <v>80</v>
      </c>
      <c r="E1305">
        <v>1003</v>
      </c>
      <c r="F1305" t="s">
        <v>8219</v>
      </c>
      <c r="G1305" t="s">
        <v>8237</v>
      </c>
      <c r="H1305" t="s">
        <v>8249</v>
      </c>
      <c r="I1305">
        <v>1462053540</v>
      </c>
      <c r="J1305">
        <v>1459355950</v>
      </c>
      <c r="K1305" t="b">
        <v>0</v>
      </c>
      <c r="L1305">
        <v>36</v>
      </c>
      <c r="M1305" t="b">
        <v>1</v>
      </c>
      <c r="N1305" t="s">
        <v>8292</v>
      </c>
      <c r="O1305">
        <f t="shared" si="80"/>
        <v>1253.75</v>
      </c>
      <c r="P1305">
        <f t="shared" si="81"/>
        <v>27.86</v>
      </c>
      <c r="Q1305" s="5" t="s">
        <v>8325</v>
      </c>
      <c r="R1305" t="s">
        <v>8346</v>
      </c>
      <c r="S1305" s="9">
        <f t="shared" si="82"/>
        <v>42459.360532407409</v>
      </c>
      <c r="T1305" s="9">
        <f t="shared" si="83"/>
        <v>42490.582638888889</v>
      </c>
    </row>
    <row r="1306" spans="1:20" ht="64">
      <c r="A1306">
        <v>1661</v>
      </c>
      <c r="B1306" s="3" t="s">
        <v>1662</v>
      </c>
      <c r="C1306" s="3" t="s">
        <v>5771</v>
      </c>
      <c r="D1306">
        <v>7900</v>
      </c>
      <c r="E1306">
        <v>8098</v>
      </c>
      <c r="F1306" t="s">
        <v>8219</v>
      </c>
      <c r="G1306" t="s">
        <v>8239</v>
      </c>
      <c r="H1306" t="s">
        <v>8249</v>
      </c>
      <c r="I1306">
        <v>1453064400</v>
      </c>
      <c r="J1306">
        <v>1449359831</v>
      </c>
      <c r="K1306" t="b">
        <v>0</v>
      </c>
      <c r="L1306">
        <v>101</v>
      </c>
      <c r="M1306" t="b">
        <v>1</v>
      </c>
      <c r="N1306" t="s">
        <v>8292</v>
      </c>
      <c r="O1306">
        <f t="shared" si="80"/>
        <v>102.51</v>
      </c>
      <c r="P1306">
        <f t="shared" si="81"/>
        <v>80.180000000000007</v>
      </c>
      <c r="Q1306" s="5" t="s">
        <v>8325</v>
      </c>
      <c r="R1306" t="s">
        <v>8346</v>
      </c>
      <c r="S1306" s="9">
        <f t="shared" si="82"/>
        <v>42343.664710648147</v>
      </c>
      <c r="T1306" s="9">
        <f t="shared" si="83"/>
        <v>42386.541666666664</v>
      </c>
    </row>
    <row r="1307" spans="1:20" ht="48">
      <c r="A1307">
        <v>1662</v>
      </c>
      <c r="B1307" s="3" t="s">
        <v>1663</v>
      </c>
      <c r="C1307" s="3" t="s">
        <v>5772</v>
      </c>
      <c r="D1307">
        <v>8000</v>
      </c>
      <c r="E1307">
        <v>8211</v>
      </c>
      <c r="F1307" t="s">
        <v>8219</v>
      </c>
      <c r="G1307" t="s">
        <v>8224</v>
      </c>
      <c r="H1307" t="s">
        <v>8246</v>
      </c>
      <c r="I1307">
        <v>1325310336</v>
      </c>
      <c r="J1307">
        <v>1320122736</v>
      </c>
      <c r="K1307" t="b">
        <v>0</v>
      </c>
      <c r="L1307">
        <v>62</v>
      </c>
      <c r="M1307" t="b">
        <v>1</v>
      </c>
      <c r="N1307" t="s">
        <v>8292</v>
      </c>
      <c r="O1307">
        <f t="shared" si="80"/>
        <v>102.64</v>
      </c>
      <c r="P1307">
        <f t="shared" si="81"/>
        <v>132.44</v>
      </c>
      <c r="Q1307" s="5" t="s">
        <v>8325</v>
      </c>
      <c r="R1307" t="s">
        <v>8346</v>
      </c>
      <c r="S1307" s="9">
        <f t="shared" si="82"/>
        <v>40847.864999999998</v>
      </c>
      <c r="T1307" s="9">
        <f t="shared" si="83"/>
        <v>40907.906666666662</v>
      </c>
    </row>
    <row r="1308" spans="1:20" ht="32">
      <c r="A1308">
        <v>1663</v>
      </c>
      <c r="B1308" s="3" t="s">
        <v>1664</v>
      </c>
      <c r="C1308" s="3" t="s">
        <v>5773</v>
      </c>
      <c r="D1308">
        <v>1000</v>
      </c>
      <c r="E1308">
        <v>1080</v>
      </c>
      <c r="F1308" t="s">
        <v>8219</v>
      </c>
      <c r="G1308" t="s">
        <v>8224</v>
      </c>
      <c r="H1308" t="s">
        <v>8246</v>
      </c>
      <c r="I1308">
        <v>1422750707</v>
      </c>
      <c r="J1308">
        <v>1420158707</v>
      </c>
      <c r="K1308" t="b">
        <v>0</v>
      </c>
      <c r="L1308">
        <v>32</v>
      </c>
      <c r="M1308" t="b">
        <v>1</v>
      </c>
      <c r="N1308" t="s">
        <v>8292</v>
      </c>
      <c r="O1308">
        <f t="shared" si="80"/>
        <v>108</v>
      </c>
      <c r="P1308">
        <f t="shared" si="81"/>
        <v>33.75</v>
      </c>
      <c r="Q1308" s="5" t="s">
        <v>8325</v>
      </c>
      <c r="R1308" t="s">
        <v>8346</v>
      </c>
      <c r="S1308" s="9">
        <f t="shared" si="82"/>
        <v>42005.688738425924</v>
      </c>
      <c r="T1308" s="9">
        <f t="shared" si="83"/>
        <v>42035.688738425924</v>
      </c>
    </row>
    <row r="1309" spans="1:20" ht="48">
      <c r="A1309">
        <v>1664</v>
      </c>
      <c r="B1309" s="3" t="s">
        <v>1665</v>
      </c>
      <c r="C1309" s="3" t="s">
        <v>5774</v>
      </c>
      <c r="D1309">
        <v>2500</v>
      </c>
      <c r="E1309">
        <v>3060.22</v>
      </c>
      <c r="F1309" t="s">
        <v>8219</v>
      </c>
      <c r="G1309" t="s">
        <v>8224</v>
      </c>
      <c r="H1309" t="s">
        <v>8246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8292</v>
      </c>
      <c r="O1309">
        <f t="shared" si="80"/>
        <v>122.41</v>
      </c>
      <c r="P1309">
        <f t="shared" si="81"/>
        <v>34.380000000000003</v>
      </c>
      <c r="Q1309" s="5" t="s">
        <v>8325</v>
      </c>
      <c r="R1309" t="s">
        <v>8346</v>
      </c>
      <c r="S1309" s="9">
        <f t="shared" si="82"/>
        <v>40939.428449074076</v>
      </c>
      <c r="T1309" s="9">
        <f t="shared" si="83"/>
        <v>40983.832638888889</v>
      </c>
    </row>
    <row r="1310" spans="1:20" ht="48">
      <c r="A1310">
        <v>1665</v>
      </c>
      <c r="B1310" s="3" t="s">
        <v>1666</v>
      </c>
      <c r="C1310" s="3" t="s">
        <v>5775</v>
      </c>
      <c r="D1310">
        <v>3500</v>
      </c>
      <c r="E1310">
        <v>4181</v>
      </c>
      <c r="F1310" t="s">
        <v>8219</v>
      </c>
      <c r="G1310" t="s">
        <v>8224</v>
      </c>
      <c r="H1310" t="s">
        <v>8246</v>
      </c>
      <c r="I1310">
        <v>1298343600</v>
      </c>
      <c r="J1310">
        <v>1295624113</v>
      </c>
      <c r="K1310" t="b">
        <v>0</v>
      </c>
      <c r="L1310">
        <v>93</v>
      </c>
      <c r="M1310" t="b">
        <v>1</v>
      </c>
      <c r="N1310" t="s">
        <v>8292</v>
      </c>
      <c r="O1310">
        <f t="shared" si="80"/>
        <v>119.46</v>
      </c>
      <c r="P1310">
        <f t="shared" si="81"/>
        <v>44.96</v>
      </c>
      <c r="Q1310" s="5" t="s">
        <v>8325</v>
      </c>
      <c r="R1310" t="s">
        <v>8346</v>
      </c>
      <c r="S1310" s="9">
        <f t="shared" si="82"/>
        <v>40564.316122685181</v>
      </c>
      <c r="T1310" s="9">
        <f t="shared" si="83"/>
        <v>40595.791666666664</v>
      </c>
    </row>
    <row r="1311" spans="1:20" ht="48">
      <c r="A1311">
        <v>1666</v>
      </c>
      <c r="B1311" s="3" t="s">
        <v>1667</v>
      </c>
      <c r="C1311" s="3" t="s">
        <v>5776</v>
      </c>
      <c r="D1311">
        <v>2500</v>
      </c>
      <c r="E1311">
        <v>4022</v>
      </c>
      <c r="F1311" t="s">
        <v>8219</v>
      </c>
      <c r="G1311" t="s">
        <v>8224</v>
      </c>
      <c r="H1311" t="s">
        <v>8246</v>
      </c>
      <c r="I1311">
        <v>1364447073</v>
      </c>
      <c r="J1311">
        <v>1361858673</v>
      </c>
      <c r="K1311" t="b">
        <v>0</v>
      </c>
      <c r="L1311">
        <v>98</v>
      </c>
      <c r="M1311" t="b">
        <v>1</v>
      </c>
      <c r="N1311" t="s">
        <v>8292</v>
      </c>
      <c r="O1311">
        <f t="shared" si="80"/>
        <v>160.88</v>
      </c>
      <c r="P1311">
        <f t="shared" si="81"/>
        <v>41.04</v>
      </c>
      <c r="Q1311" s="5" t="s">
        <v>8325</v>
      </c>
      <c r="R1311" t="s">
        <v>8346</v>
      </c>
      <c r="S1311" s="9">
        <f t="shared" si="82"/>
        <v>41330.91982638889</v>
      </c>
      <c r="T1311" s="9">
        <f t="shared" si="83"/>
        <v>41360.878159722219</v>
      </c>
    </row>
    <row r="1312" spans="1:20" ht="48">
      <c r="A1312">
        <v>1667</v>
      </c>
      <c r="B1312" s="3" t="s">
        <v>1668</v>
      </c>
      <c r="C1312" s="3" t="s">
        <v>5777</v>
      </c>
      <c r="D1312">
        <v>3400</v>
      </c>
      <c r="E1312">
        <v>4313</v>
      </c>
      <c r="F1312" t="s">
        <v>8219</v>
      </c>
      <c r="G1312" t="s">
        <v>8224</v>
      </c>
      <c r="H1312" t="s">
        <v>8246</v>
      </c>
      <c r="I1312">
        <v>1394521140</v>
      </c>
      <c r="J1312">
        <v>1392169298</v>
      </c>
      <c r="K1312" t="b">
        <v>0</v>
      </c>
      <c r="L1312">
        <v>82</v>
      </c>
      <c r="M1312" t="b">
        <v>1</v>
      </c>
      <c r="N1312" t="s">
        <v>8292</v>
      </c>
      <c r="O1312">
        <f t="shared" si="80"/>
        <v>126.85</v>
      </c>
      <c r="P1312">
        <f t="shared" si="81"/>
        <v>52.6</v>
      </c>
      <c r="Q1312" s="5" t="s">
        <v>8325</v>
      </c>
      <c r="R1312" t="s">
        <v>8346</v>
      </c>
      <c r="S1312" s="9">
        <f t="shared" si="82"/>
        <v>41681.737245370365</v>
      </c>
      <c r="T1312" s="9">
        <f t="shared" si="83"/>
        <v>41708.957638888889</v>
      </c>
    </row>
    <row r="1313" spans="1:20" ht="48">
      <c r="A1313">
        <v>1668</v>
      </c>
      <c r="B1313" s="3" t="s">
        <v>1669</v>
      </c>
      <c r="C1313" s="3" t="s">
        <v>5778</v>
      </c>
      <c r="D1313">
        <v>8000</v>
      </c>
      <c r="E1313">
        <v>8211</v>
      </c>
      <c r="F1313" t="s">
        <v>8219</v>
      </c>
      <c r="G1313" t="s">
        <v>8224</v>
      </c>
      <c r="H1313" t="s">
        <v>8246</v>
      </c>
      <c r="I1313">
        <v>1322454939</v>
      </c>
      <c r="J1313">
        <v>1319859339</v>
      </c>
      <c r="K1313" t="b">
        <v>0</v>
      </c>
      <c r="L1313">
        <v>116</v>
      </c>
      <c r="M1313" t="b">
        <v>1</v>
      </c>
      <c r="N1313" t="s">
        <v>8292</v>
      </c>
      <c r="O1313">
        <f t="shared" si="80"/>
        <v>102.64</v>
      </c>
      <c r="P1313">
        <f t="shared" si="81"/>
        <v>70.78</v>
      </c>
      <c r="Q1313" s="5" t="s">
        <v>8325</v>
      </c>
      <c r="R1313" t="s">
        <v>8346</v>
      </c>
      <c r="S1313" s="9">
        <f t="shared" si="82"/>
        <v>40844.816423611112</v>
      </c>
      <c r="T1313" s="9">
        <f t="shared" si="83"/>
        <v>40874.858090277776</v>
      </c>
    </row>
    <row r="1314" spans="1:20" ht="48">
      <c r="A1314">
        <v>1669</v>
      </c>
      <c r="B1314" s="3" t="s">
        <v>1670</v>
      </c>
      <c r="C1314" s="3" t="s">
        <v>5779</v>
      </c>
      <c r="D1314">
        <v>2000</v>
      </c>
      <c r="E1314">
        <v>2795</v>
      </c>
      <c r="F1314" t="s">
        <v>8219</v>
      </c>
      <c r="G1314" t="s">
        <v>8224</v>
      </c>
      <c r="H1314" t="s">
        <v>8246</v>
      </c>
      <c r="I1314">
        <v>1464729276</v>
      </c>
      <c r="J1314">
        <v>1459545276</v>
      </c>
      <c r="K1314" t="b">
        <v>0</v>
      </c>
      <c r="L1314">
        <v>52</v>
      </c>
      <c r="M1314" t="b">
        <v>1</v>
      </c>
      <c r="N1314" t="s">
        <v>8292</v>
      </c>
      <c r="O1314">
        <f t="shared" si="80"/>
        <v>139.75</v>
      </c>
      <c r="P1314">
        <f t="shared" si="81"/>
        <v>53.75</v>
      </c>
      <c r="Q1314" s="5" t="s">
        <v>8325</v>
      </c>
      <c r="R1314" t="s">
        <v>8346</v>
      </c>
      <c r="S1314" s="9">
        <f t="shared" si="82"/>
        <v>42461.551805555551</v>
      </c>
      <c r="T1314" s="9">
        <f t="shared" si="83"/>
        <v>42521.551805555551</v>
      </c>
    </row>
    <row r="1315" spans="1:20" ht="64">
      <c r="A1315">
        <v>1670</v>
      </c>
      <c r="B1315" s="3" t="s">
        <v>1671</v>
      </c>
      <c r="C1315" s="3" t="s">
        <v>5780</v>
      </c>
      <c r="D1315">
        <v>1000</v>
      </c>
      <c r="E1315">
        <v>1026</v>
      </c>
      <c r="F1315" t="s">
        <v>8219</v>
      </c>
      <c r="G1315" t="s">
        <v>8224</v>
      </c>
      <c r="H1315" t="s">
        <v>8246</v>
      </c>
      <c r="I1315">
        <v>1278302400</v>
      </c>
      <c r="J1315">
        <v>1273961999</v>
      </c>
      <c r="K1315" t="b">
        <v>0</v>
      </c>
      <c r="L1315">
        <v>23</v>
      </c>
      <c r="M1315" t="b">
        <v>1</v>
      </c>
      <c r="N1315" t="s">
        <v>8292</v>
      </c>
      <c r="O1315">
        <f t="shared" si="80"/>
        <v>102.6</v>
      </c>
      <c r="P1315">
        <f t="shared" si="81"/>
        <v>44.61</v>
      </c>
      <c r="Q1315" s="5" t="s">
        <v>8325</v>
      </c>
      <c r="R1315" t="s">
        <v>8346</v>
      </c>
      <c r="S1315" s="9">
        <f t="shared" si="82"/>
        <v>40313.597210648142</v>
      </c>
      <c r="T1315" s="9">
        <f t="shared" si="83"/>
        <v>40363.833333333328</v>
      </c>
    </row>
    <row r="1316" spans="1:20" ht="32">
      <c r="A1316">
        <v>1671</v>
      </c>
      <c r="B1316" s="3" t="s">
        <v>1672</v>
      </c>
      <c r="C1316" s="3" t="s">
        <v>5781</v>
      </c>
      <c r="D1316">
        <v>2000</v>
      </c>
      <c r="E1316">
        <v>2013.47</v>
      </c>
      <c r="F1316" t="s">
        <v>8219</v>
      </c>
      <c r="G1316" t="s">
        <v>8224</v>
      </c>
      <c r="H1316" t="s">
        <v>8246</v>
      </c>
      <c r="I1316">
        <v>1470056614</v>
      </c>
      <c r="J1316">
        <v>1467464614</v>
      </c>
      <c r="K1316" t="b">
        <v>0</v>
      </c>
      <c r="L1316">
        <v>77</v>
      </c>
      <c r="M1316" t="b">
        <v>1</v>
      </c>
      <c r="N1316" t="s">
        <v>8292</v>
      </c>
      <c r="O1316">
        <f t="shared" si="80"/>
        <v>100.67</v>
      </c>
      <c r="P1316">
        <f t="shared" si="81"/>
        <v>26.15</v>
      </c>
      <c r="Q1316" s="5" t="s">
        <v>8325</v>
      </c>
      <c r="R1316" t="s">
        <v>8346</v>
      </c>
      <c r="S1316" s="9">
        <f t="shared" si="82"/>
        <v>42553.210810185185</v>
      </c>
      <c r="T1316" s="9">
        <f t="shared" si="83"/>
        <v>42583.210810185185</v>
      </c>
    </row>
    <row r="1317" spans="1:20" ht="32">
      <c r="A1317">
        <v>1672</v>
      </c>
      <c r="B1317" s="3" t="s">
        <v>1673</v>
      </c>
      <c r="C1317" s="3" t="s">
        <v>5782</v>
      </c>
      <c r="D1317">
        <v>1700</v>
      </c>
      <c r="E1317">
        <v>1920</v>
      </c>
      <c r="F1317" t="s">
        <v>8219</v>
      </c>
      <c r="G1317" t="s">
        <v>8224</v>
      </c>
      <c r="H1317" t="s">
        <v>8246</v>
      </c>
      <c r="I1317">
        <v>1338824730</v>
      </c>
      <c r="J1317">
        <v>1336232730</v>
      </c>
      <c r="K1317" t="b">
        <v>0</v>
      </c>
      <c r="L1317">
        <v>49</v>
      </c>
      <c r="M1317" t="b">
        <v>1</v>
      </c>
      <c r="N1317" t="s">
        <v>8292</v>
      </c>
      <c r="O1317">
        <f t="shared" si="80"/>
        <v>112.94</v>
      </c>
      <c r="P1317">
        <f t="shared" si="81"/>
        <v>39.18</v>
      </c>
      <c r="Q1317" s="5" t="s">
        <v>8325</v>
      </c>
      <c r="R1317" t="s">
        <v>8346</v>
      </c>
      <c r="S1317" s="9">
        <f t="shared" si="82"/>
        <v>41034.323263888888</v>
      </c>
      <c r="T1317" s="9">
        <f t="shared" si="83"/>
        <v>41064.323263888888</v>
      </c>
    </row>
    <row r="1318" spans="1:20" ht="48">
      <c r="A1318">
        <v>1673</v>
      </c>
      <c r="B1318" s="3" t="s">
        <v>1674</v>
      </c>
      <c r="C1318" s="3" t="s">
        <v>5783</v>
      </c>
      <c r="D1318">
        <v>2100</v>
      </c>
      <c r="E1318">
        <v>2690</v>
      </c>
      <c r="F1318" t="s">
        <v>8219</v>
      </c>
      <c r="G1318" t="s">
        <v>8224</v>
      </c>
      <c r="H1318" t="s">
        <v>8246</v>
      </c>
      <c r="I1318">
        <v>1425675892</v>
      </c>
      <c r="J1318">
        <v>1423083892</v>
      </c>
      <c r="K1318" t="b">
        <v>0</v>
      </c>
      <c r="L1318">
        <v>59</v>
      </c>
      <c r="M1318" t="b">
        <v>1</v>
      </c>
      <c r="N1318" t="s">
        <v>8292</v>
      </c>
      <c r="O1318">
        <f t="shared" si="80"/>
        <v>128.1</v>
      </c>
      <c r="P1318">
        <f t="shared" si="81"/>
        <v>45.59</v>
      </c>
      <c r="Q1318" s="5" t="s">
        <v>8325</v>
      </c>
      <c r="R1318" t="s">
        <v>8346</v>
      </c>
      <c r="S1318" s="9">
        <f t="shared" si="82"/>
        <v>42039.545046296298</v>
      </c>
      <c r="T1318" s="9">
        <f t="shared" si="83"/>
        <v>42069.545046296298</v>
      </c>
    </row>
    <row r="1319" spans="1:20" ht="48">
      <c r="A1319">
        <v>1674</v>
      </c>
      <c r="B1319" s="3" t="s">
        <v>1675</v>
      </c>
      <c r="C1319" s="3" t="s">
        <v>5784</v>
      </c>
      <c r="D1319">
        <v>5000</v>
      </c>
      <c r="E1319">
        <v>10085</v>
      </c>
      <c r="F1319" t="s">
        <v>8219</v>
      </c>
      <c r="G1319" t="s">
        <v>8224</v>
      </c>
      <c r="H1319" t="s">
        <v>8246</v>
      </c>
      <c r="I1319">
        <v>1471503540</v>
      </c>
      <c r="J1319">
        <v>1468852306</v>
      </c>
      <c r="K1319" t="b">
        <v>0</v>
      </c>
      <c r="L1319">
        <v>113</v>
      </c>
      <c r="M1319" t="b">
        <v>1</v>
      </c>
      <c r="N1319" t="s">
        <v>8292</v>
      </c>
      <c r="O1319">
        <f t="shared" si="80"/>
        <v>201.7</v>
      </c>
      <c r="P1319">
        <f t="shared" si="81"/>
        <v>89.25</v>
      </c>
      <c r="Q1319" s="5" t="s">
        <v>8325</v>
      </c>
      <c r="R1319" t="s">
        <v>8346</v>
      </c>
      <c r="S1319" s="9">
        <f t="shared" si="82"/>
        <v>42569.272060185183</v>
      </c>
      <c r="T1319" s="9">
        <f t="shared" si="83"/>
        <v>42599.957638888889</v>
      </c>
    </row>
    <row r="1320" spans="1:20" ht="32">
      <c r="A1320">
        <v>1675</v>
      </c>
      <c r="B1320" s="3" t="s">
        <v>1676</v>
      </c>
      <c r="C1320" s="3" t="s">
        <v>5785</v>
      </c>
      <c r="D1320">
        <v>1000</v>
      </c>
      <c r="E1320">
        <v>1374.16</v>
      </c>
      <c r="F1320" t="s">
        <v>8219</v>
      </c>
      <c r="G1320" t="s">
        <v>8224</v>
      </c>
      <c r="H1320" t="s">
        <v>8246</v>
      </c>
      <c r="I1320">
        <v>1318802580</v>
      </c>
      <c r="J1320">
        <v>1316194540</v>
      </c>
      <c r="K1320" t="b">
        <v>0</v>
      </c>
      <c r="L1320">
        <v>34</v>
      </c>
      <c r="M1320" t="b">
        <v>1</v>
      </c>
      <c r="N1320" t="s">
        <v>8292</v>
      </c>
      <c r="O1320">
        <f t="shared" si="80"/>
        <v>137.41999999999999</v>
      </c>
      <c r="P1320">
        <f t="shared" si="81"/>
        <v>40.42</v>
      </c>
      <c r="Q1320" s="5" t="s">
        <v>8325</v>
      </c>
      <c r="R1320" t="s">
        <v>8346</v>
      </c>
      <c r="S1320" s="9">
        <f t="shared" si="82"/>
        <v>40802.399768518517</v>
      </c>
      <c r="T1320" s="9">
        <f t="shared" si="83"/>
        <v>40832.585416666661</v>
      </c>
    </row>
    <row r="1321" spans="1:20" ht="32">
      <c r="A1321">
        <v>1676</v>
      </c>
      <c r="B1321" s="3" t="s">
        <v>1677</v>
      </c>
      <c r="C1321" s="3" t="s">
        <v>5786</v>
      </c>
      <c r="D1321">
        <v>3000</v>
      </c>
      <c r="E1321">
        <v>3460</v>
      </c>
      <c r="F1321" t="s">
        <v>8219</v>
      </c>
      <c r="G1321" t="s">
        <v>8224</v>
      </c>
      <c r="H1321" t="s">
        <v>8246</v>
      </c>
      <c r="I1321">
        <v>1334980740</v>
      </c>
      <c r="J1321">
        <v>1330968347</v>
      </c>
      <c r="K1321" t="b">
        <v>0</v>
      </c>
      <c r="L1321">
        <v>42</v>
      </c>
      <c r="M1321" t="b">
        <v>1</v>
      </c>
      <c r="N1321" t="s">
        <v>8292</v>
      </c>
      <c r="O1321">
        <f t="shared" si="80"/>
        <v>115.33</v>
      </c>
      <c r="P1321">
        <f t="shared" si="81"/>
        <v>82.38</v>
      </c>
      <c r="Q1321" s="5" t="s">
        <v>8325</v>
      </c>
      <c r="R1321" t="s">
        <v>8346</v>
      </c>
      <c r="S1321" s="9">
        <f t="shared" si="82"/>
        <v>40973.392905092587</v>
      </c>
      <c r="T1321" s="9">
        <f t="shared" si="83"/>
        <v>41019.832638888889</v>
      </c>
    </row>
    <row r="1322" spans="1:20" ht="48">
      <c r="A1322">
        <v>1677</v>
      </c>
      <c r="B1322" s="3" t="s">
        <v>1678</v>
      </c>
      <c r="C1322" s="3" t="s">
        <v>5787</v>
      </c>
      <c r="D1322">
        <v>6000</v>
      </c>
      <c r="E1322">
        <v>6700</v>
      </c>
      <c r="F1322" t="s">
        <v>8219</v>
      </c>
      <c r="G1322" t="s">
        <v>8227</v>
      </c>
      <c r="H1322" t="s">
        <v>8249</v>
      </c>
      <c r="I1322">
        <v>1460786340</v>
      </c>
      <c r="J1322">
        <v>1455615976</v>
      </c>
      <c r="K1322" t="b">
        <v>0</v>
      </c>
      <c r="L1322">
        <v>42</v>
      </c>
      <c r="M1322" t="b">
        <v>1</v>
      </c>
      <c r="N1322" t="s">
        <v>8292</v>
      </c>
      <c r="O1322">
        <f t="shared" si="80"/>
        <v>111.67</v>
      </c>
      <c r="P1322">
        <f t="shared" si="81"/>
        <v>159.52000000000001</v>
      </c>
      <c r="Q1322" s="5" t="s">
        <v>8325</v>
      </c>
      <c r="R1322" t="s">
        <v>8346</v>
      </c>
      <c r="S1322" s="9">
        <f t="shared" si="82"/>
        <v>42416.073796296296</v>
      </c>
      <c r="T1322" s="9">
        <f t="shared" si="83"/>
        <v>42475.915972222218</v>
      </c>
    </row>
    <row r="1323" spans="1:20" ht="32">
      <c r="A1323">
        <v>1678</v>
      </c>
      <c r="B1323" s="3" t="s">
        <v>1679</v>
      </c>
      <c r="C1323" s="3" t="s">
        <v>5788</v>
      </c>
      <c r="D1323">
        <v>1500</v>
      </c>
      <c r="E1323">
        <v>1776</v>
      </c>
      <c r="F1323" t="s">
        <v>8219</v>
      </c>
      <c r="G1323" t="s">
        <v>8224</v>
      </c>
      <c r="H1323" t="s">
        <v>8246</v>
      </c>
      <c r="I1323">
        <v>1391718671</v>
      </c>
      <c r="J1323">
        <v>1390509071</v>
      </c>
      <c r="K1323" t="b">
        <v>0</v>
      </c>
      <c r="L1323">
        <v>49</v>
      </c>
      <c r="M1323" t="b">
        <v>1</v>
      </c>
      <c r="N1323" t="s">
        <v>8292</v>
      </c>
      <c r="O1323">
        <f t="shared" si="80"/>
        <v>118.4</v>
      </c>
      <c r="P1323">
        <f t="shared" si="81"/>
        <v>36.24</v>
      </c>
      <c r="Q1323" s="5" t="s">
        <v>8325</v>
      </c>
      <c r="R1323" t="s">
        <v>8346</v>
      </c>
      <c r="S1323" s="9">
        <f t="shared" si="82"/>
        <v>41662.521655092591</v>
      </c>
      <c r="T1323" s="9">
        <f t="shared" si="83"/>
        <v>41676.521655092591</v>
      </c>
    </row>
    <row r="1324" spans="1:20" ht="64">
      <c r="A1324">
        <v>1679</v>
      </c>
      <c r="B1324" s="3" t="s">
        <v>1680</v>
      </c>
      <c r="C1324" s="3" t="s">
        <v>5789</v>
      </c>
      <c r="D1324">
        <v>2000</v>
      </c>
      <c r="E1324">
        <v>3500</v>
      </c>
      <c r="F1324" t="s">
        <v>8219</v>
      </c>
      <c r="G1324" t="s">
        <v>8224</v>
      </c>
      <c r="H1324" t="s">
        <v>8246</v>
      </c>
      <c r="I1324">
        <v>1311298745</v>
      </c>
      <c r="J1324">
        <v>1309311545</v>
      </c>
      <c r="K1324" t="b">
        <v>0</v>
      </c>
      <c r="L1324">
        <v>56</v>
      </c>
      <c r="M1324" t="b">
        <v>1</v>
      </c>
      <c r="N1324" t="s">
        <v>8292</v>
      </c>
      <c r="O1324">
        <f t="shared" si="80"/>
        <v>175</v>
      </c>
      <c r="P1324">
        <f t="shared" si="81"/>
        <v>62.5</v>
      </c>
      <c r="Q1324" s="5" t="s">
        <v>8325</v>
      </c>
      <c r="R1324" t="s">
        <v>8346</v>
      </c>
      <c r="S1324" s="9">
        <f t="shared" si="82"/>
        <v>40722.735474537032</v>
      </c>
      <c r="T1324" s="9">
        <f t="shared" si="83"/>
        <v>40745.735474537032</v>
      </c>
    </row>
    <row r="1325" spans="1:20" ht="32">
      <c r="A1325">
        <v>1680</v>
      </c>
      <c r="B1325" s="3" t="s">
        <v>1681</v>
      </c>
      <c r="C1325" s="3" t="s">
        <v>5790</v>
      </c>
      <c r="D1325">
        <v>1000</v>
      </c>
      <c r="E1325">
        <v>1175</v>
      </c>
      <c r="F1325" t="s">
        <v>8219</v>
      </c>
      <c r="G1325" t="s">
        <v>8224</v>
      </c>
      <c r="H1325" t="s">
        <v>8246</v>
      </c>
      <c r="I1325">
        <v>1405188667</v>
      </c>
      <c r="J1325">
        <v>1402596667</v>
      </c>
      <c r="K1325" t="b">
        <v>0</v>
      </c>
      <c r="L1325">
        <v>25</v>
      </c>
      <c r="M1325" t="b">
        <v>1</v>
      </c>
      <c r="N1325" t="s">
        <v>8292</v>
      </c>
      <c r="O1325">
        <f t="shared" si="80"/>
        <v>117.5</v>
      </c>
      <c r="P1325">
        <f t="shared" si="81"/>
        <v>47</v>
      </c>
      <c r="Q1325" s="5" t="s">
        <v>8325</v>
      </c>
      <c r="R1325" t="s">
        <v>8346</v>
      </c>
      <c r="S1325" s="9">
        <f t="shared" si="82"/>
        <v>41802.424386574072</v>
      </c>
      <c r="T1325" s="9">
        <f t="shared" si="83"/>
        <v>41832.424386574072</v>
      </c>
    </row>
    <row r="1326" spans="1:20" ht="48">
      <c r="A1326">
        <v>1681</v>
      </c>
      <c r="B1326" s="3" t="s">
        <v>1682</v>
      </c>
      <c r="C1326" s="3" t="s">
        <v>5791</v>
      </c>
      <c r="D1326">
        <v>65000</v>
      </c>
      <c r="E1326">
        <v>65924.38</v>
      </c>
      <c r="F1326" t="s">
        <v>8222</v>
      </c>
      <c r="G1326" t="s">
        <v>8224</v>
      </c>
      <c r="H1326" t="s">
        <v>8246</v>
      </c>
      <c r="I1326">
        <v>1490752800</v>
      </c>
      <c r="J1326">
        <v>1486522484</v>
      </c>
      <c r="K1326" t="b">
        <v>0</v>
      </c>
      <c r="L1326">
        <v>884</v>
      </c>
      <c r="M1326" t="b">
        <v>0</v>
      </c>
      <c r="N1326" t="s">
        <v>8293</v>
      </c>
      <c r="O1326">
        <f t="shared" si="80"/>
        <v>101.42</v>
      </c>
      <c r="P1326">
        <f t="shared" si="81"/>
        <v>74.58</v>
      </c>
      <c r="Q1326" s="5" t="s">
        <v>8325</v>
      </c>
      <c r="R1326" t="s">
        <v>8347</v>
      </c>
      <c r="S1326" s="9">
        <f t="shared" si="82"/>
        <v>42773.78800925926</v>
      </c>
      <c r="T1326" s="9">
        <f t="shared" si="83"/>
        <v>42822.749999999993</v>
      </c>
    </row>
    <row r="1327" spans="1:20" ht="32">
      <c r="A1327">
        <v>1682</v>
      </c>
      <c r="B1327" s="3" t="s">
        <v>1683</v>
      </c>
      <c r="C1327" s="3" t="s">
        <v>5792</v>
      </c>
      <c r="D1327">
        <v>6000</v>
      </c>
      <c r="E1327">
        <v>0</v>
      </c>
      <c r="F1327" t="s">
        <v>8222</v>
      </c>
      <c r="G1327" t="s">
        <v>8224</v>
      </c>
      <c r="H1327" t="s">
        <v>8246</v>
      </c>
      <c r="I1327">
        <v>1492142860</v>
      </c>
      <c r="J1327">
        <v>1486962460</v>
      </c>
      <c r="K1327" t="b">
        <v>0</v>
      </c>
      <c r="L1327">
        <v>0</v>
      </c>
      <c r="M1327" t="b">
        <v>0</v>
      </c>
      <c r="N1327" t="s">
        <v>8293</v>
      </c>
      <c r="O1327">
        <f t="shared" si="80"/>
        <v>0</v>
      </c>
      <c r="P1327" t="e">
        <f t="shared" si="81"/>
        <v>#DIV/0!</v>
      </c>
      <c r="Q1327" s="5" t="s">
        <v>8325</v>
      </c>
      <c r="R1327" t="s">
        <v>8347</v>
      </c>
      <c r="S1327" s="9">
        <f t="shared" si="82"/>
        <v>42778.880324074074</v>
      </c>
      <c r="T1327" s="9">
        <f t="shared" si="83"/>
        <v>42838.838657407403</v>
      </c>
    </row>
    <row r="1328" spans="1:20" ht="48">
      <c r="A1328">
        <v>1683</v>
      </c>
      <c r="B1328" s="3" t="s">
        <v>1684</v>
      </c>
      <c r="C1328" s="3" t="s">
        <v>5793</v>
      </c>
      <c r="D1328">
        <v>3500</v>
      </c>
      <c r="E1328">
        <v>760</v>
      </c>
      <c r="F1328" t="s">
        <v>8222</v>
      </c>
      <c r="G1328" t="s">
        <v>8230</v>
      </c>
      <c r="H1328" t="s">
        <v>8249</v>
      </c>
      <c r="I1328">
        <v>1491590738</v>
      </c>
      <c r="J1328">
        <v>1489517138</v>
      </c>
      <c r="K1328" t="b">
        <v>0</v>
      </c>
      <c r="L1328">
        <v>10</v>
      </c>
      <c r="M1328" t="b">
        <v>0</v>
      </c>
      <c r="N1328" t="s">
        <v>8293</v>
      </c>
      <c r="O1328">
        <f t="shared" si="80"/>
        <v>21.71</v>
      </c>
      <c r="P1328">
        <f t="shared" si="81"/>
        <v>76</v>
      </c>
      <c r="Q1328" s="5" t="s">
        <v>8325</v>
      </c>
      <c r="R1328" t="s">
        <v>8347</v>
      </c>
      <c r="S1328" s="9">
        <f t="shared" si="82"/>
        <v>42808.44835648148</v>
      </c>
      <c r="T1328" s="9">
        <f t="shared" si="83"/>
        <v>42832.44835648148</v>
      </c>
    </row>
    <row r="1329" spans="1:20" ht="32">
      <c r="A1329">
        <v>1684</v>
      </c>
      <c r="B1329" s="3" t="s">
        <v>1685</v>
      </c>
      <c r="C1329" s="3" t="s">
        <v>5794</v>
      </c>
      <c r="D1329">
        <v>8000</v>
      </c>
      <c r="E1329">
        <v>8730</v>
      </c>
      <c r="F1329" t="s">
        <v>8222</v>
      </c>
      <c r="G1329" t="s">
        <v>8224</v>
      </c>
      <c r="H1329" t="s">
        <v>8246</v>
      </c>
      <c r="I1329">
        <v>1489775641</v>
      </c>
      <c r="J1329">
        <v>1487360041</v>
      </c>
      <c r="K1329" t="b">
        <v>0</v>
      </c>
      <c r="L1329">
        <v>101</v>
      </c>
      <c r="M1329" t="b">
        <v>0</v>
      </c>
      <c r="N1329" t="s">
        <v>8293</v>
      </c>
      <c r="O1329">
        <f t="shared" si="80"/>
        <v>109.13</v>
      </c>
      <c r="P1329">
        <f t="shared" si="81"/>
        <v>86.44</v>
      </c>
      <c r="Q1329" s="5" t="s">
        <v>8325</v>
      </c>
      <c r="R1329" t="s">
        <v>8347</v>
      </c>
      <c r="S1329" s="9">
        <f t="shared" si="82"/>
        <v>42783.481956018521</v>
      </c>
      <c r="T1329" s="9">
        <f t="shared" si="83"/>
        <v>42811.440289351849</v>
      </c>
    </row>
    <row r="1330" spans="1:20" ht="48">
      <c r="A1330">
        <v>1685</v>
      </c>
      <c r="B1330" s="3" t="s">
        <v>1686</v>
      </c>
      <c r="C1330" s="3" t="s">
        <v>5795</v>
      </c>
      <c r="D1330">
        <v>350</v>
      </c>
      <c r="E1330">
        <v>360</v>
      </c>
      <c r="F1330" t="s">
        <v>8222</v>
      </c>
      <c r="G1330" t="s">
        <v>8224</v>
      </c>
      <c r="H1330" t="s">
        <v>8246</v>
      </c>
      <c r="I1330">
        <v>1490331623</v>
      </c>
      <c r="J1330">
        <v>1487743223</v>
      </c>
      <c r="K1330" t="b">
        <v>0</v>
      </c>
      <c r="L1330">
        <v>15</v>
      </c>
      <c r="M1330" t="b">
        <v>0</v>
      </c>
      <c r="N1330" t="s">
        <v>8293</v>
      </c>
      <c r="O1330">
        <f t="shared" si="80"/>
        <v>102.86</v>
      </c>
      <c r="P1330">
        <f t="shared" si="81"/>
        <v>24</v>
      </c>
      <c r="Q1330" s="5" t="s">
        <v>8325</v>
      </c>
      <c r="R1330" t="s">
        <v>8347</v>
      </c>
      <c r="S1330" s="9">
        <f t="shared" si="82"/>
        <v>42787.916932870365</v>
      </c>
      <c r="T1330" s="9">
        <f t="shared" si="83"/>
        <v>42817.8752662037</v>
      </c>
    </row>
    <row r="1331" spans="1:20" ht="48">
      <c r="A1331">
        <v>1686</v>
      </c>
      <c r="B1331" s="3" t="s">
        <v>1687</v>
      </c>
      <c r="C1331" s="3" t="s">
        <v>5796</v>
      </c>
      <c r="D1331">
        <v>5000</v>
      </c>
      <c r="E1331">
        <v>18</v>
      </c>
      <c r="F1331" t="s">
        <v>8222</v>
      </c>
      <c r="G1331" t="s">
        <v>8229</v>
      </c>
      <c r="H1331" t="s">
        <v>8251</v>
      </c>
      <c r="I1331">
        <v>1493320519</v>
      </c>
      <c r="J1331">
        <v>1488140119</v>
      </c>
      <c r="K1331" t="b">
        <v>0</v>
      </c>
      <c r="L1331">
        <v>1</v>
      </c>
      <c r="M1331" t="b">
        <v>0</v>
      </c>
      <c r="N1331" t="s">
        <v>8293</v>
      </c>
      <c r="O1331">
        <f t="shared" si="80"/>
        <v>0.36</v>
      </c>
      <c r="P1331">
        <f t="shared" si="81"/>
        <v>18</v>
      </c>
      <c r="Q1331" s="5" t="s">
        <v>8325</v>
      </c>
      <c r="R1331" t="s">
        <v>8347</v>
      </c>
      <c r="S1331" s="9">
        <f t="shared" si="82"/>
        <v>42792.510636574072</v>
      </c>
      <c r="T1331" s="9">
        <f t="shared" si="83"/>
        <v>42852.468969907401</v>
      </c>
    </row>
    <row r="1332" spans="1:20" ht="48">
      <c r="A1332">
        <v>1687</v>
      </c>
      <c r="B1332" s="3" t="s">
        <v>1688</v>
      </c>
      <c r="C1332" s="3" t="s">
        <v>5797</v>
      </c>
      <c r="D1332">
        <v>10000</v>
      </c>
      <c r="E1332">
        <v>3125</v>
      </c>
      <c r="F1332" t="s">
        <v>8222</v>
      </c>
      <c r="G1332" t="s">
        <v>8224</v>
      </c>
      <c r="H1332" t="s">
        <v>8246</v>
      </c>
      <c r="I1332">
        <v>1491855300</v>
      </c>
      <c r="J1332">
        <v>1488935245</v>
      </c>
      <c r="K1332" t="b">
        <v>0</v>
      </c>
      <c r="L1332">
        <v>39</v>
      </c>
      <c r="M1332" t="b">
        <v>0</v>
      </c>
      <c r="N1332" t="s">
        <v>8293</v>
      </c>
      <c r="O1332">
        <f t="shared" si="80"/>
        <v>31.25</v>
      </c>
      <c r="P1332">
        <f t="shared" si="81"/>
        <v>80.13</v>
      </c>
      <c r="Q1332" s="5" t="s">
        <v>8325</v>
      </c>
      <c r="R1332" t="s">
        <v>8347</v>
      </c>
      <c r="S1332" s="9">
        <f t="shared" si="82"/>
        <v>42801.713483796295</v>
      </c>
      <c r="T1332" s="9">
        <f t="shared" si="83"/>
        <v>42835.510416666664</v>
      </c>
    </row>
    <row r="1333" spans="1:20" ht="64">
      <c r="A1333">
        <v>1688</v>
      </c>
      <c r="B1333" s="3" t="s">
        <v>1689</v>
      </c>
      <c r="C1333" s="3" t="s">
        <v>5798</v>
      </c>
      <c r="D1333">
        <v>4000</v>
      </c>
      <c r="E1333">
        <v>1772</v>
      </c>
      <c r="F1333" t="s">
        <v>8222</v>
      </c>
      <c r="G1333" t="s">
        <v>8224</v>
      </c>
      <c r="H1333" t="s">
        <v>8246</v>
      </c>
      <c r="I1333">
        <v>1491738594</v>
      </c>
      <c r="J1333">
        <v>1489150194</v>
      </c>
      <c r="K1333" t="b">
        <v>0</v>
      </c>
      <c r="L1333">
        <v>7</v>
      </c>
      <c r="M1333" t="b">
        <v>0</v>
      </c>
      <c r="N1333" t="s">
        <v>8293</v>
      </c>
      <c r="O1333">
        <f t="shared" si="80"/>
        <v>44.3</v>
      </c>
      <c r="P1333">
        <f t="shared" si="81"/>
        <v>253.14</v>
      </c>
      <c r="Q1333" s="5" t="s">
        <v>8325</v>
      </c>
      <c r="R1333" t="s">
        <v>8347</v>
      </c>
      <c r="S1333" s="9">
        <f t="shared" si="82"/>
        <v>42804.201319444437</v>
      </c>
      <c r="T1333" s="9">
        <f t="shared" si="83"/>
        <v>42834.15965277778</v>
      </c>
    </row>
    <row r="1334" spans="1:20" ht="16">
      <c r="A1334">
        <v>1689</v>
      </c>
      <c r="B1334" s="3" t="s">
        <v>1690</v>
      </c>
      <c r="C1334" s="3" t="s">
        <v>5799</v>
      </c>
      <c r="D1334">
        <v>2400</v>
      </c>
      <c r="E1334">
        <v>2400</v>
      </c>
      <c r="F1334" t="s">
        <v>8222</v>
      </c>
      <c r="G1334" t="s">
        <v>8224</v>
      </c>
      <c r="H1334" t="s">
        <v>8246</v>
      </c>
      <c r="I1334">
        <v>1489700230</v>
      </c>
      <c r="J1334">
        <v>1487111830</v>
      </c>
      <c r="K1334" t="b">
        <v>0</v>
      </c>
      <c r="L1334">
        <v>14</v>
      </c>
      <c r="M1334" t="b">
        <v>0</v>
      </c>
      <c r="N1334" t="s">
        <v>8293</v>
      </c>
      <c r="O1334">
        <f t="shared" si="80"/>
        <v>100</v>
      </c>
      <c r="P1334">
        <f t="shared" si="81"/>
        <v>171.43</v>
      </c>
      <c r="Q1334" s="5" t="s">
        <v>8325</v>
      </c>
      <c r="R1334" t="s">
        <v>8347</v>
      </c>
      <c r="S1334" s="9">
        <f t="shared" si="82"/>
        <v>42780.609143518515</v>
      </c>
      <c r="T1334" s="9">
        <f t="shared" si="83"/>
        <v>42810.567476851851</v>
      </c>
    </row>
    <row r="1335" spans="1:20" ht="48">
      <c r="A1335">
        <v>1690</v>
      </c>
      <c r="B1335" s="3" t="s">
        <v>1691</v>
      </c>
      <c r="C1335" s="3" t="s">
        <v>5800</v>
      </c>
      <c r="D1335">
        <v>2500</v>
      </c>
      <c r="E1335">
        <v>635</v>
      </c>
      <c r="F1335" t="s">
        <v>8222</v>
      </c>
      <c r="G1335" t="s">
        <v>8224</v>
      </c>
      <c r="H1335" t="s">
        <v>8246</v>
      </c>
      <c r="I1335">
        <v>1491470442</v>
      </c>
      <c r="J1335">
        <v>1488882042</v>
      </c>
      <c r="K1335" t="b">
        <v>0</v>
      </c>
      <c r="L1335">
        <v>11</v>
      </c>
      <c r="M1335" t="b">
        <v>0</v>
      </c>
      <c r="N1335" t="s">
        <v>8293</v>
      </c>
      <c r="O1335">
        <f t="shared" si="80"/>
        <v>25.4</v>
      </c>
      <c r="P1335">
        <f t="shared" si="81"/>
        <v>57.73</v>
      </c>
      <c r="Q1335" s="5" t="s">
        <v>8325</v>
      </c>
      <c r="R1335" t="s">
        <v>8347</v>
      </c>
      <c r="S1335" s="9">
        <f t="shared" si="82"/>
        <v>42801.097708333335</v>
      </c>
      <c r="T1335" s="9">
        <f t="shared" si="83"/>
        <v>42831.056041666663</v>
      </c>
    </row>
    <row r="1336" spans="1:20" ht="48">
      <c r="A1336">
        <v>1691</v>
      </c>
      <c r="B1336" s="3" t="s">
        <v>1692</v>
      </c>
      <c r="C1336" s="3" t="s">
        <v>5801</v>
      </c>
      <c r="D1336">
        <v>30000</v>
      </c>
      <c r="E1336">
        <v>10042</v>
      </c>
      <c r="F1336" t="s">
        <v>8222</v>
      </c>
      <c r="G1336" t="s">
        <v>8224</v>
      </c>
      <c r="H1336" t="s">
        <v>8246</v>
      </c>
      <c r="I1336">
        <v>1491181200</v>
      </c>
      <c r="J1336">
        <v>1488387008</v>
      </c>
      <c r="K1336" t="b">
        <v>0</v>
      </c>
      <c r="L1336">
        <v>38</v>
      </c>
      <c r="M1336" t="b">
        <v>0</v>
      </c>
      <c r="N1336" t="s">
        <v>8293</v>
      </c>
      <c r="O1336">
        <f t="shared" si="80"/>
        <v>33.47</v>
      </c>
      <c r="P1336">
        <f t="shared" si="81"/>
        <v>264.26</v>
      </c>
      <c r="Q1336" s="5" t="s">
        <v>8325</v>
      </c>
      <c r="R1336" t="s">
        <v>8347</v>
      </c>
      <c r="S1336" s="9">
        <f t="shared" si="82"/>
        <v>42795.368148148147</v>
      </c>
      <c r="T1336" s="9">
        <f t="shared" si="83"/>
        <v>42827.708333333336</v>
      </c>
    </row>
    <row r="1337" spans="1:20" ht="48">
      <c r="A1337">
        <v>1692</v>
      </c>
      <c r="B1337" s="3" t="s">
        <v>1693</v>
      </c>
      <c r="C1337" s="3" t="s">
        <v>5802</v>
      </c>
      <c r="D1337">
        <v>5000</v>
      </c>
      <c r="E1337">
        <v>2390</v>
      </c>
      <c r="F1337" t="s">
        <v>8222</v>
      </c>
      <c r="G1337" t="s">
        <v>8224</v>
      </c>
      <c r="H1337" t="s">
        <v>8246</v>
      </c>
      <c r="I1337">
        <v>1490572740</v>
      </c>
      <c r="J1337">
        <v>1487734667</v>
      </c>
      <c r="K1337" t="b">
        <v>0</v>
      </c>
      <c r="L1337">
        <v>15</v>
      </c>
      <c r="M1337" t="b">
        <v>0</v>
      </c>
      <c r="N1337" t="s">
        <v>8293</v>
      </c>
      <c r="O1337">
        <f t="shared" si="80"/>
        <v>47.8</v>
      </c>
      <c r="P1337">
        <f t="shared" si="81"/>
        <v>159.33000000000001</v>
      </c>
      <c r="Q1337" s="5" t="s">
        <v>8325</v>
      </c>
      <c r="R1337" t="s">
        <v>8347</v>
      </c>
      <c r="S1337" s="9">
        <f t="shared" si="82"/>
        <v>42787.81790509259</v>
      </c>
      <c r="T1337" s="9">
        <f t="shared" si="83"/>
        <v>42820.665972222218</v>
      </c>
    </row>
    <row r="1338" spans="1:20" ht="48">
      <c r="A1338">
        <v>1693</v>
      </c>
      <c r="B1338" s="3" t="s">
        <v>1694</v>
      </c>
      <c r="C1338" s="3" t="s">
        <v>5803</v>
      </c>
      <c r="D1338">
        <v>3000</v>
      </c>
      <c r="E1338">
        <v>280</v>
      </c>
      <c r="F1338" t="s">
        <v>8222</v>
      </c>
      <c r="G1338" t="s">
        <v>8225</v>
      </c>
      <c r="H1338" t="s">
        <v>8247</v>
      </c>
      <c r="I1338">
        <v>1491768000</v>
      </c>
      <c r="J1338">
        <v>1489097112</v>
      </c>
      <c r="K1338" t="b">
        <v>0</v>
      </c>
      <c r="L1338">
        <v>8</v>
      </c>
      <c r="M1338" t="b">
        <v>0</v>
      </c>
      <c r="N1338" t="s">
        <v>8293</v>
      </c>
      <c r="O1338">
        <f t="shared" si="80"/>
        <v>9.33</v>
      </c>
      <c r="P1338">
        <f t="shared" si="81"/>
        <v>35</v>
      </c>
      <c r="Q1338" s="5" t="s">
        <v>8325</v>
      </c>
      <c r="R1338" t="s">
        <v>8347</v>
      </c>
      <c r="S1338" s="9">
        <f t="shared" si="82"/>
        <v>42803.586944444447</v>
      </c>
      <c r="T1338" s="9">
        <f t="shared" si="83"/>
        <v>42834.499999999993</v>
      </c>
    </row>
    <row r="1339" spans="1:20" ht="48">
      <c r="A1339">
        <v>1694</v>
      </c>
      <c r="B1339" s="3" t="s">
        <v>1695</v>
      </c>
      <c r="C1339" s="3" t="s">
        <v>5804</v>
      </c>
      <c r="D1339">
        <v>10000</v>
      </c>
      <c r="E1339">
        <v>5</v>
      </c>
      <c r="F1339" t="s">
        <v>8222</v>
      </c>
      <c r="G1339" t="s">
        <v>8224</v>
      </c>
      <c r="H1339" t="s">
        <v>8246</v>
      </c>
      <c r="I1339">
        <v>1490589360</v>
      </c>
      <c r="J1339">
        <v>1488038674</v>
      </c>
      <c r="K1339" t="b">
        <v>0</v>
      </c>
      <c r="L1339">
        <v>1</v>
      </c>
      <c r="M1339" t="b">
        <v>0</v>
      </c>
      <c r="N1339" t="s">
        <v>8293</v>
      </c>
      <c r="O1339">
        <f t="shared" si="80"/>
        <v>0.05</v>
      </c>
      <c r="P1339">
        <f t="shared" si="81"/>
        <v>5</v>
      </c>
      <c r="Q1339" s="5" t="s">
        <v>8325</v>
      </c>
      <c r="R1339" t="s">
        <v>8347</v>
      </c>
      <c r="S1339" s="9">
        <f t="shared" si="82"/>
        <v>42791.336504629631</v>
      </c>
      <c r="T1339" s="9">
        <f t="shared" si="83"/>
        <v>42820.85833333333</v>
      </c>
    </row>
    <row r="1340" spans="1:20" ht="48">
      <c r="A1340">
        <v>1695</v>
      </c>
      <c r="B1340" s="3" t="s">
        <v>1696</v>
      </c>
      <c r="C1340" s="3" t="s">
        <v>5805</v>
      </c>
      <c r="D1340">
        <v>12000</v>
      </c>
      <c r="E1340">
        <v>1405</v>
      </c>
      <c r="F1340" t="s">
        <v>8222</v>
      </c>
      <c r="G1340" t="s">
        <v>8224</v>
      </c>
      <c r="H1340" t="s">
        <v>8246</v>
      </c>
      <c r="I1340">
        <v>1491786000</v>
      </c>
      <c r="J1340">
        <v>1488847514</v>
      </c>
      <c r="K1340" t="b">
        <v>0</v>
      </c>
      <c r="L1340">
        <v>23</v>
      </c>
      <c r="M1340" t="b">
        <v>0</v>
      </c>
      <c r="N1340" t="s">
        <v>8293</v>
      </c>
      <c r="O1340">
        <f t="shared" si="80"/>
        <v>11.71</v>
      </c>
      <c r="P1340">
        <f t="shared" si="81"/>
        <v>61.09</v>
      </c>
      <c r="Q1340" s="5" t="s">
        <v>8325</v>
      </c>
      <c r="R1340" t="s">
        <v>8347</v>
      </c>
      <c r="S1340" s="9">
        <f t="shared" si="82"/>
        <v>42800.698078703703</v>
      </c>
      <c r="T1340" s="9">
        <f t="shared" si="83"/>
        <v>42834.708333333336</v>
      </c>
    </row>
    <row r="1341" spans="1:20" ht="48">
      <c r="A1341">
        <v>1696</v>
      </c>
      <c r="B1341" s="3" t="s">
        <v>1697</v>
      </c>
      <c r="C1341" s="3" t="s">
        <v>5806</v>
      </c>
      <c r="D1341">
        <v>300000</v>
      </c>
      <c r="E1341">
        <v>0</v>
      </c>
      <c r="F1341" t="s">
        <v>8222</v>
      </c>
      <c r="G1341" t="s">
        <v>8224</v>
      </c>
      <c r="H1341" t="s">
        <v>8246</v>
      </c>
      <c r="I1341">
        <v>1491007211</v>
      </c>
      <c r="J1341">
        <v>1488418811</v>
      </c>
      <c r="K1341" t="b">
        <v>0</v>
      </c>
      <c r="L1341">
        <v>0</v>
      </c>
      <c r="M1341" t="b">
        <v>0</v>
      </c>
      <c r="N1341" t="s">
        <v>8293</v>
      </c>
      <c r="O1341">
        <f t="shared" si="80"/>
        <v>0</v>
      </c>
      <c r="P1341" t="e">
        <f t="shared" si="81"/>
        <v>#DIV/0!</v>
      </c>
      <c r="Q1341" s="5" t="s">
        <v>8325</v>
      </c>
      <c r="R1341" t="s">
        <v>8347</v>
      </c>
      <c r="S1341" s="9">
        <f t="shared" si="82"/>
        <v>42795.736238425925</v>
      </c>
      <c r="T1341" s="9">
        <f t="shared" si="83"/>
        <v>42825.694571759253</v>
      </c>
    </row>
    <row r="1342" spans="1:20" ht="48">
      <c r="A1342">
        <v>1697</v>
      </c>
      <c r="B1342" s="3" t="s">
        <v>1698</v>
      </c>
      <c r="C1342" s="3" t="s">
        <v>5807</v>
      </c>
      <c r="D1342">
        <v>12500</v>
      </c>
      <c r="E1342">
        <v>2526</v>
      </c>
      <c r="F1342" t="s">
        <v>8222</v>
      </c>
      <c r="G1342" t="s">
        <v>8224</v>
      </c>
      <c r="H1342" t="s">
        <v>8246</v>
      </c>
      <c r="I1342">
        <v>1491781648</v>
      </c>
      <c r="J1342">
        <v>1489193248</v>
      </c>
      <c r="K1342" t="b">
        <v>0</v>
      </c>
      <c r="L1342">
        <v>22</v>
      </c>
      <c r="M1342" t="b">
        <v>0</v>
      </c>
      <c r="N1342" t="s">
        <v>8293</v>
      </c>
      <c r="O1342">
        <f t="shared" si="80"/>
        <v>20.21</v>
      </c>
      <c r="P1342">
        <f t="shared" si="81"/>
        <v>114.82</v>
      </c>
      <c r="Q1342" s="5" t="s">
        <v>8325</v>
      </c>
      <c r="R1342" t="s">
        <v>8347</v>
      </c>
      <c r="S1342" s="9">
        <f t="shared" si="82"/>
        <v>42804.699629629627</v>
      </c>
      <c r="T1342" s="9">
        <f t="shared" si="83"/>
        <v>42834.657962962963</v>
      </c>
    </row>
    <row r="1343" spans="1:20" ht="80">
      <c r="A1343">
        <v>1698</v>
      </c>
      <c r="B1343" s="3" t="s">
        <v>1699</v>
      </c>
      <c r="C1343" s="3" t="s">
        <v>5808</v>
      </c>
      <c r="D1343">
        <v>125000</v>
      </c>
      <c r="E1343">
        <v>0</v>
      </c>
      <c r="F1343" t="s">
        <v>8222</v>
      </c>
      <c r="G1343" t="s">
        <v>8224</v>
      </c>
      <c r="H1343" t="s">
        <v>8246</v>
      </c>
      <c r="I1343">
        <v>1490499180</v>
      </c>
      <c r="J1343">
        <v>1488430760</v>
      </c>
      <c r="K1343" t="b">
        <v>0</v>
      </c>
      <c r="L1343">
        <v>0</v>
      </c>
      <c r="M1343" t="b">
        <v>0</v>
      </c>
      <c r="N1343" t="s">
        <v>8293</v>
      </c>
      <c r="O1343">
        <f t="shared" si="80"/>
        <v>0</v>
      </c>
      <c r="P1343" t="e">
        <f t="shared" si="81"/>
        <v>#DIV/0!</v>
      </c>
      <c r="Q1343" s="5" t="s">
        <v>8325</v>
      </c>
      <c r="R1343" t="s">
        <v>8347</v>
      </c>
      <c r="S1343" s="9">
        <f t="shared" si="82"/>
        <v>42795.874537037038</v>
      </c>
      <c r="T1343" s="9">
        <f t="shared" si="83"/>
        <v>42819.814583333333</v>
      </c>
    </row>
    <row r="1344" spans="1:20" ht="48">
      <c r="A1344">
        <v>1699</v>
      </c>
      <c r="B1344" s="3" t="s">
        <v>1700</v>
      </c>
      <c r="C1344" s="3" t="s">
        <v>5809</v>
      </c>
      <c r="D1344">
        <v>5105</v>
      </c>
      <c r="E1344">
        <v>216</v>
      </c>
      <c r="F1344" t="s">
        <v>8222</v>
      </c>
      <c r="G1344" t="s">
        <v>8224</v>
      </c>
      <c r="H1344" t="s">
        <v>8246</v>
      </c>
      <c r="I1344">
        <v>1491943445</v>
      </c>
      <c r="J1344">
        <v>1489351445</v>
      </c>
      <c r="K1344" t="b">
        <v>0</v>
      </c>
      <c r="L1344">
        <v>4</v>
      </c>
      <c r="M1344" t="b">
        <v>0</v>
      </c>
      <c r="N1344" t="s">
        <v>8293</v>
      </c>
      <c r="O1344">
        <f t="shared" si="80"/>
        <v>4.2300000000000004</v>
      </c>
      <c r="P1344">
        <f t="shared" si="81"/>
        <v>54</v>
      </c>
      <c r="Q1344" s="5" t="s">
        <v>8325</v>
      </c>
      <c r="R1344" t="s">
        <v>8347</v>
      </c>
      <c r="S1344" s="9">
        <f t="shared" si="82"/>
        <v>42806.530613425923</v>
      </c>
      <c r="T1344" s="9">
        <f t="shared" si="83"/>
        <v>42836.530613425923</v>
      </c>
    </row>
    <row r="1345" spans="1:20" ht="48">
      <c r="A1345">
        <v>1700</v>
      </c>
      <c r="B1345" s="3" t="s">
        <v>1701</v>
      </c>
      <c r="C1345" s="3" t="s">
        <v>5810</v>
      </c>
      <c r="D1345">
        <v>20000</v>
      </c>
      <c r="E1345">
        <v>5212</v>
      </c>
      <c r="F1345" t="s">
        <v>8222</v>
      </c>
      <c r="G1345" t="s">
        <v>8224</v>
      </c>
      <c r="H1345" t="s">
        <v>8246</v>
      </c>
      <c r="I1345">
        <v>1491019200</v>
      </c>
      <c r="J1345">
        <v>1488418990</v>
      </c>
      <c r="K1345" t="b">
        <v>0</v>
      </c>
      <c r="L1345">
        <v>79</v>
      </c>
      <c r="M1345" t="b">
        <v>0</v>
      </c>
      <c r="N1345" t="s">
        <v>8293</v>
      </c>
      <c r="O1345">
        <f t="shared" si="80"/>
        <v>26.06</v>
      </c>
      <c r="P1345">
        <f t="shared" si="81"/>
        <v>65.97</v>
      </c>
      <c r="Q1345" s="5" t="s">
        <v>8325</v>
      </c>
      <c r="R1345" t="s">
        <v>8347</v>
      </c>
      <c r="S1345" s="9">
        <f t="shared" si="82"/>
        <v>42795.738310185181</v>
      </c>
      <c r="T1345" s="9">
        <f t="shared" si="83"/>
        <v>42825.833333333336</v>
      </c>
    </row>
    <row r="1346" spans="1:20" ht="48">
      <c r="A1346">
        <v>1701</v>
      </c>
      <c r="B1346" s="3" t="s">
        <v>1702</v>
      </c>
      <c r="C1346" s="3" t="s">
        <v>5811</v>
      </c>
      <c r="D1346">
        <v>5050</v>
      </c>
      <c r="E1346">
        <v>10</v>
      </c>
      <c r="F1346" t="s">
        <v>8221</v>
      </c>
      <c r="G1346" t="s">
        <v>8224</v>
      </c>
      <c r="H1346" t="s">
        <v>8246</v>
      </c>
      <c r="I1346">
        <v>1421337405</v>
      </c>
      <c r="J1346">
        <v>1418745405</v>
      </c>
      <c r="K1346" t="b">
        <v>0</v>
      </c>
      <c r="L1346">
        <v>2</v>
      </c>
      <c r="M1346" t="b">
        <v>0</v>
      </c>
      <c r="N1346" t="s">
        <v>8293</v>
      </c>
      <c r="O1346">
        <f t="shared" ref="O1346:O1409" si="84">ROUND((E1346/D1346*100),2)</f>
        <v>0.2</v>
      </c>
      <c r="P1346">
        <f t="shared" ref="P1346:P1409" si="85">ROUND((E1346/L1346),2)</f>
        <v>5</v>
      </c>
      <c r="Q1346" s="5" t="s">
        <v>8325</v>
      </c>
      <c r="R1346" t="s">
        <v>8347</v>
      </c>
      <c r="S1346" s="9">
        <f t="shared" si="82"/>
        <v>41989.331076388888</v>
      </c>
      <c r="T1346" s="9">
        <f t="shared" si="83"/>
        <v>42019.331076388888</v>
      </c>
    </row>
    <row r="1347" spans="1:20" ht="16">
      <c r="A1347">
        <v>1702</v>
      </c>
      <c r="B1347" s="3" t="s">
        <v>1703</v>
      </c>
      <c r="C1347" s="3" t="s">
        <v>5812</v>
      </c>
      <c r="D1347">
        <v>16500</v>
      </c>
      <c r="E1347">
        <v>1</v>
      </c>
      <c r="F1347" t="s">
        <v>8221</v>
      </c>
      <c r="G1347" t="s">
        <v>8224</v>
      </c>
      <c r="H1347" t="s">
        <v>8246</v>
      </c>
      <c r="I1347">
        <v>1427745150</v>
      </c>
      <c r="J1347">
        <v>1425156750</v>
      </c>
      <c r="K1347" t="b">
        <v>0</v>
      </c>
      <c r="L1347">
        <v>1</v>
      </c>
      <c r="M1347" t="b">
        <v>0</v>
      </c>
      <c r="N1347" t="s">
        <v>8293</v>
      </c>
      <c r="O1347">
        <f t="shared" si="84"/>
        <v>0.01</v>
      </c>
      <c r="P1347">
        <f t="shared" si="85"/>
        <v>1</v>
      </c>
      <c r="Q1347" s="5" t="s">
        <v>8325</v>
      </c>
      <c r="R1347" t="s">
        <v>8347</v>
      </c>
      <c r="S1347" s="9">
        <f t="shared" ref="S1347:S1410" si="86">(J1347/86400)+25569+(-8/24)</f>
        <v>42063.536458333336</v>
      </c>
      <c r="T1347" s="9">
        <f t="shared" ref="T1347:T1410" si="87">(I1347/86400)+25569+(-8/24)</f>
        <v>42093.494791666664</v>
      </c>
    </row>
    <row r="1348" spans="1:20" ht="48">
      <c r="A1348">
        <v>1703</v>
      </c>
      <c r="B1348" s="3" t="s">
        <v>1704</v>
      </c>
      <c r="C1348" s="3" t="s">
        <v>5813</v>
      </c>
      <c r="D1348">
        <v>5000</v>
      </c>
      <c r="E1348">
        <v>51</v>
      </c>
      <c r="F1348" t="s">
        <v>8221</v>
      </c>
      <c r="G1348" t="s">
        <v>8224</v>
      </c>
      <c r="H1348" t="s">
        <v>8246</v>
      </c>
      <c r="I1348">
        <v>1441003537</v>
      </c>
      <c r="J1348">
        <v>1435819537</v>
      </c>
      <c r="K1348" t="b">
        <v>0</v>
      </c>
      <c r="L1348">
        <v>2</v>
      </c>
      <c r="M1348" t="b">
        <v>0</v>
      </c>
      <c r="N1348" t="s">
        <v>8293</v>
      </c>
      <c r="O1348">
        <f t="shared" si="84"/>
        <v>1.02</v>
      </c>
      <c r="P1348">
        <f t="shared" si="85"/>
        <v>25.5</v>
      </c>
      <c r="Q1348" s="5" t="s">
        <v>8325</v>
      </c>
      <c r="R1348" t="s">
        <v>8347</v>
      </c>
      <c r="S1348" s="9">
        <f t="shared" si="86"/>
        <v>42186.948344907403</v>
      </c>
      <c r="T1348" s="9">
        <f t="shared" si="87"/>
        <v>42246.948344907403</v>
      </c>
    </row>
    <row r="1349" spans="1:20" ht="32">
      <c r="A1349">
        <v>1704</v>
      </c>
      <c r="B1349" s="3" t="s">
        <v>1705</v>
      </c>
      <c r="C1349" s="3" t="s">
        <v>5814</v>
      </c>
      <c r="D1349">
        <v>2000</v>
      </c>
      <c r="E1349">
        <v>1302</v>
      </c>
      <c r="F1349" t="s">
        <v>8221</v>
      </c>
      <c r="G1349" t="s">
        <v>8224</v>
      </c>
      <c r="H1349" t="s">
        <v>8246</v>
      </c>
      <c r="I1349">
        <v>1424056873</v>
      </c>
      <c r="J1349">
        <v>1421464873</v>
      </c>
      <c r="K1349" t="b">
        <v>0</v>
      </c>
      <c r="L1349">
        <v>11</v>
      </c>
      <c r="M1349" t="b">
        <v>0</v>
      </c>
      <c r="N1349" t="s">
        <v>8293</v>
      </c>
      <c r="O1349">
        <f t="shared" si="84"/>
        <v>65.099999999999994</v>
      </c>
      <c r="P1349">
        <f t="shared" si="85"/>
        <v>118.36</v>
      </c>
      <c r="Q1349" s="5" t="s">
        <v>8325</v>
      </c>
      <c r="R1349" t="s">
        <v>8347</v>
      </c>
      <c r="S1349" s="9">
        <f t="shared" si="86"/>
        <v>42020.806400462963</v>
      </c>
      <c r="T1349" s="9">
        <f t="shared" si="87"/>
        <v>42050.806400462963</v>
      </c>
    </row>
    <row r="1350" spans="1:20" ht="48">
      <c r="A1350">
        <v>1705</v>
      </c>
      <c r="B1350" s="3" t="s">
        <v>1706</v>
      </c>
      <c r="C1350" s="3" t="s">
        <v>5815</v>
      </c>
      <c r="D1350">
        <v>2000</v>
      </c>
      <c r="E1350">
        <v>0</v>
      </c>
      <c r="F1350" t="s">
        <v>8221</v>
      </c>
      <c r="G1350" t="s">
        <v>8224</v>
      </c>
      <c r="H1350" t="s">
        <v>8246</v>
      </c>
      <c r="I1350">
        <v>1441814400</v>
      </c>
      <c r="J1350">
        <v>1440807846</v>
      </c>
      <c r="K1350" t="b">
        <v>0</v>
      </c>
      <c r="L1350">
        <v>0</v>
      </c>
      <c r="M1350" t="b">
        <v>0</v>
      </c>
      <c r="N1350" t="s">
        <v>8293</v>
      </c>
      <c r="O1350">
        <f t="shared" si="84"/>
        <v>0</v>
      </c>
      <c r="P1350" t="e">
        <f t="shared" si="85"/>
        <v>#DIV/0!</v>
      </c>
      <c r="Q1350" s="5" t="s">
        <v>8325</v>
      </c>
      <c r="R1350" t="s">
        <v>8347</v>
      </c>
      <c r="S1350" s="9">
        <f t="shared" si="86"/>
        <v>42244.683402777773</v>
      </c>
      <c r="T1350" s="9">
        <f t="shared" si="87"/>
        <v>42256.333333333336</v>
      </c>
    </row>
    <row r="1351" spans="1:20" ht="48">
      <c r="A1351">
        <v>1706</v>
      </c>
      <c r="B1351" s="3" t="s">
        <v>1707</v>
      </c>
      <c r="C1351" s="3" t="s">
        <v>5816</v>
      </c>
      <c r="D1351">
        <v>5500</v>
      </c>
      <c r="E1351">
        <v>0</v>
      </c>
      <c r="F1351" t="s">
        <v>8221</v>
      </c>
      <c r="G1351" t="s">
        <v>8236</v>
      </c>
      <c r="H1351" t="s">
        <v>8249</v>
      </c>
      <c r="I1351">
        <v>1440314472</v>
      </c>
      <c r="J1351">
        <v>1435130472</v>
      </c>
      <c r="K1351" t="b">
        <v>0</v>
      </c>
      <c r="L1351">
        <v>0</v>
      </c>
      <c r="M1351" t="b">
        <v>0</v>
      </c>
      <c r="N1351" t="s">
        <v>8293</v>
      </c>
      <c r="O1351">
        <f t="shared" si="84"/>
        <v>0</v>
      </c>
      <c r="P1351" t="e">
        <f t="shared" si="85"/>
        <v>#DIV/0!</v>
      </c>
      <c r="Q1351" s="5" t="s">
        <v>8325</v>
      </c>
      <c r="R1351" t="s">
        <v>8347</v>
      </c>
      <c r="S1351" s="9">
        <f t="shared" si="86"/>
        <v>42178.973055555551</v>
      </c>
      <c r="T1351" s="9">
        <f t="shared" si="87"/>
        <v>42238.973055555551</v>
      </c>
    </row>
    <row r="1352" spans="1:20" ht="48">
      <c r="A1352">
        <v>1707</v>
      </c>
      <c r="B1352" s="3" t="s">
        <v>1708</v>
      </c>
      <c r="C1352" s="3" t="s">
        <v>5817</v>
      </c>
      <c r="D1352">
        <v>5000</v>
      </c>
      <c r="E1352">
        <v>487</v>
      </c>
      <c r="F1352" t="s">
        <v>8221</v>
      </c>
      <c r="G1352" t="s">
        <v>8224</v>
      </c>
      <c r="H1352" t="s">
        <v>8246</v>
      </c>
      <c r="I1352">
        <v>1459181895</v>
      </c>
      <c r="J1352">
        <v>1456593495</v>
      </c>
      <c r="K1352" t="b">
        <v>0</v>
      </c>
      <c r="L1352">
        <v>9</v>
      </c>
      <c r="M1352" t="b">
        <v>0</v>
      </c>
      <c r="N1352" t="s">
        <v>8293</v>
      </c>
      <c r="O1352">
        <f t="shared" si="84"/>
        <v>9.74</v>
      </c>
      <c r="P1352">
        <f t="shared" si="85"/>
        <v>54.11</v>
      </c>
      <c r="Q1352" s="5" t="s">
        <v>8325</v>
      </c>
      <c r="R1352" t="s">
        <v>8347</v>
      </c>
      <c r="S1352" s="9">
        <f t="shared" si="86"/>
        <v>42427.387673611105</v>
      </c>
      <c r="T1352" s="9">
        <f t="shared" si="87"/>
        <v>42457.346006944441</v>
      </c>
    </row>
    <row r="1353" spans="1:20" ht="48">
      <c r="A1353">
        <v>1708</v>
      </c>
      <c r="B1353" s="3" t="s">
        <v>1709</v>
      </c>
      <c r="C1353" s="3" t="s">
        <v>5818</v>
      </c>
      <c r="D1353">
        <v>7000</v>
      </c>
      <c r="E1353">
        <v>0</v>
      </c>
      <c r="F1353" t="s">
        <v>8221</v>
      </c>
      <c r="G1353" t="s">
        <v>8224</v>
      </c>
      <c r="H1353" t="s">
        <v>8246</v>
      </c>
      <c r="I1353">
        <v>1462135706</v>
      </c>
      <c r="J1353">
        <v>1458679706</v>
      </c>
      <c r="K1353" t="b">
        <v>0</v>
      </c>
      <c r="L1353">
        <v>0</v>
      </c>
      <c r="M1353" t="b">
        <v>0</v>
      </c>
      <c r="N1353" t="s">
        <v>8293</v>
      </c>
      <c r="O1353">
        <f t="shared" si="84"/>
        <v>0</v>
      </c>
      <c r="P1353" t="e">
        <f t="shared" si="85"/>
        <v>#DIV/0!</v>
      </c>
      <c r="Q1353" s="5" t="s">
        <v>8325</v>
      </c>
      <c r="R1353" t="s">
        <v>8347</v>
      </c>
      <c r="S1353" s="9">
        <f t="shared" si="86"/>
        <v>42451.533634259256</v>
      </c>
      <c r="T1353" s="9">
        <f t="shared" si="87"/>
        <v>42491.533634259256</v>
      </c>
    </row>
    <row r="1354" spans="1:20" ht="48">
      <c r="A1354">
        <v>1709</v>
      </c>
      <c r="B1354" s="3" t="s">
        <v>1710</v>
      </c>
      <c r="C1354" s="3" t="s">
        <v>5819</v>
      </c>
      <c r="D1354">
        <v>1750</v>
      </c>
      <c r="E1354">
        <v>85</v>
      </c>
      <c r="F1354" t="s">
        <v>8221</v>
      </c>
      <c r="G1354" t="s">
        <v>8224</v>
      </c>
      <c r="H1354" t="s">
        <v>8246</v>
      </c>
      <c r="I1354">
        <v>1409513940</v>
      </c>
      <c r="J1354">
        <v>1405949514</v>
      </c>
      <c r="K1354" t="b">
        <v>0</v>
      </c>
      <c r="L1354">
        <v>4</v>
      </c>
      <c r="M1354" t="b">
        <v>0</v>
      </c>
      <c r="N1354" t="s">
        <v>8293</v>
      </c>
      <c r="O1354">
        <f t="shared" si="84"/>
        <v>4.8600000000000003</v>
      </c>
      <c r="P1354">
        <f t="shared" si="85"/>
        <v>21.25</v>
      </c>
      <c r="Q1354" s="5" t="s">
        <v>8325</v>
      </c>
      <c r="R1354" t="s">
        <v>8347</v>
      </c>
      <c r="S1354" s="9">
        <f t="shared" si="86"/>
        <v>41841.230486111112</v>
      </c>
      <c r="T1354" s="9">
        <f t="shared" si="87"/>
        <v>41882.485416666663</v>
      </c>
    </row>
    <row r="1355" spans="1:20" ht="32">
      <c r="A1355">
        <v>1710</v>
      </c>
      <c r="B1355" s="3" t="s">
        <v>1711</v>
      </c>
      <c r="C1355" s="3" t="s">
        <v>5820</v>
      </c>
      <c r="D1355">
        <v>5000</v>
      </c>
      <c r="E1355">
        <v>34</v>
      </c>
      <c r="F1355" t="s">
        <v>8221</v>
      </c>
      <c r="G1355" t="s">
        <v>8236</v>
      </c>
      <c r="H1355" t="s">
        <v>8249</v>
      </c>
      <c r="I1355">
        <v>1453122000</v>
      </c>
      <c r="J1355">
        <v>1449151888</v>
      </c>
      <c r="K1355" t="b">
        <v>0</v>
      </c>
      <c r="L1355">
        <v>1</v>
      </c>
      <c r="M1355" t="b">
        <v>0</v>
      </c>
      <c r="N1355" t="s">
        <v>8293</v>
      </c>
      <c r="O1355">
        <f t="shared" si="84"/>
        <v>0.68</v>
      </c>
      <c r="P1355">
        <f t="shared" si="85"/>
        <v>34</v>
      </c>
      <c r="Q1355" s="5" t="s">
        <v>8325</v>
      </c>
      <c r="R1355" t="s">
        <v>8347</v>
      </c>
      <c r="S1355" s="9">
        <f t="shared" si="86"/>
        <v>42341.257962962962</v>
      </c>
      <c r="T1355" s="9">
        <f t="shared" si="87"/>
        <v>42387.208333333336</v>
      </c>
    </row>
    <row r="1356" spans="1:20" ht="48">
      <c r="A1356">
        <v>1711</v>
      </c>
      <c r="B1356" s="3" t="s">
        <v>1712</v>
      </c>
      <c r="C1356" s="3" t="s">
        <v>5821</v>
      </c>
      <c r="D1356">
        <v>10000</v>
      </c>
      <c r="E1356">
        <v>1050</v>
      </c>
      <c r="F1356" t="s">
        <v>8221</v>
      </c>
      <c r="G1356" t="s">
        <v>8224</v>
      </c>
      <c r="H1356" t="s">
        <v>8246</v>
      </c>
      <c r="I1356">
        <v>1409585434</v>
      </c>
      <c r="J1356">
        <v>1406907034</v>
      </c>
      <c r="K1356" t="b">
        <v>0</v>
      </c>
      <c r="L1356">
        <v>2</v>
      </c>
      <c r="M1356" t="b">
        <v>0</v>
      </c>
      <c r="N1356" t="s">
        <v>8293</v>
      </c>
      <c r="O1356">
        <f t="shared" si="84"/>
        <v>10.5</v>
      </c>
      <c r="P1356">
        <f t="shared" si="85"/>
        <v>525</v>
      </c>
      <c r="Q1356" s="5" t="s">
        <v>8325</v>
      </c>
      <c r="R1356" t="s">
        <v>8347</v>
      </c>
      <c r="S1356" s="9">
        <f t="shared" si="86"/>
        <v>41852.312893518516</v>
      </c>
      <c r="T1356" s="9">
        <f t="shared" si="87"/>
        <v>41883.312893518516</v>
      </c>
    </row>
    <row r="1357" spans="1:20" ht="48">
      <c r="A1357">
        <v>1712</v>
      </c>
      <c r="B1357" s="3" t="s">
        <v>1713</v>
      </c>
      <c r="C1357" s="3" t="s">
        <v>5822</v>
      </c>
      <c r="D1357">
        <v>5000</v>
      </c>
      <c r="E1357">
        <v>0</v>
      </c>
      <c r="F1357" t="s">
        <v>8221</v>
      </c>
      <c r="G1357" t="s">
        <v>8224</v>
      </c>
      <c r="H1357" t="s">
        <v>8246</v>
      </c>
      <c r="I1357">
        <v>1435701353</v>
      </c>
      <c r="J1357">
        <v>1430517353</v>
      </c>
      <c r="K1357" t="b">
        <v>0</v>
      </c>
      <c r="L1357">
        <v>0</v>
      </c>
      <c r="M1357" t="b">
        <v>0</v>
      </c>
      <c r="N1357" t="s">
        <v>8293</v>
      </c>
      <c r="O1357">
        <f t="shared" si="84"/>
        <v>0</v>
      </c>
      <c r="P1357" t="e">
        <f t="shared" si="85"/>
        <v>#DIV/0!</v>
      </c>
      <c r="Q1357" s="5" t="s">
        <v>8325</v>
      </c>
      <c r="R1357" t="s">
        <v>8347</v>
      </c>
      <c r="S1357" s="9">
        <f t="shared" si="86"/>
        <v>42125.580474537033</v>
      </c>
      <c r="T1357" s="9">
        <f t="shared" si="87"/>
        <v>42185.580474537033</v>
      </c>
    </row>
    <row r="1358" spans="1:20" ht="48">
      <c r="A1358">
        <v>1713</v>
      </c>
      <c r="B1358" s="3" t="s">
        <v>1714</v>
      </c>
      <c r="C1358" s="3" t="s">
        <v>5823</v>
      </c>
      <c r="D1358">
        <v>3000</v>
      </c>
      <c r="E1358">
        <v>50</v>
      </c>
      <c r="F1358" t="s">
        <v>8221</v>
      </c>
      <c r="G1358" t="s">
        <v>8224</v>
      </c>
      <c r="H1358" t="s">
        <v>8246</v>
      </c>
      <c r="I1358">
        <v>1412536412</v>
      </c>
      <c r="J1358">
        <v>1409944412</v>
      </c>
      <c r="K1358" t="b">
        <v>0</v>
      </c>
      <c r="L1358">
        <v>1</v>
      </c>
      <c r="M1358" t="b">
        <v>0</v>
      </c>
      <c r="N1358" t="s">
        <v>8293</v>
      </c>
      <c r="O1358">
        <f t="shared" si="84"/>
        <v>1.67</v>
      </c>
      <c r="P1358">
        <f t="shared" si="85"/>
        <v>50</v>
      </c>
      <c r="Q1358" s="5" t="s">
        <v>8325</v>
      </c>
      <c r="R1358" t="s">
        <v>8347</v>
      </c>
      <c r="S1358" s="9">
        <f t="shared" si="86"/>
        <v>41887.467731481483</v>
      </c>
      <c r="T1358" s="9">
        <f t="shared" si="87"/>
        <v>41917.467731481483</v>
      </c>
    </row>
    <row r="1359" spans="1:20" ht="48">
      <c r="A1359">
        <v>1714</v>
      </c>
      <c r="B1359" s="3" t="s">
        <v>1715</v>
      </c>
      <c r="C1359" s="3" t="s">
        <v>5824</v>
      </c>
      <c r="D1359">
        <v>25000</v>
      </c>
      <c r="E1359">
        <v>1967</v>
      </c>
      <c r="F1359" t="s">
        <v>8221</v>
      </c>
      <c r="G1359" t="s">
        <v>8224</v>
      </c>
      <c r="H1359" t="s">
        <v>8246</v>
      </c>
      <c r="I1359">
        <v>1430517761</v>
      </c>
      <c r="J1359">
        <v>1427925761</v>
      </c>
      <c r="K1359" t="b">
        <v>0</v>
      </c>
      <c r="L1359">
        <v>17</v>
      </c>
      <c r="M1359" t="b">
        <v>0</v>
      </c>
      <c r="N1359" t="s">
        <v>8293</v>
      </c>
      <c r="O1359">
        <f t="shared" si="84"/>
        <v>7.87</v>
      </c>
      <c r="P1359">
        <f t="shared" si="85"/>
        <v>115.71</v>
      </c>
      <c r="Q1359" s="5" t="s">
        <v>8325</v>
      </c>
      <c r="R1359" t="s">
        <v>8347</v>
      </c>
      <c r="S1359" s="9">
        <f t="shared" si="86"/>
        <v>42095.585196759253</v>
      </c>
      <c r="T1359" s="9">
        <f t="shared" si="87"/>
        <v>42125.585196759253</v>
      </c>
    </row>
    <row r="1360" spans="1:20" ht="48">
      <c r="A1360">
        <v>1715</v>
      </c>
      <c r="B1360" s="3" t="s">
        <v>1716</v>
      </c>
      <c r="C1360" s="3" t="s">
        <v>5825</v>
      </c>
      <c r="D1360">
        <v>5000</v>
      </c>
      <c r="E1360">
        <v>11</v>
      </c>
      <c r="F1360" t="s">
        <v>8221</v>
      </c>
      <c r="G1360" t="s">
        <v>8224</v>
      </c>
      <c r="H1360" t="s">
        <v>8246</v>
      </c>
      <c r="I1360">
        <v>1427772120</v>
      </c>
      <c r="J1360">
        <v>1425186785</v>
      </c>
      <c r="K1360" t="b">
        <v>0</v>
      </c>
      <c r="L1360">
        <v>2</v>
      </c>
      <c r="M1360" t="b">
        <v>0</v>
      </c>
      <c r="N1360" t="s">
        <v>8293</v>
      </c>
      <c r="O1360">
        <f t="shared" si="84"/>
        <v>0.22</v>
      </c>
      <c r="P1360">
        <f t="shared" si="85"/>
        <v>5.5</v>
      </c>
      <c r="Q1360" s="5" t="s">
        <v>8325</v>
      </c>
      <c r="R1360" t="s">
        <v>8347</v>
      </c>
      <c r="S1360" s="9">
        <f t="shared" si="86"/>
        <v>42063.884085648147</v>
      </c>
      <c r="T1360" s="9">
        <f t="shared" si="87"/>
        <v>42093.806944444441</v>
      </c>
    </row>
    <row r="1361" spans="1:20" ht="48">
      <c r="A1361">
        <v>1716</v>
      </c>
      <c r="B1361" s="3" t="s">
        <v>1717</v>
      </c>
      <c r="C1361" s="3" t="s">
        <v>5826</v>
      </c>
      <c r="D1361">
        <v>2000</v>
      </c>
      <c r="E1361">
        <v>150</v>
      </c>
      <c r="F1361" t="s">
        <v>8221</v>
      </c>
      <c r="G1361" t="s">
        <v>8224</v>
      </c>
      <c r="H1361" t="s">
        <v>8246</v>
      </c>
      <c r="I1361">
        <v>1481295099</v>
      </c>
      <c r="J1361">
        <v>1477835499</v>
      </c>
      <c r="K1361" t="b">
        <v>0</v>
      </c>
      <c r="L1361">
        <v>3</v>
      </c>
      <c r="M1361" t="b">
        <v>0</v>
      </c>
      <c r="N1361" t="s">
        <v>8293</v>
      </c>
      <c r="O1361">
        <f t="shared" si="84"/>
        <v>7.5</v>
      </c>
      <c r="P1361">
        <f t="shared" si="85"/>
        <v>50</v>
      </c>
      <c r="Q1361" s="5" t="s">
        <v>8325</v>
      </c>
      <c r="R1361" t="s">
        <v>8347</v>
      </c>
      <c r="S1361" s="9">
        <f t="shared" si="86"/>
        <v>42673.244201388887</v>
      </c>
      <c r="T1361" s="9">
        <f t="shared" si="87"/>
        <v>42713.285868055558</v>
      </c>
    </row>
    <row r="1362" spans="1:20" ht="48">
      <c r="A1362">
        <v>1717</v>
      </c>
      <c r="B1362" s="3" t="s">
        <v>1718</v>
      </c>
      <c r="C1362" s="3" t="s">
        <v>5827</v>
      </c>
      <c r="D1362">
        <v>3265</v>
      </c>
      <c r="E1362">
        <v>1395</v>
      </c>
      <c r="F1362" t="s">
        <v>8221</v>
      </c>
      <c r="G1362" t="s">
        <v>8224</v>
      </c>
      <c r="H1362" t="s">
        <v>8246</v>
      </c>
      <c r="I1362">
        <v>1461211200</v>
      </c>
      <c r="J1362">
        <v>1459467238</v>
      </c>
      <c r="K1362" t="b">
        <v>0</v>
      </c>
      <c r="L1362">
        <v>41</v>
      </c>
      <c r="M1362" t="b">
        <v>0</v>
      </c>
      <c r="N1362" t="s">
        <v>8293</v>
      </c>
      <c r="O1362">
        <f t="shared" si="84"/>
        <v>42.73</v>
      </c>
      <c r="P1362">
        <f t="shared" si="85"/>
        <v>34.020000000000003</v>
      </c>
      <c r="Q1362" s="5" t="s">
        <v>8325</v>
      </c>
      <c r="R1362" t="s">
        <v>8347</v>
      </c>
      <c r="S1362" s="9">
        <f t="shared" si="86"/>
        <v>42460.648587962962</v>
      </c>
      <c r="T1362" s="9">
        <f t="shared" si="87"/>
        <v>42480.833333333336</v>
      </c>
    </row>
    <row r="1363" spans="1:20" ht="16">
      <c r="A1363">
        <v>1718</v>
      </c>
      <c r="B1363" s="3" t="s">
        <v>1719</v>
      </c>
      <c r="C1363" s="3" t="s">
        <v>5828</v>
      </c>
      <c r="D1363">
        <v>35000</v>
      </c>
      <c r="E1363">
        <v>75</v>
      </c>
      <c r="F1363" t="s">
        <v>8221</v>
      </c>
      <c r="G1363" t="s">
        <v>8224</v>
      </c>
      <c r="H1363" t="s">
        <v>8246</v>
      </c>
      <c r="I1363">
        <v>1463201940</v>
      </c>
      <c r="J1363">
        <v>1459435149</v>
      </c>
      <c r="K1363" t="b">
        <v>0</v>
      </c>
      <c r="L1363">
        <v>2</v>
      </c>
      <c r="M1363" t="b">
        <v>0</v>
      </c>
      <c r="N1363" t="s">
        <v>8293</v>
      </c>
      <c r="O1363">
        <f t="shared" si="84"/>
        <v>0.21</v>
      </c>
      <c r="P1363">
        <f t="shared" si="85"/>
        <v>37.5</v>
      </c>
      <c r="Q1363" s="5" t="s">
        <v>8325</v>
      </c>
      <c r="R1363" t="s">
        <v>8347</v>
      </c>
      <c r="S1363" s="9">
        <f t="shared" si="86"/>
        <v>42460.277187499996</v>
      </c>
      <c r="T1363" s="9">
        <f t="shared" si="87"/>
        <v>42503.874305555553</v>
      </c>
    </row>
    <row r="1364" spans="1:20" ht="48">
      <c r="A1364">
        <v>1719</v>
      </c>
      <c r="B1364" s="3" t="s">
        <v>1720</v>
      </c>
      <c r="C1364" s="3" t="s">
        <v>5829</v>
      </c>
      <c r="D1364">
        <v>4000</v>
      </c>
      <c r="E1364">
        <v>35</v>
      </c>
      <c r="F1364" t="s">
        <v>8221</v>
      </c>
      <c r="G1364" t="s">
        <v>8224</v>
      </c>
      <c r="H1364" t="s">
        <v>8246</v>
      </c>
      <c r="I1364">
        <v>1410958191</v>
      </c>
      <c r="J1364">
        <v>1408366191</v>
      </c>
      <c r="K1364" t="b">
        <v>0</v>
      </c>
      <c r="L1364">
        <v>3</v>
      </c>
      <c r="M1364" t="b">
        <v>0</v>
      </c>
      <c r="N1364" t="s">
        <v>8293</v>
      </c>
      <c r="O1364">
        <f t="shared" si="84"/>
        <v>0.88</v>
      </c>
      <c r="P1364">
        <f t="shared" si="85"/>
        <v>11.67</v>
      </c>
      <c r="Q1364" s="5" t="s">
        <v>8325</v>
      </c>
      <c r="R1364" t="s">
        <v>8347</v>
      </c>
      <c r="S1364" s="9">
        <f t="shared" si="86"/>
        <v>41869.201284722221</v>
      </c>
      <c r="T1364" s="9">
        <f t="shared" si="87"/>
        <v>41899.201284722221</v>
      </c>
    </row>
    <row r="1365" spans="1:20" ht="48">
      <c r="A1365">
        <v>1720</v>
      </c>
      <c r="B1365" s="3" t="s">
        <v>1721</v>
      </c>
      <c r="C1365" s="3" t="s">
        <v>5830</v>
      </c>
      <c r="D1365">
        <v>4000</v>
      </c>
      <c r="E1365">
        <v>225</v>
      </c>
      <c r="F1365" t="s">
        <v>8221</v>
      </c>
      <c r="G1365" t="s">
        <v>8224</v>
      </c>
      <c r="H1365" t="s">
        <v>8246</v>
      </c>
      <c r="I1365">
        <v>1415562471</v>
      </c>
      <c r="J1365">
        <v>1412966871</v>
      </c>
      <c r="K1365" t="b">
        <v>0</v>
      </c>
      <c r="L1365">
        <v>8</v>
      </c>
      <c r="M1365" t="b">
        <v>0</v>
      </c>
      <c r="N1365" t="s">
        <v>8293</v>
      </c>
      <c r="O1365">
        <f t="shared" si="84"/>
        <v>5.63</v>
      </c>
      <c r="P1365">
        <f t="shared" si="85"/>
        <v>28.13</v>
      </c>
      <c r="Q1365" s="5" t="s">
        <v>8325</v>
      </c>
      <c r="R1365" t="s">
        <v>8347</v>
      </c>
      <c r="S1365" s="9">
        <f t="shared" si="86"/>
        <v>41922.449895833335</v>
      </c>
      <c r="T1365" s="9">
        <f t="shared" si="87"/>
        <v>41952.491562499999</v>
      </c>
    </row>
    <row r="1366" spans="1:20" ht="48">
      <c r="A1366">
        <v>1721</v>
      </c>
      <c r="B1366" s="3" t="s">
        <v>1722</v>
      </c>
      <c r="C1366" s="3" t="s">
        <v>5831</v>
      </c>
      <c r="D1366">
        <v>5000</v>
      </c>
      <c r="E1366">
        <v>0</v>
      </c>
      <c r="F1366" t="s">
        <v>8221</v>
      </c>
      <c r="G1366" t="s">
        <v>8224</v>
      </c>
      <c r="H1366" t="s">
        <v>8246</v>
      </c>
      <c r="I1366">
        <v>1449831863</v>
      </c>
      <c r="J1366">
        <v>1447239863</v>
      </c>
      <c r="K1366" t="b">
        <v>0</v>
      </c>
      <c r="L1366">
        <v>0</v>
      </c>
      <c r="M1366" t="b">
        <v>0</v>
      </c>
      <c r="N1366" t="s">
        <v>8293</v>
      </c>
      <c r="O1366">
        <f t="shared" si="84"/>
        <v>0</v>
      </c>
      <c r="P1366" t="e">
        <f t="shared" si="85"/>
        <v>#DIV/0!</v>
      </c>
      <c r="Q1366" s="5" t="s">
        <v>8325</v>
      </c>
      <c r="R1366" t="s">
        <v>8347</v>
      </c>
      <c r="S1366" s="9">
        <f t="shared" si="86"/>
        <v>42319.12804398148</v>
      </c>
      <c r="T1366" s="9">
        <f t="shared" si="87"/>
        <v>42349.12804398148</v>
      </c>
    </row>
    <row r="1367" spans="1:20" ht="48">
      <c r="A1367">
        <v>1722</v>
      </c>
      <c r="B1367" s="3" t="s">
        <v>1723</v>
      </c>
      <c r="C1367" s="3" t="s">
        <v>5832</v>
      </c>
      <c r="D1367">
        <v>2880</v>
      </c>
      <c r="E1367">
        <v>1</v>
      </c>
      <c r="F1367" t="s">
        <v>8221</v>
      </c>
      <c r="G1367" t="s">
        <v>8224</v>
      </c>
      <c r="H1367" t="s">
        <v>8246</v>
      </c>
      <c r="I1367">
        <v>1459642200</v>
      </c>
      <c r="J1367">
        <v>1456441429</v>
      </c>
      <c r="K1367" t="b">
        <v>0</v>
      </c>
      <c r="L1367">
        <v>1</v>
      </c>
      <c r="M1367" t="b">
        <v>0</v>
      </c>
      <c r="N1367" t="s">
        <v>8293</v>
      </c>
      <c r="O1367">
        <f t="shared" si="84"/>
        <v>0.03</v>
      </c>
      <c r="P1367">
        <f t="shared" si="85"/>
        <v>1</v>
      </c>
      <c r="Q1367" s="5" t="s">
        <v>8325</v>
      </c>
      <c r="R1367" t="s">
        <v>8347</v>
      </c>
      <c r="S1367" s="9">
        <f t="shared" si="86"/>
        <v>42425.627650462957</v>
      </c>
      <c r="T1367" s="9">
        <f t="shared" si="87"/>
        <v>42462.673611111109</v>
      </c>
    </row>
    <row r="1368" spans="1:20" ht="48">
      <c r="A1368">
        <v>1723</v>
      </c>
      <c r="B1368" s="3" t="s">
        <v>1724</v>
      </c>
      <c r="C1368" s="3" t="s">
        <v>5833</v>
      </c>
      <c r="D1368">
        <v>10000</v>
      </c>
      <c r="E1368">
        <v>650</v>
      </c>
      <c r="F1368" t="s">
        <v>8221</v>
      </c>
      <c r="G1368" t="s">
        <v>8224</v>
      </c>
      <c r="H1368" t="s">
        <v>8246</v>
      </c>
      <c r="I1368">
        <v>1435730400</v>
      </c>
      <c r="J1368">
        <v>1430855315</v>
      </c>
      <c r="K1368" t="b">
        <v>0</v>
      </c>
      <c r="L1368">
        <v>3</v>
      </c>
      <c r="M1368" t="b">
        <v>0</v>
      </c>
      <c r="N1368" t="s">
        <v>8293</v>
      </c>
      <c r="O1368">
        <f t="shared" si="84"/>
        <v>6.5</v>
      </c>
      <c r="P1368">
        <f t="shared" si="85"/>
        <v>216.67</v>
      </c>
      <c r="Q1368" s="5" t="s">
        <v>8325</v>
      </c>
      <c r="R1368" t="s">
        <v>8347</v>
      </c>
      <c r="S1368" s="9">
        <f t="shared" si="86"/>
        <v>42129.492071759254</v>
      </c>
      <c r="T1368" s="9">
        <f t="shared" si="87"/>
        <v>42185.916666666664</v>
      </c>
    </row>
    <row r="1369" spans="1:20" ht="48">
      <c r="A1369">
        <v>1724</v>
      </c>
      <c r="B1369" s="3" t="s">
        <v>1725</v>
      </c>
      <c r="C1369" s="3" t="s">
        <v>5834</v>
      </c>
      <c r="D1369">
        <v>6000</v>
      </c>
      <c r="E1369">
        <v>35</v>
      </c>
      <c r="F1369" t="s">
        <v>8221</v>
      </c>
      <c r="G1369" t="s">
        <v>8224</v>
      </c>
      <c r="H1369" t="s">
        <v>8246</v>
      </c>
      <c r="I1369">
        <v>1414707762</v>
      </c>
      <c r="J1369">
        <v>1412115762</v>
      </c>
      <c r="K1369" t="b">
        <v>0</v>
      </c>
      <c r="L1369">
        <v>4</v>
      </c>
      <c r="M1369" t="b">
        <v>0</v>
      </c>
      <c r="N1369" t="s">
        <v>8293</v>
      </c>
      <c r="O1369">
        <f t="shared" si="84"/>
        <v>0.57999999999999996</v>
      </c>
      <c r="P1369">
        <f t="shared" si="85"/>
        <v>8.75</v>
      </c>
      <c r="Q1369" s="5" t="s">
        <v>8325</v>
      </c>
      <c r="R1369" t="s">
        <v>8347</v>
      </c>
      <c r="S1369" s="9">
        <f t="shared" si="86"/>
        <v>41912.599097222221</v>
      </c>
      <c r="T1369" s="9">
        <f t="shared" si="87"/>
        <v>41942.599097222221</v>
      </c>
    </row>
    <row r="1370" spans="1:20" ht="48">
      <c r="A1370">
        <v>1725</v>
      </c>
      <c r="B1370" s="3" t="s">
        <v>1726</v>
      </c>
      <c r="C1370" s="3" t="s">
        <v>5835</v>
      </c>
      <c r="D1370">
        <v>5500</v>
      </c>
      <c r="E1370">
        <v>560</v>
      </c>
      <c r="F1370" t="s">
        <v>8221</v>
      </c>
      <c r="G1370" t="s">
        <v>8224</v>
      </c>
      <c r="H1370" t="s">
        <v>8246</v>
      </c>
      <c r="I1370">
        <v>1408922049</v>
      </c>
      <c r="J1370">
        <v>1406330049</v>
      </c>
      <c r="K1370" t="b">
        <v>0</v>
      </c>
      <c r="L1370">
        <v>9</v>
      </c>
      <c r="M1370" t="b">
        <v>0</v>
      </c>
      <c r="N1370" t="s">
        <v>8293</v>
      </c>
      <c r="O1370">
        <f t="shared" si="84"/>
        <v>10.18</v>
      </c>
      <c r="P1370">
        <f t="shared" si="85"/>
        <v>62.22</v>
      </c>
      <c r="Q1370" s="5" t="s">
        <v>8325</v>
      </c>
      <c r="R1370" t="s">
        <v>8347</v>
      </c>
      <c r="S1370" s="9">
        <f t="shared" si="86"/>
        <v>41845.634826388887</v>
      </c>
      <c r="T1370" s="9">
        <f t="shared" si="87"/>
        <v>41875.634826388887</v>
      </c>
    </row>
    <row r="1371" spans="1:20" ht="32">
      <c r="A1371">
        <v>1726</v>
      </c>
      <c r="B1371" s="3" t="s">
        <v>1727</v>
      </c>
      <c r="C1371" s="3" t="s">
        <v>5836</v>
      </c>
      <c r="D1371">
        <v>6500</v>
      </c>
      <c r="E1371">
        <v>2196</v>
      </c>
      <c r="F1371" t="s">
        <v>8221</v>
      </c>
      <c r="G1371" t="s">
        <v>8224</v>
      </c>
      <c r="H1371" t="s">
        <v>8246</v>
      </c>
      <c r="I1371">
        <v>1403906664</v>
      </c>
      <c r="J1371">
        <v>1401401064</v>
      </c>
      <c r="K1371" t="b">
        <v>0</v>
      </c>
      <c r="L1371">
        <v>16</v>
      </c>
      <c r="M1371" t="b">
        <v>0</v>
      </c>
      <c r="N1371" t="s">
        <v>8293</v>
      </c>
      <c r="O1371">
        <f t="shared" si="84"/>
        <v>33.78</v>
      </c>
      <c r="P1371">
        <f t="shared" si="85"/>
        <v>137.25</v>
      </c>
      <c r="Q1371" s="5" t="s">
        <v>8325</v>
      </c>
      <c r="R1371" t="s">
        <v>8347</v>
      </c>
      <c r="S1371" s="9">
        <f t="shared" si="86"/>
        <v>41788.586388888885</v>
      </c>
      <c r="T1371" s="9">
        <f t="shared" si="87"/>
        <v>41817.586388888885</v>
      </c>
    </row>
    <row r="1372" spans="1:20" ht="48">
      <c r="A1372">
        <v>1727</v>
      </c>
      <c r="B1372" s="3" t="s">
        <v>1728</v>
      </c>
      <c r="C1372" s="3" t="s">
        <v>5837</v>
      </c>
      <c r="D1372">
        <v>3000</v>
      </c>
      <c r="E1372">
        <v>1</v>
      </c>
      <c r="F1372" t="s">
        <v>8221</v>
      </c>
      <c r="G1372" t="s">
        <v>8225</v>
      </c>
      <c r="H1372" t="s">
        <v>8247</v>
      </c>
      <c r="I1372">
        <v>1428231600</v>
      </c>
      <c r="J1372">
        <v>1423520177</v>
      </c>
      <c r="K1372" t="b">
        <v>0</v>
      </c>
      <c r="L1372">
        <v>1</v>
      </c>
      <c r="M1372" t="b">
        <v>0</v>
      </c>
      <c r="N1372" t="s">
        <v>8293</v>
      </c>
      <c r="O1372">
        <f t="shared" si="84"/>
        <v>0.03</v>
      </c>
      <c r="P1372">
        <f t="shared" si="85"/>
        <v>1</v>
      </c>
      <c r="Q1372" s="5" t="s">
        <v>8325</v>
      </c>
      <c r="R1372" t="s">
        <v>8347</v>
      </c>
      <c r="S1372" s="9">
        <f t="shared" si="86"/>
        <v>42044.594641203701</v>
      </c>
      <c r="T1372" s="9">
        <f t="shared" si="87"/>
        <v>42099.124999999993</v>
      </c>
    </row>
    <row r="1373" spans="1:20" ht="48">
      <c r="A1373">
        <v>1728</v>
      </c>
      <c r="B1373" s="3" t="s">
        <v>1729</v>
      </c>
      <c r="C1373" s="3" t="s">
        <v>5838</v>
      </c>
      <c r="D1373">
        <v>1250</v>
      </c>
      <c r="E1373">
        <v>855</v>
      </c>
      <c r="F1373" t="s">
        <v>8221</v>
      </c>
      <c r="G1373" t="s">
        <v>8224</v>
      </c>
      <c r="H1373" t="s">
        <v>8246</v>
      </c>
      <c r="I1373">
        <v>1445439674</v>
      </c>
      <c r="J1373">
        <v>1442847674</v>
      </c>
      <c r="K1373" t="b">
        <v>0</v>
      </c>
      <c r="L1373">
        <v>7</v>
      </c>
      <c r="M1373" t="b">
        <v>0</v>
      </c>
      <c r="N1373" t="s">
        <v>8293</v>
      </c>
      <c r="O1373">
        <f t="shared" si="84"/>
        <v>68.400000000000006</v>
      </c>
      <c r="P1373">
        <f t="shared" si="85"/>
        <v>122.14</v>
      </c>
      <c r="Q1373" s="5" t="s">
        <v>8325</v>
      </c>
      <c r="R1373" t="s">
        <v>8347</v>
      </c>
      <c r="S1373" s="9">
        <f t="shared" si="86"/>
        <v>42268.292523148142</v>
      </c>
      <c r="T1373" s="9">
        <f t="shared" si="87"/>
        <v>42298.292523148142</v>
      </c>
    </row>
    <row r="1374" spans="1:20" ht="48">
      <c r="A1374">
        <v>1729</v>
      </c>
      <c r="B1374" s="3" t="s">
        <v>1730</v>
      </c>
      <c r="C1374" s="3" t="s">
        <v>5839</v>
      </c>
      <c r="D1374">
        <v>10000</v>
      </c>
      <c r="E1374">
        <v>0</v>
      </c>
      <c r="F1374" t="s">
        <v>8221</v>
      </c>
      <c r="G1374" t="s">
        <v>8224</v>
      </c>
      <c r="H1374" t="s">
        <v>8246</v>
      </c>
      <c r="I1374">
        <v>1465521306</v>
      </c>
      <c r="J1374">
        <v>1460337306</v>
      </c>
      <c r="K1374" t="b">
        <v>0</v>
      </c>
      <c r="L1374">
        <v>0</v>
      </c>
      <c r="M1374" t="b">
        <v>0</v>
      </c>
      <c r="N1374" t="s">
        <v>8293</v>
      </c>
      <c r="O1374">
        <f t="shared" si="84"/>
        <v>0</v>
      </c>
      <c r="P1374" t="e">
        <f t="shared" si="85"/>
        <v>#DIV/0!</v>
      </c>
      <c r="Q1374" s="5" t="s">
        <v>8325</v>
      </c>
      <c r="R1374" t="s">
        <v>8347</v>
      </c>
      <c r="S1374" s="9">
        <f t="shared" si="86"/>
        <v>42470.718819444439</v>
      </c>
      <c r="T1374" s="9">
        <f t="shared" si="87"/>
        <v>42530.718819444439</v>
      </c>
    </row>
    <row r="1375" spans="1:20" ht="48">
      <c r="A1375">
        <v>1730</v>
      </c>
      <c r="B1375" s="3" t="s">
        <v>1731</v>
      </c>
      <c r="C1375" s="3" t="s">
        <v>5840</v>
      </c>
      <c r="D1375">
        <v>3000</v>
      </c>
      <c r="E1375">
        <v>0</v>
      </c>
      <c r="F1375" t="s">
        <v>8221</v>
      </c>
      <c r="G1375" t="s">
        <v>8224</v>
      </c>
      <c r="H1375" t="s">
        <v>8246</v>
      </c>
      <c r="I1375">
        <v>1445738783</v>
      </c>
      <c r="J1375">
        <v>1443146783</v>
      </c>
      <c r="K1375" t="b">
        <v>0</v>
      </c>
      <c r="L1375">
        <v>0</v>
      </c>
      <c r="M1375" t="b">
        <v>0</v>
      </c>
      <c r="N1375" t="s">
        <v>8293</v>
      </c>
      <c r="O1375">
        <f t="shared" si="84"/>
        <v>0</v>
      </c>
      <c r="P1375" t="e">
        <f t="shared" si="85"/>
        <v>#DIV/0!</v>
      </c>
      <c r="Q1375" s="5" t="s">
        <v>8325</v>
      </c>
      <c r="R1375" t="s">
        <v>8347</v>
      </c>
      <c r="S1375" s="9">
        <f t="shared" si="86"/>
        <v>42271.754432870366</v>
      </c>
      <c r="T1375" s="9">
        <f t="shared" si="87"/>
        <v>42301.754432870366</v>
      </c>
    </row>
    <row r="1376" spans="1:20" ht="32">
      <c r="A1376">
        <v>1731</v>
      </c>
      <c r="B1376" s="3" t="s">
        <v>1732</v>
      </c>
      <c r="C1376" s="3" t="s">
        <v>5841</v>
      </c>
      <c r="D1376">
        <v>1000</v>
      </c>
      <c r="E1376">
        <v>0</v>
      </c>
      <c r="F1376" t="s">
        <v>8221</v>
      </c>
      <c r="G1376" t="s">
        <v>8224</v>
      </c>
      <c r="H1376" t="s">
        <v>8246</v>
      </c>
      <c r="I1376">
        <v>1434034800</v>
      </c>
      <c r="J1376">
        <v>1432849552</v>
      </c>
      <c r="K1376" t="b">
        <v>0</v>
      </c>
      <c r="L1376">
        <v>0</v>
      </c>
      <c r="M1376" t="b">
        <v>0</v>
      </c>
      <c r="N1376" t="s">
        <v>8293</v>
      </c>
      <c r="O1376">
        <f t="shared" si="84"/>
        <v>0</v>
      </c>
      <c r="P1376" t="e">
        <f t="shared" si="85"/>
        <v>#DIV/0!</v>
      </c>
      <c r="Q1376" s="5" t="s">
        <v>8325</v>
      </c>
      <c r="R1376" t="s">
        <v>8347</v>
      </c>
      <c r="S1376" s="9">
        <f t="shared" si="86"/>
        <v>42152.573518518511</v>
      </c>
      <c r="T1376" s="9">
        <f t="shared" si="87"/>
        <v>42166.291666666664</v>
      </c>
    </row>
    <row r="1377" spans="1:20" ht="48">
      <c r="A1377">
        <v>1732</v>
      </c>
      <c r="B1377" s="3" t="s">
        <v>1733</v>
      </c>
      <c r="C1377" s="3" t="s">
        <v>5842</v>
      </c>
      <c r="D1377">
        <v>4000</v>
      </c>
      <c r="E1377">
        <v>0</v>
      </c>
      <c r="F1377" t="s">
        <v>8221</v>
      </c>
      <c r="G1377" t="s">
        <v>8224</v>
      </c>
      <c r="H1377" t="s">
        <v>8246</v>
      </c>
      <c r="I1377">
        <v>1452920400</v>
      </c>
      <c r="J1377">
        <v>1447777481</v>
      </c>
      <c r="K1377" t="b">
        <v>0</v>
      </c>
      <c r="L1377">
        <v>0</v>
      </c>
      <c r="M1377" t="b">
        <v>0</v>
      </c>
      <c r="N1377" t="s">
        <v>8293</v>
      </c>
      <c r="O1377">
        <f t="shared" si="84"/>
        <v>0</v>
      </c>
      <c r="P1377" t="e">
        <f t="shared" si="85"/>
        <v>#DIV/0!</v>
      </c>
      <c r="Q1377" s="5" t="s">
        <v>8325</v>
      </c>
      <c r="R1377" t="s">
        <v>8347</v>
      </c>
      <c r="S1377" s="9">
        <f t="shared" si="86"/>
        <v>42325.350474537037</v>
      </c>
      <c r="T1377" s="9">
        <f t="shared" si="87"/>
        <v>42384.874999999993</v>
      </c>
    </row>
    <row r="1378" spans="1:20" ht="48">
      <c r="A1378">
        <v>1733</v>
      </c>
      <c r="B1378" s="3" t="s">
        <v>1734</v>
      </c>
      <c r="C1378" s="3" t="s">
        <v>5843</v>
      </c>
      <c r="D1378">
        <v>10000</v>
      </c>
      <c r="E1378">
        <v>0</v>
      </c>
      <c r="F1378" t="s">
        <v>8221</v>
      </c>
      <c r="G1378" t="s">
        <v>8224</v>
      </c>
      <c r="H1378" t="s">
        <v>8246</v>
      </c>
      <c r="I1378">
        <v>1473802200</v>
      </c>
      <c r="J1378">
        <v>1472746374</v>
      </c>
      <c r="K1378" t="b">
        <v>0</v>
      </c>
      <c r="L1378">
        <v>0</v>
      </c>
      <c r="M1378" t="b">
        <v>0</v>
      </c>
      <c r="N1378" t="s">
        <v>8293</v>
      </c>
      <c r="O1378">
        <f t="shared" si="84"/>
        <v>0</v>
      </c>
      <c r="P1378" t="e">
        <f t="shared" si="85"/>
        <v>#DIV/0!</v>
      </c>
      <c r="Q1378" s="5" t="s">
        <v>8325</v>
      </c>
      <c r="R1378" t="s">
        <v>8347</v>
      </c>
      <c r="S1378" s="9">
        <f t="shared" si="86"/>
        <v>42614.342291666668</v>
      </c>
      <c r="T1378" s="9">
        <f t="shared" si="87"/>
        <v>42626.562499999993</v>
      </c>
    </row>
    <row r="1379" spans="1:20" ht="48">
      <c r="A1379">
        <v>1734</v>
      </c>
      <c r="B1379" s="3" t="s">
        <v>1735</v>
      </c>
      <c r="C1379" s="3" t="s">
        <v>5844</v>
      </c>
      <c r="D1379">
        <v>4500</v>
      </c>
      <c r="E1379">
        <v>1</v>
      </c>
      <c r="F1379" t="s">
        <v>8221</v>
      </c>
      <c r="G1379" t="s">
        <v>8224</v>
      </c>
      <c r="H1379" t="s">
        <v>8246</v>
      </c>
      <c r="I1379">
        <v>1431046356</v>
      </c>
      <c r="J1379">
        <v>1428454356</v>
      </c>
      <c r="K1379" t="b">
        <v>0</v>
      </c>
      <c r="L1379">
        <v>1</v>
      </c>
      <c r="M1379" t="b">
        <v>0</v>
      </c>
      <c r="N1379" t="s">
        <v>8293</v>
      </c>
      <c r="O1379">
        <f t="shared" si="84"/>
        <v>0.02</v>
      </c>
      <c r="P1379">
        <f t="shared" si="85"/>
        <v>1</v>
      </c>
      <c r="Q1379" s="5" t="s">
        <v>8325</v>
      </c>
      <c r="R1379" t="s">
        <v>8347</v>
      </c>
      <c r="S1379" s="9">
        <f t="shared" si="86"/>
        <v>42101.703194444439</v>
      </c>
      <c r="T1379" s="9">
        <f t="shared" si="87"/>
        <v>42131.703194444439</v>
      </c>
    </row>
    <row r="1380" spans="1:20" ht="48">
      <c r="A1380">
        <v>1735</v>
      </c>
      <c r="B1380" s="3" t="s">
        <v>1736</v>
      </c>
      <c r="C1380" s="3" t="s">
        <v>5845</v>
      </c>
      <c r="D1380">
        <v>1000</v>
      </c>
      <c r="E1380">
        <v>110</v>
      </c>
      <c r="F1380" t="s">
        <v>8221</v>
      </c>
      <c r="G1380" t="s">
        <v>8224</v>
      </c>
      <c r="H1380" t="s">
        <v>8246</v>
      </c>
      <c r="I1380">
        <v>1470598345</v>
      </c>
      <c r="J1380">
        <v>1468006345</v>
      </c>
      <c r="K1380" t="b">
        <v>0</v>
      </c>
      <c r="L1380">
        <v>2</v>
      </c>
      <c r="M1380" t="b">
        <v>0</v>
      </c>
      <c r="N1380" t="s">
        <v>8293</v>
      </c>
      <c r="O1380">
        <f t="shared" si="84"/>
        <v>11</v>
      </c>
      <c r="P1380">
        <f t="shared" si="85"/>
        <v>55</v>
      </c>
      <c r="Q1380" s="5" t="s">
        <v>8325</v>
      </c>
      <c r="R1380" t="s">
        <v>8347</v>
      </c>
      <c r="S1380" s="9">
        <f t="shared" si="86"/>
        <v>42559.480844907404</v>
      </c>
      <c r="T1380" s="9">
        <f t="shared" si="87"/>
        <v>42589.480844907404</v>
      </c>
    </row>
    <row r="1381" spans="1:20" ht="32">
      <c r="A1381">
        <v>1736</v>
      </c>
      <c r="B1381" s="3" t="s">
        <v>1737</v>
      </c>
      <c r="C1381" s="3" t="s">
        <v>5846</v>
      </c>
      <c r="D1381">
        <v>3000</v>
      </c>
      <c r="E1381">
        <v>22</v>
      </c>
      <c r="F1381" t="s">
        <v>8221</v>
      </c>
      <c r="G1381" t="s">
        <v>8224</v>
      </c>
      <c r="H1381" t="s">
        <v>8246</v>
      </c>
      <c r="I1381">
        <v>1447018833</v>
      </c>
      <c r="J1381">
        <v>1444423233</v>
      </c>
      <c r="K1381" t="b">
        <v>0</v>
      </c>
      <c r="L1381">
        <v>1</v>
      </c>
      <c r="M1381" t="b">
        <v>0</v>
      </c>
      <c r="N1381" t="s">
        <v>8293</v>
      </c>
      <c r="O1381">
        <f t="shared" si="84"/>
        <v>0.73</v>
      </c>
      <c r="P1381">
        <f t="shared" si="85"/>
        <v>22</v>
      </c>
      <c r="Q1381" s="5" t="s">
        <v>8325</v>
      </c>
      <c r="R1381" t="s">
        <v>8347</v>
      </c>
      <c r="S1381" s="9">
        <f t="shared" si="86"/>
        <v>42286.52815972222</v>
      </c>
      <c r="T1381" s="9">
        <f t="shared" si="87"/>
        <v>42316.569826388884</v>
      </c>
    </row>
    <row r="1382" spans="1:20" ht="48">
      <c r="A1382">
        <v>1737</v>
      </c>
      <c r="B1382" s="3" t="s">
        <v>1738</v>
      </c>
      <c r="C1382" s="3" t="s">
        <v>5847</v>
      </c>
      <c r="D1382">
        <v>4000</v>
      </c>
      <c r="E1382">
        <v>850</v>
      </c>
      <c r="F1382" t="s">
        <v>8221</v>
      </c>
      <c r="G1382" t="s">
        <v>8224</v>
      </c>
      <c r="H1382" t="s">
        <v>8246</v>
      </c>
      <c r="I1382">
        <v>1437432392</v>
      </c>
      <c r="J1382">
        <v>1434840392</v>
      </c>
      <c r="K1382" t="b">
        <v>0</v>
      </c>
      <c r="L1382">
        <v>15</v>
      </c>
      <c r="M1382" t="b">
        <v>0</v>
      </c>
      <c r="N1382" t="s">
        <v>8293</v>
      </c>
      <c r="O1382">
        <f t="shared" si="84"/>
        <v>21.25</v>
      </c>
      <c r="P1382">
        <f t="shared" si="85"/>
        <v>56.67</v>
      </c>
      <c r="Q1382" s="5" t="s">
        <v>8325</v>
      </c>
      <c r="R1382" t="s">
        <v>8347</v>
      </c>
      <c r="S1382" s="9">
        <f t="shared" si="86"/>
        <v>42175.615648148145</v>
      </c>
      <c r="T1382" s="9">
        <f t="shared" si="87"/>
        <v>42205.615648148145</v>
      </c>
    </row>
    <row r="1383" spans="1:20" ht="32">
      <c r="A1383">
        <v>1738</v>
      </c>
      <c r="B1383" s="3" t="s">
        <v>1739</v>
      </c>
      <c r="C1383" s="3" t="s">
        <v>5848</v>
      </c>
      <c r="D1383">
        <v>5000</v>
      </c>
      <c r="E1383">
        <v>20</v>
      </c>
      <c r="F1383" t="s">
        <v>8221</v>
      </c>
      <c r="G1383" t="s">
        <v>8224</v>
      </c>
      <c r="H1383" t="s">
        <v>8246</v>
      </c>
      <c r="I1383">
        <v>1412283542</v>
      </c>
      <c r="J1383">
        <v>1409691542</v>
      </c>
      <c r="K1383" t="b">
        <v>0</v>
      </c>
      <c r="L1383">
        <v>1</v>
      </c>
      <c r="M1383" t="b">
        <v>0</v>
      </c>
      <c r="N1383" t="s">
        <v>8293</v>
      </c>
      <c r="O1383">
        <f t="shared" si="84"/>
        <v>0.4</v>
      </c>
      <c r="P1383">
        <f t="shared" si="85"/>
        <v>20</v>
      </c>
      <c r="Q1383" s="5" t="s">
        <v>8325</v>
      </c>
      <c r="R1383" t="s">
        <v>8347</v>
      </c>
      <c r="S1383" s="9">
        <f t="shared" si="86"/>
        <v>41884.540995370371</v>
      </c>
      <c r="T1383" s="9">
        <f t="shared" si="87"/>
        <v>41914.540995370371</v>
      </c>
    </row>
    <row r="1384" spans="1:20" ht="48">
      <c r="A1384">
        <v>1739</v>
      </c>
      <c r="B1384" s="3" t="s">
        <v>1740</v>
      </c>
      <c r="C1384" s="3" t="s">
        <v>5849</v>
      </c>
      <c r="D1384">
        <v>1000</v>
      </c>
      <c r="E1384">
        <v>1</v>
      </c>
      <c r="F1384" t="s">
        <v>8221</v>
      </c>
      <c r="G1384" t="s">
        <v>8224</v>
      </c>
      <c r="H1384" t="s">
        <v>8246</v>
      </c>
      <c r="I1384">
        <v>1462391932</v>
      </c>
      <c r="J1384">
        <v>1457297932</v>
      </c>
      <c r="K1384" t="b">
        <v>0</v>
      </c>
      <c r="L1384">
        <v>1</v>
      </c>
      <c r="M1384" t="b">
        <v>0</v>
      </c>
      <c r="N1384" t="s">
        <v>8293</v>
      </c>
      <c r="O1384">
        <f t="shared" si="84"/>
        <v>0.1</v>
      </c>
      <c r="P1384">
        <f t="shared" si="85"/>
        <v>1</v>
      </c>
      <c r="Q1384" s="5" t="s">
        <v>8325</v>
      </c>
      <c r="R1384" t="s">
        <v>8347</v>
      </c>
      <c r="S1384" s="9">
        <f t="shared" si="86"/>
        <v>42435.540879629632</v>
      </c>
      <c r="T1384" s="9">
        <f t="shared" si="87"/>
        <v>42494.499212962961</v>
      </c>
    </row>
    <row r="1385" spans="1:20" ht="48">
      <c r="A1385">
        <v>1740</v>
      </c>
      <c r="B1385" s="3" t="s">
        <v>1741</v>
      </c>
      <c r="C1385" s="3" t="s">
        <v>5850</v>
      </c>
      <c r="D1385">
        <v>3000</v>
      </c>
      <c r="E1385">
        <v>0</v>
      </c>
      <c r="F1385" t="s">
        <v>8221</v>
      </c>
      <c r="G1385" t="s">
        <v>8224</v>
      </c>
      <c r="H1385" t="s">
        <v>8246</v>
      </c>
      <c r="I1385">
        <v>1437075422</v>
      </c>
      <c r="J1385">
        <v>1434483422</v>
      </c>
      <c r="K1385" t="b">
        <v>0</v>
      </c>
      <c r="L1385">
        <v>0</v>
      </c>
      <c r="M1385" t="b">
        <v>0</v>
      </c>
      <c r="N1385" t="s">
        <v>8293</v>
      </c>
      <c r="O1385">
        <f t="shared" si="84"/>
        <v>0</v>
      </c>
      <c r="P1385" t="e">
        <f t="shared" si="85"/>
        <v>#DIV/0!</v>
      </c>
      <c r="Q1385" s="5" t="s">
        <v>8325</v>
      </c>
      <c r="R1385" t="s">
        <v>8347</v>
      </c>
      <c r="S1385" s="9">
        <f t="shared" si="86"/>
        <v>42171.484050925923</v>
      </c>
      <c r="T1385" s="9">
        <f t="shared" si="87"/>
        <v>42201.484050925923</v>
      </c>
    </row>
    <row r="1386" spans="1:20" ht="48">
      <c r="A1386">
        <v>1821</v>
      </c>
      <c r="B1386" s="3" t="s">
        <v>1822</v>
      </c>
      <c r="C1386" s="3" t="s">
        <v>5931</v>
      </c>
      <c r="D1386">
        <v>2500</v>
      </c>
      <c r="E1386">
        <v>3372.25</v>
      </c>
      <c r="F1386" t="s">
        <v>8219</v>
      </c>
      <c r="G1386" t="s">
        <v>8224</v>
      </c>
      <c r="H1386" t="s">
        <v>8246</v>
      </c>
      <c r="I1386">
        <v>1330760367</v>
      </c>
      <c r="J1386">
        <v>1326872367</v>
      </c>
      <c r="K1386" t="b">
        <v>0</v>
      </c>
      <c r="L1386">
        <v>57</v>
      </c>
      <c r="M1386" t="b">
        <v>1</v>
      </c>
      <c r="N1386" t="s">
        <v>8276</v>
      </c>
      <c r="O1386">
        <f t="shared" si="84"/>
        <v>134.88999999999999</v>
      </c>
      <c r="P1386">
        <f t="shared" si="85"/>
        <v>59.16</v>
      </c>
      <c r="Q1386" s="5" t="s">
        <v>8325</v>
      </c>
      <c r="R1386" t="s">
        <v>8326</v>
      </c>
      <c r="S1386" s="9">
        <f t="shared" si="86"/>
        <v>40925.985729166663</v>
      </c>
      <c r="T1386" s="9">
        <f t="shared" si="87"/>
        <v>40970.985729166663</v>
      </c>
    </row>
    <row r="1387" spans="1:20" ht="32">
      <c r="A1387">
        <v>1822</v>
      </c>
      <c r="B1387" s="3" t="s">
        <v>1823</v>
      </c>
      <c r="C1387" s="3" t="s">
        <v>5932</v>
      </c>
      <c r="D1387">
        <v>300</v>
      </c>
      <c r="E1387">
        <v>300</v>
      </c>
      <c r="F1387" t="s">
        <v>8219</v>
      </c>
      <c r="G1387" t="s">
        <v>8229</v>
      </c>
      <c r="H1387" t="s">
        <v>8251</v>
      </c>
      <c r="I1387">
        <v>1391194860</v>
      </c>
      <c r="J1387">
        <v>1388084862</v>
      </c>
      <c r="K1387" t="b">
        <v>0</v>
      </c>
      <c r="L1387">
        <v>11</v>
      </c>
      <c r="M1387" t="b">
        <v>1</v>
      </c>
      <c r="N1387" t="s">
        <v>8276</v>
      </c>
      <c r="O1387">
        <f t="shared" si="84"/>
        <v>100</v>
      </c>
      <c r="P1387">
        <f t="shared" si="85"/>
        <v>27.27</v>
      </c>
      <c r="Q1387" s="5" t="s">
        <v>8325</v>
      </c>
      <c r="R1387" t="s">
        <v>8326</v>
      </c>
      <c r="S1387" s="9">
        <f t="shared" si="86"/>
        <v>41634.463680555556</v>
      </c>
      <c r="T1387" s="9">
        <f t="shared" si="87"/>
        <v>41670.459027777775</v>
      </c>
    </row>
    <row r="1388" spans="1:20" ht="48">
      <c r="A1388">
        <v>1823</v>
      </c>
      <c r="B1388" s="3" t="s">
        <v>1824</v>
      </c>
      <c r="C1388" s="3" t="s">
        <v>5933</v>
      </c>
      <c r="D1388">
        <v>700</v>
      </c>
      <c r="E1388">
        <v>811</v>
      </c>
      <c r="F1388" t="s">
        <v>8219</v>
      </c>
      <c r="G1388" t="s">
        <v>8224</v>
      </c>
      <c r="H1388" t="s">
        <v>8246</v>
      </c>
      <c r="I1388">
        <v>1351095976</v>
      </c>
      <c r="J1388">
        <v>1348503976</v>
      </c>
      <c r="K1388" t="b">
        <v>0</v>
      </c>
      <c r="L1388">
        <v>33</v>
      </c>
      <c r="M1388" t="b">
        <v>1</v>
      </c>
      <c r="N1388" t="s">
        <v>8276</v>
      </c>
      <c r="O1388">
        <f t="shared" si="84"/>
        <v>115.86</v>
      </c>
      <c r="P1388">
        <f t="shared" si="85"/>
        <v>24.58</v>
      </c>
      <c r="Q1388" s="5" t="s">
        <v>8325</v>
      </c>
      <c r="R1388" t="s">
        <v>8326</v>
      </c>
      <c r="S1388" s="9">
        <f t="shared" si="86"/>
        <v>41176.35157407407</v>
      </c>
      <c r="T1388" s="9">
        <f t="shared" si="87"/>
        <v>41206.35157407407</v>
      </c>
    </row>
    <row r="1389" spans="1:20" ht="16">
      <c r="A1389">
        <v>1824</v>
      </c>
      <c r="B1389" s="3" t="s">
        <v>1825</v>
      </c>
      <c r="C1389" s="3" t="s">
        <v>5934</v>
      </c>
      <c r="D1389">
        <v>3000</v>
      </c>
      <c r="E1389">
        <v>3002</v>
      </c>
      <c r="F1389" t="s">
        <v>8219</v>
      </c>
      <c r="G1389" t="s">
        <v>8224</v>
      </c>
      <c r="H1389" t="s">
        <v>8246</v>
      </c>
      <c r="I1389">
        <v>1389146880</v>
      </c>
      <c r="J1389">
        <v>1387403967</v>
      </c>
      <c r="K1389" t="b">
        <v>0</v>
      </c>
      <c r="L1389">
        <v>40</v>
      </c>
      <c r="M1389" t="b">
        <v>1</v>
      </c>
      <c r="N1389" t="s">
        <v>8276</v>
      </c>
      <c r="O1389">
        <f t="shared" si="84"/>
        <v>100.07</v>
      </c>
      <c r="P1389">
        <f t="shared" si="85"/>
        <v>75.05</v>
      </c>
      <c r="Q1389" s="5" t="s">
        <v>8325</v>
      </c>
      <c r="R1389" t="s">
        <v>8326</v>
      </c>
      <c r="S1389" s="9">
        <f t="shared" si="86"/>
        <v>41626.582951388882</v>
      </c>
      <c r="T1389" s="9">
        <f t="shared" si="87"/>
        <v>41646.755555555552</v>
      </c>
    </row>
    <row r="1390" spans="1:20" ht="48">
      <c r="A1390">
        <v>1825</v>
      </c>
      <c r="B1390" s="3" t="s">
        <v>1826</v>
      </c>
      <c r="C1390" s="3" t="s">
        <v>5935</v>
      </c>
      <c r="D1390">
        <v>2000</v>
      </c>
      <c r="E1390">
        <v>2101</v>
      </c>
      <c r="F1390" t="s">
        <v>8219</v>
      </c>
      <c r="G1390" t="s">
        <v>8224</v>
      </c>
      <c r="H1390" t="s">
        <v>8246</v>
      </c>
      <c r="I1390">
        <v>1373572903</v>
      </c>
      <c r="J1390">
        <v>1371585703</v>
      </c>
      <c r="K1390" t="b">
        <v>0</v>
      </c>
      <c r="L1390">
        <v>50</v>
      </c>
      <c r="M1390" t="b">
        <v>1</v>
      </c>
      <c r="N1390" t="s">
        <v>8276</v>
      </c>
      <c r="O1390">
        <f t="shared" si="84"/>
        <v>105.05</v>
      </c>
      <c r="P1390">
        <f t="shared" si="85"/>
        <v>42.02</v>
      </c>
      <c r="Q1390" s="5" t="s">
        <v>8325</v>
      </c>
      <c r="R1390" t="s">
        <v>8326</v>
      </c>
      <c r="S1390" s="9">
        <f t="shared" si="86"/>
        <v>41443.501192129625</v>
      </c>
      <c r="T1390" s="9">
        <f t="shared" si="87"/>
        <v>41466.501192129625</v>
      </c>
    </row>
    <row r="1391" spans="1:20" ht="16">
      <c r="A1391">
        <v>1826</v>
      </c>
      <c r="B1391" s="3" t="s">
        <v>1827</v>
      </c>
      <c r="C1391" s="3" t="s">
        <v>5936</v>
      </c>
      <c r="D1391">
        <v>2000</v>
      </c>
      <c r="E1391">
        <v>2020</v>
      </c>
      <c r="F1391" t="s">
        <v>8219</v>
      </c>
      <c r="G1391" t="s">
        <v>8224</v>
      </c>
      <c r="H1391" t="s">
        <v>8246</v>
      </c>
      <c r="I1391">
        <v>1392675017</v>
      </c>
      <c r="J1391">
        <v>1390083017</v>
      </c>
      <c r="K1391" t="b">
        <v>0</v>
      </c>
      <c r="L1391">
        <v>38</v>
      </c>
      <c r="M1391" t="b">
        <v>1</v>
      </c>
      <c r="N1391" t="s">
        <v>8276</v>
      </c>
      <c r="O1391">
        <f t="shared" si="84"/>
        <v>101</v>
      </c>
      <c r="P1391">
        <f t="shared" si="85"/>
        <v>53.16</v>
      </c>
      <c r="Q1391" s="5" t="s">
        <v>8325</v>
      </c>
      <c r="R1391" t="s">
        <v>8326</v>
      </c>
      <c r="S1391" s="9">
        <f t="shared" si="86"/>
        <v>41657.590474537035</v>
      </c>
      <c r="T1391" s="9">
        <f t="shared" si="87"/>
        <v>41687.590474537035</v>
      </c>
    </row>
    <row r="1392" spans="1:20" ht="48">
      <c r="A1392">
        <v>1827</v>
      </c>
      <c r="B1392" s="3" t="s">
        <v>1828</v>
      </c>
      <c r="C1392" s="3" t="s">
        <v>5937</v>
      </c>
      <c r="D1392">
        <v>8000</v>
      </c>
      <c r="E1392">
        <v>8053</v>
      </c>
      <c r="F1392" t="s">
        <v>8219</v>
      </c>
      <c r="G1392" t="s">
        <v>8224</v>
      </c>
      <c r="H1392" t="s">
        <v>8246</v>
      </c>
      <c r="I1392">
        <v>1299138561</v>
      </c>
      <c r="J1392">
        <v>1294818561</v>
      </c>
      <c r="K1392" t="b">
        <v>0</v>
      </c>
      <c r="L1392">
        <v>96</v>
      </c>
      <c r="M1392" t="b">
        <v>1</v>
      </c>
      <c r="N1392" t="s">
        <v>8276</v>
      </c>
      <c r="O1392">
        <f t="shared" si="84"/>
        <v>100.66</v>
      </c>
      <c r="P1392">
        <f t="shared" si="85"/>
        <v>83.89</v>
      </c>
      <c r="Q1392" s="5" t="s">
        <v>8325</v>
      </c>
      <c r="R1392" t="s">
        <v>8326</v>
      </c>
      <c r="S1392" s="9">
        <f t="shared" si="86"/>
        <v>40554.992604166662</v>
      </c>
      <c r="T1392" s="9">
        <f t="shared" si="87"/>
        <v>40604.992604166662</v>
      </c>
    </row>
    <row r="1393" spans="1:20" ht="48">
      <c r="A1393">
        <v>1828</v>
      </c>
      <c r="B1393" s="3" t="s">
        <v>1829</v>
      </c>
      <c r="C1393" s="3" t="s">
        <v>5938</v>
      </c>
      <c r="D1393">
        <v>20000</v>
      </c>
      <c r="E1393">
        <v>20032</v>
      </c>
      <c r="F1393" t="s">
        <v>8219</v>
      </c>
      <c r="G1393" t="s">
        <v>8224</v>
      </c>
      <c r="H1393" t="s">
        <v>8246</v>
      </c>
      <c r="I1393">
        <v>1399672800</v>
      </c>
      <c r="J1393">
        <v>1396906530</v>
      </c>
      <c r="K1393" t="b">
        <v>0</v>
      </c>
      <c r="L1393">
        <v>48</v>
      </c>
      <c r="M1393" t="b">
        <v>1</v>
      </c>
      <c r="N1393" t="s">
        <v>8276</v>
      </c>
      <c r="O1393">
        <f t="shared" si="84"/>
        <v>100.16</v>
      </c>
      <c r="P1393">
        <f t="shared" si="85"/>
        <v>417.33</v>
      </c>
      <c r="Q1393" s="5" t="s">
        <v>8325</v>
      </c>
      <c r="R1393" t="s">
        <v>8326</v>
      </c>
      <c r="S1393" s="9">
        <f t="shared" si="86"/>
        <v>41736.566319444442</v>
      </c>
      <c r="T1393" s="9">
        <f t="shared" si="87"/>
        <v>41768.583333333328</v>
      </c>
    </row>
    <row r="1394" spans="1:20" ht="48">
      <c r="A1394">
        <v>1829</v>
      </c>
      <c r="B1394" s="3" t="s">
        <v>1830</v>
      </c>
      <c r="C1394" s="3" t="s">
        <v>5939</v>
      </c>
      <c r="D1394">
        <v>1500</v>
      </c>
      <c r="E1394">
        <v>2500.25</v>
      </c>
      <c r="F1394" t="s">
        <v>8219</v>
      </c>
      <c r="G1394" t="s">
        <v>8224</v>
      </c>
      <c r="H1394" t="s">
        <v>8246</v>
      </c>
      <c r="I1394">
        <v>1295647200</v>
      </c>
      <c r="J1394">
        <v>1291428371</v>
      </c>
      <c r="K1394" t="b">
        <v>0</v>
      </c>
      <c r="L1394">
        <v>33</v>
      </c>
      <c r="M1394" t="b">
        <v>1</v>
      </c>
      <c r="N1394" t="s">
        <v>8276</v>
      </c>
      <c r="O1394">
        <f t="shared" si="84"/>
        <v>166.68</v>
      </c>
      <c r="P1394">
        <f t="shared" si="85"/>
        <v>75.77</v>
      </c>
      <c r="Q1394" s="5" t="s">
        <v>8325</v>
      </c>
      <c r="R1394" t="s">
        <v>8326</v>
      </c>
      <c r="S1394" s="9">
        <f t="shared" si="86"/>
        <v>40515.754293981481</v>
      </c>
      <c r="T1394" s="9">
        <f t="shared" si="87"/>
        <v>40564.583333333328</v>
      </c>
    </row>
    <row r="1395" spans="1:20" ht="48">
      <c r="A1395">
        <v>1830</v>
      </c>
      <c r="B1395" s="3" t="s">
        <v>1831</v>
      </c>
      <c r="C1395" s="3" t="s">
        <v>5940</v>
      </c>
      <c r="D1395">
        <v>15000</v>
      </c>
      <c r="E1395">
        <v>15230</v>
      </c>
      <c r="F1395" t="s">
        <v>8219</v>
      </c>
      <c r="G1395" t="s">
        <v>8224</v>
      </c>
      <c r="H1395" t="s">
        <v>8246</v>
      </c>
      <c r="I1395">
        <v>1393259107</v>
      </c>
      <c r="J1395">
        <v>1390667107</v>
      </c>
      <c r="K1395" t="b">
        <v>0</v>
      </c>
      <c r="L1395">
        <v>226</v>
      </c>
      <c r="M1395" t="b">
        <v>1</v>
      </c>
      <c r="N1395" t="s">
        <v>8276</v>
      </c>
      <c r="O1395">
        <f t="shared" si="84"/>
        <v>101.53</v>
      </c>
      <c r="P1395">
        <f t="shared" si="85"/>
        <v>67.39</v>
      </c>
      <c r="Q1395" s="5" t="s">
        <v>8325</v>
      </c>
      <c r="R1395" t="s">
        <v>8326</v>
      </c>
      <c r="S1395" s="9">
        <f t="shared" si="86"/>
        <v>41664.350775462961</v>
      </c>
      <c r="T1395" s="9">
        <f t="shared" si="87"/>
        <v>41694.350775462961</v>
      </c>
    </row>
    <row r="1396" spans="1:20" ht="48">
      <c r="A1396">
        <v>1831</v>
      </c>
      <c r="B1396" s="3" t="s">
        <v>1832</v>
      </c>
      <c r="C1396" s="3" t="s">
        <v>5941</v>
      </c>
      <c r="D1396">
        <v>1000</v>
      </c>
      <c r="E1396">
        <v>1030</v>
      </c>
      <c r="F1396" t="s">
        <v>8219</v>
      </c>
      <c r="G1396" t="s">
        <v>8224</v>
      </c>
      <c r="H1396" t="s">
        <v>8246</v>
      </c>
      <c r="I1396">
        <v>1336866863</v>
      </c>
      <c r="J1396">
        <v>1335570863</v>
      </c>
      <c r="K1396" t="b">
        <v>0</v>
      </c>
      <c r="L1396">
        <v>14</v>
      </c>
      <c r="M1396" t="b">
        <v>1</v>
      </c>
      <c r="N1396" t="s">
        <v>8276</v>
      </c>
      <c r="O1396">
        <f t="shared" si="84"/>
        <v>103</v>
      </c>
      <c r="P1396">
        <f t="shared" si="85"/>
        <v>73.569999999999993</v>
      </c>
      <c r="Q1396" s="5" t="s">
        <v>8325</v>
      </c>
      <c r="R1396" t="s">
        <v>8326</v>
      </c>
      <c r="S1396" s="9">
        <f t="shared" si="86"/>
        <v>41026.662766203699</v>
      </c>
      <c r="T1396" s="9">
        <f t="shared" si="87"/>
        <v>41041.662766203699</v>
      </c>
    </row>
    <row r="1397" spans="1:20" ht="48">
      <c r="A1397">
        <v>1832</v>
      </c>
      <c r="B1397" s="3" t="s">
        <v>1833</v>
      </c>
      <c r="C1397" s="3" t="s">
        <v>5942</v>
      </c>
      <c r="D1397">
        <v>350</v>
      </c>
      <c r="E1397">
        <v>500</v>
      </c>
      <c r="F1397" t="s">
        <v>8219</v>
      </c>
      <c r="G1397" t="s">
        <v>8224</v>
      </c>
      <c r="H1397" t="s">
        <v>8246</v>
      </c>
      <c r="I1397">
        <v>1299243427</v>
      </c>
      <c r="J1397">
        <v>1296651427</v>
      </c>
      <c r="K1397" t="b">
        <v>0</v>
      </c>
      <c r="L1397">
        <v>20</v>
      </c>
      <c r="M1397" t="b">
        <v>1</v>
      </c>
      <c r="N1397" t="s">
        <v>8276</v>
      </c>
      <c r="O1397">
        <f t="shared" si="84"/>
        <v>142.86000000000001</v>
      </c>
      <c r="P1397">
        <f t="shared" si="85"/>
        <v>25</v>
      </c>
      <c r="Q1397" s="5" t="s">
        <v>8325</v>
      </c>
      <c r="R1397" t="s">
        <v>8326</v>
      </c>
      <c r="S1397" s="9">
        <f t="shared" si="86"/>
        <v>40576.206331018519</v>
      </c>
      <c r="T1397" s="9">
        <f t="shared" si="87"/>
        <v>40606.206331018519</v>
      </c>
    </row>
    <row r="1398" spans="1:20" ht="48">
      <c r="A1398">
        <v>1833</v>
      </c>
      <c r="B1398" s="3" t="s">
        <v>1834</v>
      </c>
      <c r="C1398" s="3" t="s">
        <v>5943</v>
      </c>
      <c r="D1398">
        <v>400</v>
      </c>
      <c r="E1398">
        <v>1050</v>
      </c>
      <c r="F1398" t="s">
        <v>8219</v>
      </c>
      <c r="G1398" t="s">
        <v>8224</v>
      </c>
      <c r="H1398" t="s">
        <v>8246</v>
      </c>
      <c r="I1398">
        <v>1362211140</v>
      </c>
      <c r="J1398">
        <v>1359421403</v>
      </c>
      <c r="K1398" t="b">
        <v>0</v>
      </c>
      <c r="L1398">
        <v>25</v>
      </c>
      <c r="M1398" t="b">
        <v>1</v>
      </c>
      <c r="N1398" t="s">
        <v>8276</v>
      </c>
      <c r="O1398">
        <f t="shared" si="84"/>
        <v>262.5</v>
      </c>
      <c r="P1398">
        <f t="shared" si="85"/>
        <v>42</v>
      </c>
      <c r="Q1398" s="5" t="s">
        <v>8325</v>
      </c>
      <c r="R1398" t="s">
        <v>8326</v>
      </c>
      <c r="S1398" s="9">
        <f t="shared" si="86"/>
        <v>41302.710682870369</v>
      </c>
      <c r="T1398" s="9">
        <f t="shared" si="87"/>
        <v>41334.999305555553</v>
      </c>
    </row>
    <row r="1399" spans="1:20" ht="32">
      <c r="A1399">
        <v>1834</v>
      </c>
      <c r="B1399" s="3" t="s">
        <v>1835</v>
      </c>
      <c r="C1399" s="3" t="s">
        <v>5944</v>
      </c>
      <c r="D1399">
        <v>10000</v>
      </c>
      <c r="E1399">
        <v>11805</v>
      </c>
      <c r="F1399" t="s">
        <v>8219</v>
      </c>
      <c r="G1399" t="s">
        <v>8224</v>
      </c>
      <c r="H1399" t="s">
        <v>8246</v>
      </c>
      <c r="I1399">
        <v>1422140895</v>
      </c>
      <c r="J1399">
        <v>1418684895</v>
      </c>
      <c r="K1399" t="b">
        <v>0</v>
      </c>
      <c r="L1399">
        <v>90</v>
      </c>
      <c r="M1399" t="b">
        <v>1</v>
      </c>
      <c r="N1399" t="s">
        <v>8276</v>
      </c>
      <c r="O1399">
        <f t="shared" si="84"/>
        <v>118.05</v>
      </c>
      <c r="P1399">
        <f t="shared" si="85"/>
        <v>131.16999999999999</v>
      </c>
      <c r="Q1399" s="5" t="s">
        <v>8325</v>
      </c>
      <c r="R1399" t="s">
        <v>8326</v>
      </c>
      <c r="S1399" s="9">
        <f t="shared" si="86"/>
        <v>41988.630729166667</v>
      </c>
      <c r="T1399" s="9">
        <f t="shared" si="87"/>
        <v>42028.630729166667</v>
      </c>
    </row>
    <row r="1400" spans="1:20" ht="64">
      <c r="A1400">
        <v>1835</v>
      </c>
      <c r="B1400" s="3" t="s">
        <v>1836</v>
      </c>
      <c r="C1400" s="3" t="s">
        <v>5945</v>
      </c>
      <c r="D1400">
        <v>500</v>
      </c>
      <c r="E1400">
        <v>520</v>
      </c>
      <c r="F1400" t="s">
        <v>8219</v>
      </c>
      <c r="G1400" t="s">
        <v>8225</v>
      </c>
      <c r="H1400" t="s">
        <v>8247</v>
      </c>
      <c r="I1400">
        <v>1459439471</v>
      </c>
      <c r="J1400">
        <v>1456851071</v>
      </c>
      <c r="K1400" t="b">
        <v>0</v>
      </c>
      <c r="L1400">
        <v>11</v>
      </c>
      <c r="M1400" t="b">
        <v>1</v>
      </c>
      <c r="N1400" t="s">
        <v>8276</v>
      </c>
      <c r="O1400">
        <f t="shared" si="84"/>
        <v>104</v>
      </c>
      <c r="P1400">
        <f t="shared" si="85"/>
        <v>47.27</v>
      </c>
      <c r="Q1400" s="5" t="s">
        <v>8325</v>
      </c>
      <c r="R1400" t="s">
        <v>8326</v>
      </c>
      <c r="S1400" s="9">
        <f t="shared" si="86"/>
        <v>42430.36887731481</v>
      </c>
      <c r="T1400" s="9">
        <f t="shared" si="87"/>
        <v>42460.327210648145</v>
      </c>
    </row>
    <row r="1401" spans="1:20" ht="16">
      <c r="A1401">
        <v>1836</v>
      </c>
      <c r="B1401" s="3" t="s">
        <v>1837</v>
      </c>
      <c r="C1401" s="3" t="s">
        <v>5946</v>
      </c>
      <c r="D1401">
        <v>5000</v>
      </c>
      <c r="E1401">
        <v>10017</v>
      </c>
      <c r="F1401" t="s">
        <v>8219</v>
      </c>
      <c r="G1401" t="s">
        <v>8224</v>
      </c>
      <c r="H1401" t="s">
        <v>8246</v>
      </c>
      <c r="I1401">
        <v>1361129129</v>
      </c>
      <c r="J1401">
        <v>1359660329</v>
      </c>
      <c r="K1401" t="b">
        <v>0</v>
      </c>
      <c r="L1401">
        <v>55</v>
      </c>
      <c r="M1401" t="b">
        <v>1</v>
      </c>
      <c r="N1401" t="s">
        <v>8276</v>
      </c>
      <c r="O1401">
        <f t="shared" si="84"/>
        <v>200.34</v>
      </c>
      <c r="P1401">
        <f t="shared" si="85"/>
        <v>182.13</v>
      </c>
      <c r="Q1401" s="5" t="s">
        <v>8325</v>
      </c>
      <c r="R1401" t="s">
        <v>8326</v>
      </c>
      <c r="S1401" s="9">
        <f t="shared" si="86"/>
        <v>41305.476030092592</v>
      </c>
      <c r="T1401" s="9">
        <f t="shared" si="87"/>
        <v>41322.476030092592</v>
      </c>
    </row>
    <row r="1402" spans="1:20" ht="48">
      <c r="A1402">
        <v>1837</v>
      </c>
      <c r="B1402" s="3" t="s">
        <v>1838</v>
      </c>
      <c r="C1402" s="3" t="s">
        <v>5947</v>
      </c>
      <c r="D1402">
        <v>600</v>
      </c>
      <c r="E1402">
        <v>1841</v>
      </c>
      <c r="F1402" t="s">
        <v>8219</v>
      </c>
      <c r="G1402" t="s">
        <v>8224</v>
      </c>
      <c r="H1402" t="s">
        <v>8246</v>
      </c>
      <c r="I1402">
        <v>1332029335</v>
      </c>
      <c r="J1402">
        <v>1326848935</v>
      </c>
      <c r="K1402" t="b">
        <v>0</v>
      </c>
      <c r="L1402">
        <v>30</v>
      </c>
      <c r="M1402" t="b">
        <v>1</v>
      </c>
      <c r="N1402" t="s">
        <v>8276</v>
      </c>
      <c r="O1402">
        <f t="shared" si="84"/>
        <v>306.83</v>
      </c>
      <c r="P1402">
        <f t="shared" si="85"/>
        <v>61.37</v>
      </c>
      <c r="Q1402" s="5" t="s">
        <v>8325</v>
      </c>
      <c r="R1402" t="s">
        <v>8326</v>
      </c>
      <c r="S1402" s="9">
        <f t="shared" si="86"/>
        <v>40925.714525462965</v>
      </c>
      <c r="T1402" s="9">
        <f t="shared" si="87"/>
        <v>40985.672858796293</v>
      </c>
    </row>
    <row r="1403" spans="1:20" ht="48">
      <c r="A1403">
        <v>1838</v>
      </c>
      <c r="B1403" s="3" t="s">
        <v>1839</v>
      </c>
      <c r="C1403" s="3" t="s">
        <v>5948</v>
      </c>
      <c r="D1403">
        <v>1000</v>
      </c>
      <c r="E1403">
        <v>1001.49</v>
      </c>
      <c r="F1403" t="s">
        <v>8219</v>
      </c>
      <c r="G1403" t="s">
        <v>8224</v>
      </c>
      <c r="H1403" t="s">
        <v>8246</v>
      </c>
      <c r="I1403">
        <v>1317438000</v>
      </c>
      <c r="J1403">
        <v>1314989557</v>
      </c>
      <c r="K1403" t="b">
        <v>0</v>
      </c>
      <c r="L1403">
        <v>28</v>
      </c>
      <c r="M1403" t="b">
        <v>1</v>
      </c>
      <c r="N1403" t="s">
        <v>8276</v>
      </c>
      <c r="O1403">
        <f t="shared" si="84"/>
        <v>100.15</v>
      </c>
      <c r="P1403">
        <f t="shared" si="85"/>
        <v>35.770000000000003</v>
      </c>
      <c r="Q1403" s="5" t="s">
        <v>8325</v>
      </c>
      <c r="R1403" t="s">
        <v>8326</v>
      </c>
      <c r="S1403" s="9">
        <f t="shared" si="86"/>
        <v>40788.453206018516</v>
      </c>
      <c r="T1403" s="9">
        <f t="shared" si="87"/>
        <v>40816.791666666664</v>
      </c>
    </row>
    <row r="1404" spans="1:20" ht="48">
      <c r="A1404">
        <v>1839</v>
      </c>
      <c r="B1404" s="3" t="s">
        <v>1840</v>
      </c>
      <c r="C1404" s="3" t="s">
        <v>5949</v>
      </c>
      <c r="D1404">
        <v>1000</v>
      </c>
      <c r="E1404">
        <v>2053</v>
      </c>
      <c r="F1404" t="s">
        <v>8219</v>
      </c>
      <c r="G1404" t="s">
        <v>8224</v>
      </c>
      <c r="H1404" t="s">
        <v>8246</v>
      </c>
      <c r="I1404">
        <v>1475342382</v>
      </c>
      <c r="J1404">
        <v>1472750382</v>
      </c>
      <c r="K1404" t="b">
        <v>0</v>
      </c>
      <c r="L1404">
        <v>45</v>
      </c>
      <c r="M1404" t="b">
        <v>1</v>
      </c>
      <c r="N1404" t="s">
        <v>8276</v>
      </c>
      <c r="O1404">
        <f t="shared" si="84"/>
        <v>205.3</v>
      </c>
      <c r="P1404">
        <f t="shared" si="85"/>
        <v>45.62</v>
      </c>
      <c r="Q1404" s="5" t="s">
        <v>8325</v>
      </c>
      <c r="R1404" t="s">
        <v>8326</v>
      </c>
      <c r="S1404" s="9">
        <f t="shared" si="86"/>
        <v>42614.388680555552</v>
      </c>
      <c r="T1404" s="9">
        <f t="shared" si="87"/>
        <v>42644.388680555552</v>
      </c>
    </row>
    <row r="1405" spans="1:20" ht="48">
      <c r="A1405">
        <v>1840</v>
      </c>
      <c r="B1405" s="3" t="s">
        <v>1841</v>
      </c>
      <c r="C1405" s="3" t="s">
        <v>5950</v>
      </c>
      <c r="D1405">
        <v>900</v>
      </c>
      <c r="E1405">
        <v>980</v>
      </c>
      <c r="F1405" t="s">
        <v>8219</v>
      </c>
      <c r="G1405" t="s">
        <v>8224</v>
      </c>
      <c r="H1405" t="s">
        <v>8246</v>
      </c>
      <c r="I1405">
        <v>1367902740</v>
      </c>
      <c r="J1405">
        <v>1366251510</v>
      </c>
      <c r="K1405" t="b">
        <v>0</v>
      </c>
      <c r="L1405">
        <v>13</v>
      </c>
      <c r="M1405" t="b">
        <v>1</v>
      </c>
      <c r="N1405" t="s">
        <v>8276</v>
      </c>
      <c r="O1405">
        <f t="shared" si="84"/>
        <v>108.89</v>
      </c>
      <c r="P1405">
        <f t="shared" si="85"/>
        <v>75.38</v>
      </c>
      <c r="Q1405" s="5" t="s">
        <v>8325</v>
      </c>
      <c r="R1405" t="s">
        <v>8326</v>
      </c>
      <c r="S1405" s="9">
        <f t="shared" si="86"/>
        <v>41381.76284722222</v>
      </c>
      <c r="T1405" s="9">
        <f t="shared" si="87"/>
        <v>41400.874305555553</v>
      </c>
    </row>
    <row r="1406" spans="1:20" ht="32">
      <c r="A1406">
        <v>1841</v>
      </c>
      <c r="B1406" s="3" t="s">
        <v>1842</v>
      </c>
      <c r="C1406" s="3" t="s">
        <v>5951</v>
      </c>
      <c r="D1406">
        <v>2000</v>
      </c>
      <c r="E1406">
        <v>2035</v>
      </c>
      <c r="F1406" t="s">
        <v>8219</v>
      </c>
      <c r="G1406" t="s">
        <v>8224</v>
      </c>
      <c r="H1406" t="s">
        <v>8246</v>
      </c>
      <c r="I1406">
        <v>1400561940</v>
      </c>
      <c r="J1406">
        <v>1397679445</v>
      </c>
      <c r="K1406" t="b">
        <v>0</v>
      </c>
      <c r="L1406">
        <v>40</v>
      </c>
      <c r="M1406" t="b">
        <v>1</v>
      </c>
      <c r="N1406" t="s">
        <v>8276</v>
      </c>
      <c r="O1406">
        <f t="shared" si="84"/>
        <v>101.75</v>
      </c>
      <c r="P1406">
        <f t="shared" si="85"/>
        <v>50.88</v>
      </c>
      <c r="Q1406" s="5" t="s">
        <v>8325</v>
      </c>
      <c r="R1406" t="s">
        <v>8326</v>
      </c>
      <c r="S1406" s="9">
        <f t="shared" si="86"/>
        <v>41745.512094907404</v>
      </c>
      <c r="T1406" s="9">
        <f t="shared" si="87"/>
        <v>41778.874305555553</v>
      </c>
    </row>
    <row r="1407" spans="1:20" ht="48">
      <c r="A1407">
        <v>1842</v>
      </c>
      <c r="B1407" s="3" t="s">
        <v>1843</v>
      </c>
      <c r="C1407" s="3" t="s">
        <v>5952</v>
      </c>
      <c r="D1407">
        <v>2000</v>
      </c>
      <c r="E1407">
        <v>2505</v>
      </c>
      <c r="F1407" t="s">
        <v>8219</v>
      </c>
      <c r="G1407" t="s">
        <v>8224</v>
      </c>
      <c r="H1407" t="s">
        <v>8246</v>
      </c>
      <c r="I1407">
        <v>1425275940</v>
      </c>
      <c r="J1407">
        <v>1422371381</v>
      </c>
      <c r="K1407" t="b">
        <v>0</v>
      </c>
      <c r="L1407">
        <v>21</v>
      </c>
      <c r="M1407" t="b">
        <v>1</v>
      </c>
      <c r="N1407" t="s">
        <v>8276</v>
      </c>
      <c r="O1407">
        <f t="shared" si="84"/>
        <v>125.25</v>
      </c>
      <c r="P1407">
        <f t="shared" si="85"/>
        <v>119.29</v>
      </c>
      <c r="Q1407" s="5" t="s">
        <v>8325</v>
      </c>
      <c r="R1407" t="s">
        <v>8326</v>
      </c>
      <c r="S1407" s="9">
        <f t="shared" si="86"/>
        <v>42031.298391203702</v>
      </c>
      <c r="T1407" s="9">
        <f t="shared" si="87"/>
        <v>42064.915972222218</v>
      </c>
    </row>
    <row r="1408" spans="1:20" ht="48">
      <c r="A1408">
        <v>1843</v>
      </c>
      <c r="B1408" s="3" t="s">
        <v>1844</v>
      </c>
      <c r="C1408" s="3" t="s">
        <v>5953</v>
      </c>
      <c r="D1408">
        <v>10000</v>
      </c>
      <c r="E1408">
        <v>12400.61</v>
      </c>
      <c r="F1408" t="s">
        <v>8219</v>
      </c>
      <c r="G1408" t="s">
        <v>8224</v>
      </c>
      <c r="H1408" t="s">
        <v>8246</v>
      </c>
      <c r="I1408">
        <v>1298245954</v>
      </c>
      <c r="J1408">
        <v>1295653954</v>
      </c>
      <c r="K1408" t="b">
        <v>0</v>
      </c>
      <c r="L1408">
        <v>134</v>
      </c>
      <c r="M1408" t="b">
        <v>1</v>
      </c>
      <c r="N1408" t="s">
        <v>8276</v>
      </c>
      <c r="O1408">
        <f t="shared" si="84"/>
        <v>124.01</v>
      </c>
      <c r="P1408">
        <f t="shared" si="85"/>
        <v>92.54</v>
      </c>
      <c r="Q1408" s="5" t="s">
        <v>8325</v>
      </c>
      <c r="R1408" t="s">
        <v>8326</v>
      </c>
      <c r="S1408" s="9">
        <f t="shared" si="86"/>
        <v>40564.661504629628</v>
      </c>
      <c r="T1408" s="9">
        <f t="shared" si="87"/>
        <v>40594.661504629628</v>
      </c>
    </row>
    <row r="1409" spans="1:20" ht="48">
      <c r="A1409">
        <v>1844</v>
      </c>
      <c r="B1409" s="3" t="s">
        <v>1845</v>
      </c>
      <c r="C1409" s="3" t="s">
        <v>5954</v>
      </c>
      <c r="D1409">
        <v>1500</v>
      </c>
      <c r="E1409">
        <v>1521</v>
      </c>
      <c r="F1409" t="s">
        <v>8219</v>
      </c>
      <c r="G1409" t="s">
        <v>8224</v>
      </c>
      <c r="H1409" t="s">
        <v>8246</v>
      </c>
      <c r="I1409">
        <v>1307761200</v>
      </c>
      <c r="J1409">
        <v>1304464914</v>
      </c>
      <c r="K1409" t="b">
        <v>0</v>
      </c>
      <c r="L1409">
        <v>20</v>
      </c>
      <c r="M1409" t="b">
        <v>1</v>
      </c>
      <c r="N1409" t="s">
        <v>8276</v>
      </c>
      <c r="O1409">
        <f t="shared" si="84"/>
        <v>101.4</v>
      </c>
      <c r="P1409">
        <f t="shared" si="85"/>
        <v>76.05</v>
      </c>
      <c r="Q1409" s="5" t="s">
        <v>8325</v>
      </c>
      <c r="R1409" t="s">
        <v>8326</v>
      </c>
      <c r="S1409" s="9">
        <f t="shared" si="86"/>
        <v>40666.640208333331</v>
      </c>
      <c r="T1409" s="9">
        <f t="shared" si="87"/>
        <v>40704.791666666664</v>
      </c>
    </row>
    <row r="1410" spans="1:20" ht="96">
      <c r="A1410">
        <v>1845</v>
      </c>
      <c r="B1410" s="3" t="s">
        <v>1846</v>
      </c>
      <c r="C1410" s="3" t="s">
        <v>5955</v>
      </c>
      <c r="D1410">
        <v>1000</v>
      </c>
      <c r="E1410">
        <v>1000</v>
      </c>
      <c r="F1410" t="s">
        <v>8219</v>
      </c>
      <c r="G1410" t="s">
        <v>8224</v>
      </c>
      <c r="H1410" t="s">
        <v>8246</v>
      </c>
      <c r="I1410">
        <v>1466139300</v>
      </c>
      <c r="J1410">
        <v>1464854398</v>
      </c>
      <c r="K1410" t="b">
        <v>0</v>
      </c>
      <c r="L1410">
        <v>19</v>
      </c>
      <c r="M1410" t="b">
        <v>1</v>
      </c>
      <c r="N1410" t="s">
        <v>8276</v>
      </c>
      <c r="O1410">
        <f t="shared" ref="O1410:O1473" si="88">ROUND((E1410/D1410*100),2)</f>
        <v>100</v>
      </c>
      <c r="P1410">
        <f t="shared" ref="P1410:P1473" si="89">ROUND((E1410/L1410),2)</f>
        <v>52.63</v>
      </c>
      <c r="Q1410" s="5" t="s">
        <v>8325</v>
      </c>
      <c r="R1410" t="s">
        <v>8326</v>
      </c>
      <c r="S1410" s="9">
        <f t="shared" si="86"/>
        <v>42522.999976851854</v>
      </c>
      <c r="T1410" s="9">
        <f t="shared" si="87"/>
        <v>42537.871527777774</v>
      </c>
    </row>
    <row r="1411" spans="1:20" ht="48">
      <c r="A1411">
        <v>1846</v>
      </c>
      <c r="B1411" s="3" t="s">
        <v>1847</v>
      </c>
      <c r="C1411" s="3" t="s">
        <v>5956</v>
      </c>
      <c r="D1411">
        <v>15000</v>
      </c>
      <c r="E1411">
        <v>20689</v>
      </c>
      <c r="F1411" t="s">
        <v>8219</v>
      </c>
      <c r="G1411" t="s">
        <v>8224</v>
      </c>
      <c r="H1411" t="s">
        <v>8246</v>
      </c>
      <c r="I1411">
        <v>1355585777</v>
      </c>
      <c r="J1411">
        <v>1352993777</v>
      </c>
      <c r="K1411" t="b">
        <v>0</v>
      </c>
      <c r="L1411">
        <v>209</v>
      </c>
      <c r="M1411" t="b">
        <v>1</v>
      </c>
      <c r="N1411" t="s">
        <v>8276</v>
      </c>
      <c r="O1411">
        <f t="shared" si="88"/>
        <v>137.93</v>
      </c>
      <c r="P1411">
        <f t="shared" si="89"/>
        <v>98.99</v>
      </c>
      <c r="Q1411" s="5" t="s">
        <v>8325</v>
      </c>
      <c r="R1411" t="s">
        <v>8326</v>
      </c>
      <c r="S1411" s="9">
        <f t="shared" ref="S1411:S1474" si="90">(J1411/86400)+25569+(-8/24)</f>
        <v>41228.316863425927</v>
      </c>
      <c r="T1411" s="9">
        <f t="shared" ref="T1411:T1474" si="91">(I1411/86400)+25569+(-8/24)</f>
        <v>41258.316863425927</v>
      </c>
    </row>
    <row r="1412" spans="1:20" ht="48">
      <c r="A1412">
        <v>1847</v>
      </c>
      <c r="B1412" s="3" t="s">
        <v>1848</v>
      </c>
      <c r="C1412" s="3" t="s">
        <v>5957</v>
      </c>
      <c r="D1412">
        <v>2500</v>
      </c>
      <c r="E1412">
        <v>3022</v>
      </c>
      <c r="F1412" t="s">
        <v>8219</v>
      </c>
      <c r="G1412" t="s">
        <v>8224</v>
      </c>
      <c r="H1412" t="s">
        <v>8246</v>
      </c>
      <c r="I1412">
        <v>1429594832</v>
      </c>
      <c r="J1412">
        <v>1427780432</v>
      </c>
      <c r="K1412" t="b">
        <v>0</v>
      </c>
      <c r="L1412">
        <v>38</v>
      </c>
      <c r="M1412" t="b">
        <v>1</v>
      </c>
      <c r="N1412" t="s">
        <v>8276</v>
      </c>
      <c r="O1412">
        <f t="shared" si="88"/>
        <v>120.88</v>
      </c>
      <c r="P1412">
        <f t="shared" si="89"/>
        <v>79.53</v>
      </c>
      <c r="Q1412" s="5" t="s">
        <v>8325</v>
      </c>
      <c r="R1412" t="s">
        <v>8326</v>
      </c>
      <c r="S1412" s="9">
        <f t="shared" si="90"/>
        <v>42093.903148148143</v>
      </c>
      <c r="T1412" s="9">
        <f t="shared" si="91"/>
        <v>42114.903148148143</v>
      </c>
    </row>
    <row r="1413" spans="1:20" ht="48">
      <c r="A1413">
        <v>1848</v>
      </c>
      <c r="B1413" s="3" t="s">
        <v>1849</v>
      </c>
      <c r="C1413" s="3" t="s">
        <v>5958</v>
      </c>
      <c r="D1413">
        <v>3000</v>
      </c>
      <c r="E1413">
        <v>3221</v>
      </c>
      <c r="F1413" t="s">
        <v>8219</v>
      </c>
      <c r="G1413" t="s">
        <v>8224</v>
      </c>
      <c r="H1413" t="s">
        <v>8246</v>
      </c>
      <c r="I1413">
        <v>1312095540</v>
      </c>
      <c r="J1413">
        <v>1306608888</v>
      </c>
      <c r="K1413" t="b">
        <v>0</v>
      </c>
      <c r="L1413">
        <v>24</v>
      </c>
      <c r="M1413" t="b">
        <v>1</v>
      </c>
      <c r="N1413" t="s">
        <v>8276</v>
      </c>
      <c r="O1413">
        <f t="shared" si="88"/>
        <v>107.37</v>
      </c>
      <c r="P1413">
        <f t="shared" si="89"/>
        <v>134.21</v>
      </c>
      <c r="Q1413" s="5" t="s">
        <v>8325</v>
      </c>
      <c r="R1413" t="s">
        <v>8326</v>
      </c>
      <c r="S1413" s="9">
        <f t="shared" si="90"/>
        <v>40691.454722222217</v>
      </c>
      <c r="T1413" s="9">
        <f t="shared" si="91"/>
        <v>40754.957638888889</v>
      </c>
    </row>
    <row r="1414" spans="1:20" ht="32">
      <c r="A1414">
        <v>1849</v>
      </c>
      <c r="B1414" s="3" t="s">
        <v>1850</v>
      </c>
      <c r="C1414" s="3" t="s">
        <v>5959</v>
      </c>
      <c r="D1414">
        <v>300</v>
      </c>
      <c r="E1414">
        <v>301</v>
      </c>
      <c r="F1414" t="s">
        <v>8219</v>
      </c>
      <c r="G1414" t="s">
        <v>8224</v>
      </c>
      <c r="H1414" t="s">
        <v>8246</v>
      </c>
      <c r="I1414">
        <v>1350505059</v>
      </c>
      <c r="J1414">
        <v>1347913059</v>
      </c>
      <c r="K1414" t="b">
        <v>0</v>
      </c>
      <c r="L1414">
        <v>8</v>
      </c>
      <c r="M1414" t="b">
        <v>1</v>
      </c>
      <c r="N1414" t="s">
        <v>8276</v>
      </c>
      <c r="O1414">
        <f t="shared" si="88"/>
        <v>100.33</v>
      </c>
      <c r="P1414">
        <f t="shared" si="89"/>
        <v>37.630000000000003</v>
      </c>
      <c r="Q1414" s="5" t="s">
        <v>8325</v>
      </c>
      <c r="R1414" t="s">
        <v>8326</v>
      </c>
      <c r="S1414" s="9">
        <f t="shared" si="90"/>
        <v>41169.512256944443</v>
      </c>
      <c r="T1414" s="9">
        <f t="shared" si="91"/>
        <v>41199.512256944443</v>
      </c>
    </row>
    <row r="1415" spans="1:20" ht="48">
      <c r="A1415">
        <v>1850</v>
      </c>
      <c r="B1415" s="3" t="s">
        <v>1851</v>
      </c>
      <c r="C1415" s="3" t="s">
        <v>5960</v>
      </c>
      <c r="D1415">
        <v>9000</v>
      </c>
      <c r="E1415">
        <v>9137</v>
      </c>
      <c r="F1415" t="s">
        <v>8219</v>
      </c>
      <c r="G1415" t="s">
        <v>8224</v>
      </c>
      <c r="H1415" t="s">
        <v>8246</v>
      </c>
      <c r="I1415">
        <v>1405033300</v>
      </c>
      <c r="J1415">
        <v>1402441300</v>
      </c>
      <c r="K1415" t="b">
        <v>0</v>
      </c>
      <c r="L1415">
        <v>179</v>
      </c>
      <c r="M1415" t="b">
        <v>1</v>
      </c>
      <c r="N1415" t="s">
        <v>8276</v>
      </c>
      <c r="O1415">
        <f t="shared" si="88"/>
        <v>101.52</v>
      </c>
      <c r="P1415">
        <f t="shared" si="89"/>
        <v>51.04</v>
      </c>
      <c r="Q1415" s="5" t="s">
        <v>8325</v>
      </c>
      <c r="R1415" t="s">
        <v>8326</v>
      </c>
      <c r="S1415" s="9">
        <f t="shared" si="90"/>
        <v>41800.626157407409</v>
      </c>
      <c r="T1415" s="9">
        <f t="shared" si="91"/>
        <v>41830.626157407409</v>
      </c>
    </row>
    <row r="1416" spans="1:20" ht="48">
      <c r="A1416">
        <v>1851</v>
      </c>
      <c r="B1416" s="3" t="s">
        <v>1852</v>
      </c>
      <c r="C1416" s="3" t="s">
        <v>5961</v>
      </c>
      <c r="D1416">
        <v>1300</v>
      </c>
      <c r="E1416">
        <v>1301</v>
      </c>
      <c r="F1416" t="s">
        <v>8219</v>
      </c>
      <c r="G1416" t="s">
        <v>8224</v>
      </c>
      <c r="H1416" t="s">
        <v>8246</v>
      </c>
      <c r="I1416">
        <v>1406509200</v>
      </c>
      <c r="J1416">
        <v>1404769538</v>
      </c>
      <c r="K1416" t="b">
        <v>0</v>
      </c>
      <c r="L1416">
        <v>26</v>
      </c>
      <c r="M1416" t="b">
        <v>1</v>
      </c>
      <c r="N1416" t="s">
        <v>8276</v>
      </c>
      <c r="O1416">
        <f t="shared" si="88"/>
        <v>100.08</v>
      </c>
      <c r="P1416">
        <f t="shared" si="89"/>
        <v>50.04</v>
      </c>
      <c r="Q1416" s="5" t="s">
        <v>8325</v>
      </c>
      <c r="R1416" t="s">
        <v>8326</v>
      </c>
      <c r="S1416" s="9">
        <f t="shared" si="90"/>
        <v>41827.57335648148</v>
      </c>
      <c r="T1416" s="9">
        <f t="shared" si="91"/>
        <v>41847.708333333328</v>
      </c>
    </row>
    <row r="1417" spans="1:20" ht="48">
      <c r="A1417">
        <v>1852</v>
      </c>
      <c r="B1417" s="3" t="s">
        <v>1853</v>
      </c>
      <c r="C1417" s="3" t="s">
        <v>5962</v>
      </c>
      <c r="D1417">
        <v>15000</v>
      </c>
      <c r="E1417">
        <v>17545</v>
      </c>
      <c r="F1417" t="s">
        <v>8219</v>
      </c>
      <c r="G1417" t="s">
        <v>8224</v>
      </c>
      <c r="H1417" t="s">
        <v>8246</v>
      </c>
      <c r="I1417">
        <v>1429920000</v>
      </c>
      <c r="J1417">
        <v>1426703452</v>
      </c>
      <c r="K1417" t="b">
        <v>0</v>
      </c>
      <c r="L1417">
        <v>131</v>
      </c>
      <c r="M1417" t="b">
        <v>1</v>
      </c>
      <c r="N1417" t="s">
        <v>8276</v>
      </c>
      <c r="O1417">
        <f t="shared" si="88"/>
        <v>116.97</v>
      </c>
      <c r="P1417">
        <f t="shared" si="89"/>
        <v>133.93</v>
      </c>
      <c r="Q1417" s="5" t="s">
        <v>8325</v>
      </c>
      <c r="R1417" t="s">
        <v>8326</v>
      </c>
      <c r="S1417" s="9">
        <f t="shared" si="90"/>
        <v>42081.438101851854</v>
      </c>
      <c r="T1417" s="9">
        <f t="shared" si="91"/>
        <v>42118.666666666664</v>
      </c>
    </row>
    <row r="1418" spans="1:20" ht="48">
      <c r="A1418">
        <v>1853</v>
      </c>
      <c r="B1418" s="3" t="s">
        <v>1854</v>
      </c>
      <c r="C1418" s="3" t="s">
        <v>5963</v>
      </c>
      <c r="D1418">
        <v>800</v>
      </c>
      <c r="E1418">
        <v>815</v>
      </c>
      <c r="F1418" t="s">
        <v>8219</v>
      </c>
      <c r="G1418" t="s">
        <v>8224</v>
      </c>
      <c r="H1418" t="s">
        <v>8246</v>
      </c>
      <c r="I1418">
        <v>1352860017</v>
      </c>
      <c r="J1418">
        <v>1348536417</v>
      </c>
      <c r="K1418" t="b">
        <v>0</v>
      </c>
      <c r="L1418">
        <v>14</v>
      </c>
      <c r="M1418" t="b">
        <v>1</v>
      </c>
      <c r="N1418" t="s">
        <v>8276</v>
      </c>
      <c r="O1418">
        <f t="shared" si="88"/>
        <v>101.88</v>
      </c>
      <c r="P1418">
        <f t="shared" si="89"/>
        <v>58.21</v>
      </c>
      <c r="Q1418" s="5" t="s">
        <v>8325</v>
      </c>
      <c r="R1418" t="s">
        <v>8326</v>
      </c>
      <c r="S1418" s="9">
        <f t="shared" si="90"/>
        <v>41176.727048611108</v>
      </c>
      <c r="T1418" s="9">
        <f t="shared" si="91"/>
        <v>41226.768715277773</v>
      </c>
    </row>
    <row r="1419" spans="1:20" ht="48">
      <c r="A1419">
        <v>1854</v>
      </c>
      <c r="B1419" s="3" t="s">
        <v>1855</v>
      </c>
      <c r="C1419" s="3" t="s">
        <v>5964</v>
      </c>
      <c r="D1419">
        <v>15000</v>
      </c>
      <c r="E1419">
        <v>15318.55</v>
      </c>
      <c r="F1419" t="s">
        <v>8219</v>
      </c>
      <c r="G1419" t="s">
        <v>8224</v>
      </c>
      <c r="H1419" t="s">
        <v>8246</v>
      </c>
      <c r="I1419">
        <v>1369355437</v>
      </c>
      <c r="J1419">
        <v>1366763437</v>
      </c>
      <c r="K1419" t="b">
        <v>0</v>
      </c>
      <c r="L1419">
        <v>174</v>
      </c>
      <c r="M1419" t="b">
        <v>1</v>
      </c>
      <c r="N1419" t="s">
        <v>8276</v>
      </c>
      <c r="O1419">
        <f t="shared" si="88"/>
        <v>102.12</v>
      </c>
      <c r="P1419">
        <f t="shared" si="89"/>
        <v>88.04</v>
      </c>
      <c r="Q1419" s="5" t="s">
        <v>8325</v>
      </c>
      <c r="R1419" t="s">
        <v>8326</v>
      </c>
      <c r="S1419" s="9">
        <f t="shared" si="90"/>
        <v>41387.687928240739</v>
      </c>
      <c r="T1419" s="9">
        <f t="shared" si="91"/>
        <v>41417.687928240739</v>
      </c>
    </row>
    <row r="1420" spans="1:20" ht="48">
      <c r="A1420">
        <v>1855</v>
      </c>
      <c r="B1420" s="3" t="s">
        <v>1856</v>
      </c>
      <c r="C1420" s="3" t="s">
        <v>5965</v>
      </c>
      <c r="D1420">
        <v>8750</v>
      </c>
      <c r="E1420">
        <v>13480.16</v>
      </c>
      <c r="F1420" t="s">
        <v>8219</v>
      </c>
      <c r="G1420" t="s">
        <v>8229</v>
      </c>
      <c r="H1420" t="s">
        <v>8251</v>
      </c>
      <c r="I1420">
        <v>1389012940</v>
      </c>
      <c r="J1420">
        <v>1385124940</v>
      </c>
      <c r="K1420" t="b">
        <v>0</v>
      </c>
      <c r="L1420">
        <v>191</v>
      </c>
      <c r="M1420" t="b">
        <v>1</v>
      </c>
      <c r="N1420" t="s">
        <v>8276</v>
      </c>
      <c r="O1420">
        <f t="shared" si="88"/>
        <v>154.06</v>
      </c>
      <c r="P1420">
        <f t="shared" si="89"/>
        <v>70.58</v>
      </c>
      <c r="Q1420" s="5" t="s">
        <v>8325</v>
      </c>
      <c r="R1420" t="s">
        <v>8326</v>
      </c>
      <c r="S1420" s="9">
        <f t="shared" si="90"/>
        <v>41600.205324074072</v>
      </c>
      <c r="T1420" s="9">
        <f t="shared" si="91"/>
        <v>41645.205324074072</v>
      </c>
    </row>
    <row r="1421" spans="1:20" ht="48">
      <c r="A1421">
        <v>1856</v>
      </c>
      <c r="B1421" s="3" t="s">
        <v>1857</v>
      </c>
      <c r="C1421" s="3" t="s">
        <v>5966</v>
      </c>
      <c r="D1421">
        <v>2000</v>
      </c>
      <c r="E1421">
        <v>2025</v>
      </c>
      <c r="F1421" t="s">
        <v>8219</v>
      </c>
      <c r="G1421" t="s">
        <v>8224</v>
      </c>
      <c r="H1421" t="s">
        <v>8246</v>
      </c>
      <c r="I1421">
        <v>1405715472</v>
      </c>
      <c r="J1421">
        <v>1403901072</v>
      </c>
      <c r="K1421" t="b">
        <v>0</v>
      </c>
      <c r="L1421">
        <v>38</v>
      </c>
      <c r="M1421" t="b">
        <v>1</v>
      </c>
      <c r="N1421" t="s">
        <v>8276</v>
      </c>
      <c r="O1421">
        <f t="shared" si="88"/>
        <v>101.25</v>
      </c>
      <c r="P1421">
        <f t="shared" si="89"/>
        <v>53.29</v>
      </c>
      <c r="Q1421" s="5" t="s">
        <v>8325</v>
      </c>
      <c r="R1421" t="s">
        <v>8326</v>
      </c>
      <c r="S1421" s="9">
        <f t="shared" si="90"/>
        <v>41817.52166666666</v>
      </c>
      <c r="T1421" s="9">
        <f t="shared" si="91"/>
        <v>41838.52166666666</v>
      </c>
    </row>
    <row r="1422" spans="1:20" ht="48">
      <c r="A1422">
        <v>1857</v>
      </c>
      <c r="B1422" s="3" t="s">
        <v>1858</v>
      </c>
      <c r="C1422" s="3" t="s">
        <v>5967</v>
      </c>
      <c r="D1422">
        <v>3000</v>
      </c>
      <c r="E1422">
        <v>3000</v>
      </c>
      <c r="F1422" t="s">
        <v>8219</v>
      </c>
      <c r="G1422" t="s">
        <v>8224</v>
      </c>
      <c r="H1422" t="s">
        <v>8246</v>
      </c>
      <c r="I1422">
        <v>1410546413</v>
      </c>
      <c r="J1422">
        <v>1407954413</v>
      </c>
      <c r="K1422" t="b">
        <v>0</v>
      </c>
      <c r="L1422">
        <v>22</v>
      </c>
      <c r="M1422" t="b">
        <v>1</v>
      </c>
      <c r="N1422" t="s">
        <v>8276</v>
      </c>
      <c r="O1422">
        <f t="shared" si="88"/>
        <v>100</v>
      </c>
      <c r="P1422">
        <f t="shared" si="89"/>
        <v>136.36000000000001</v>
      </c>
      <c r="Q1422" s="5" t="s">
        <v>8325</v>
      </c>
      <c r="R1422" t="s">
        <v>8326</v>
      </c>
      <c r="S1422" s="9">
        <f t="shared" si="90"/>
        <v>41864.435335648144</v>
      </c>
      <c r="T1422" s="9">
        <f t="shared" si="91"/>
        <v>41894.435335648144</v>
      </c>
    </row>
    <row r="1423" spans="1:20" ht="48">
      <c r="A1423">
        <v>1858</v>
      </c>
      <c r="B1423" s="3" t="s">
        <v>1859</v>
      </c>
      <c r="C1423" s="3" t="s">
        <v>5968</v>
      </c>
      <c r="D1423">
        <v>5555.55</v>
      </c>
      <c r="E1423">
        <v>6041.55</v>
      </c>
      <c r="F1423" t="s">
        <v>8219</v>
      </c>
      <c r="G1423" t="s">
        <v>8224</v>
      </c>
      <c r="H1423" t="s">
        <v>8246</v>
      </c>
      <c r="I1423">
        <v>1324014521</v>
      </c>
      <c r="J1423">
        <v>1318826921</v>
      </c>
      <c r="K1423" t="b">
        <v>0</v>
      </c>
      <c r="L1423">
        <v>149</v>
      </c>
      <c r="M1423" t="b">
        <v>1</v>
      </c>
      <c r="N1423" t="s">
        <v>8276</v>
      </c>
      <c r="O1423">
        <f t="shared" si="88"/>
        <v>108.75</v>
      </c>
      <c r="P1423">
        <f t="shared" si="89"/>
        <v>40.549999999999997</v>
      </c>
      <c r="Q1423" s="5" t="s">
        <v>8325</v>
      </c>
      <c r="R1423" t="s">
        <v>8326</v>
      </c>
      <c r="S1423" s="9">
        <f t="shared" si="90"/>
        <v>40832.8671412037</v>
      </c>
      <c r="T1423" s="9">
        <f t="shared" si="91"/>
        <v>40892.908807870372</v>
      </c>
    </row>
    <row r="1424" spans="1:20" ht="32">
      <c r="A1424">
        <v>1859</v>
      </c>
      <c r="B1424" s="3" t="s">
        <v>1860</v>
      </c>
      <c r="C1424" s="3" t="s">
        <v>5969</v>
      </c>
      <c r="D1424">
        <v>3000</v>
      </c>
      <c r="E1424">
        <v>3955</v>
      </c>
      <c r="F1424" t="s">
        <v>8219</v>
      </c>
      <c r="G1424" t="s">
        <v>8224</v>
      </c>
      <c r="H1424" t="s">
        <v>8246</v>
      </c>
      <c r="I1424">
        <v>1316716129</v>
      </c>
      <c r="J1424">
        <v>1314124129</v>
      </c>
      <c r="K1424" t="b">
        <v>0</v>
      </c>
      <c r="L1424">
        <v>56</v>
      </c>
      <c r="M1424" t="b">
        <v>1</v>
      </c>
      <c r="N1424" t="s">
        <v>8276</v>
      </c>
      <c r="O1424">
        <f t="shared" si="88"/>
        <v>131.83000000000001</v>
      </c>
      <c r="P1424">
        <f t="shared" si="89"/>
        <v>70.63</v>
      </c>
      <c r="Q1424" s="5" t="s">
        <v>8325</v>
      </c>
      <c r="R1424" t="s">
        <v>8326</v>
      </c>
      <c r="S1424" s="9">
        <f t="shared" si="90"/>
        <v>40778.436678240738</v>
      </c>
      <c r="T1424" s="9">
        <f t="shared" si="91"/>
        <v>40808.436678240738</v>
      </c>
    </row>
    <row r="1425" spans="1:20" ht="48">
      <c r="A1425">
        <v>1860</v>
      </c>
      <c r="B1425" s="3" t="s">
        <v>1861</v>
      </c>
      <c r="C1425" s="3" t="s">
        <v>5970</v>
      </c>
      <c r="D1425">
        <v>750</v>
      </c>
      <c r="E1425">
        <v>1001</v>
      </c>
      <c r="F1425" t="s">
        <v>8219</v>
      </c>
      <c r="G1425" t="s">
        <v>8224</v>
      </c>
      <c r="H1425" t="s">
        <v>8246</v>
      </c>
      <c r="I1425">
        <v>1391706084</v>
      </c>
      <c r="J1425">
        <v>1389891684</v>
      </c>
      <c r="K1425" t="b">
        <v>0</v>
      </c>
      <c r="L1425">
        <v>19</v>
      </c>
      <c r="M1425" t="b">
        <v>1</v>
      </c>
      <c r="N1425" t="s">
        <v>8276</v>
      </c>
      <c r="O1425">
        <f t="shared" si="88"/>
        <v>133.47</v>
      </c>
      <c r="P1425">
        <f t="shared" si="89"/>
        <v>52.68</v>
      </c>
      <c r="Q1425" s="5" t="s">
        <v>8325</v>
      </c>
      <c r="R1425" t="s">
        <v>8326</v>
      </c>
      <c r="S1425" s="9">
        <f t="shared" si="90"/>
        <v>41655.375972222224</v>
      </c>
      <c r="T1425" s="9">
        <f t="shared" si="91"/>
        <v>41676.375972222224</v>
      </c>
    </row>
    <row r="1426" spans="1:20" ht="48">
      <c r="A1426">
        <v>1881</v>
      </c>
      <c r="B1426" s="3" t="s">
        <v>1882</v>
      </c>
      <c r="C1426" s="3" t="s">
        <v>5991</v>
      </c>
      <c r="D1426">
        <v>2000</v>
      </c>
      <c r="E1426">
        <v>3453.69</v>
      </c>
      <c r="F1426" t="s">
        <v>8219</v>
      </c>
      <c r="G1426" t="s">
        <v>8224</v>
      </c>
      <c r="H1426" t="s">
        <v>8246</v>
      </c>
      <c r="I1426">
        <v>1425955189</v>
      </c>
      <c r="J1426">
        <v>1423366789</v>
      </c>
      <c r="K1426" t="b">
        <v>0</v>
      </c>
      <c r="L1426">
        <v>70</v>
      </c>
      <c r="M1426" t="b">
        <v>1</v>
      </c>
      <c r="N1426" t="s">
        <v>8279</v>
      </c>
      <c r="O1426">
        <f t="shared" si="88"/>
        <v>172.68</v>
      </c>
      <c r="P1426">
        <f t="shared" si="89"/>
        <v>49.34</v>
      </c>
      <c r="Q1426" s="5" t="s">
        <v>8325</v>
      </c>
      <c r="R1426" t="s">
        <v>8329</v>
      </c>
      <c r="S1426" s="9">
        <f t="shared" si="90"/>
        <v>42042.819317129623</v>
      </c>
      <c r="T1426" s="9">
        <f t="shared" si="91"/>
        <v>42072.777650462966</v>
      </c>
    </row>
    <row r="1427" spans="1:20" ht="48">
      <c r="A1427">
        <v>1882</v>
      </c>
      <c r="B1427" s="3" t="s">
        <v>1883</v>
      </c>
      <c r="C1427" s="3" t="s">
        <v>5992</v>
      </c>
      <c r="D1427">
        <v>3350</v>
      </c>
      <c r="E1427">
        <v>3380</v>
      </c>
      <c r="F1427" t="s">
        <v>8219</v>
      </c>
      <c r="G1427" t="s">
        <v>8224</v>
      </c>
      <c r="H1427" t="s">
        <v>8246</v>
      </c>
      <c r="I1427">
        <v>1341964080</v>
      </c>
      <c r="J1427">
        <v>1339109212</v>
      </c>
      <c r="K1427" t="b">
        <v>0</v>
      </c>
      <c r="L1427">
        <v>81</v>
      </c>
      <c r="M1427" t="b">
        <v>1</v>
      </c>
      <c r="N1427" t="s">
        <v>8279</v>
      </c>
      <c r="O1427">
        <f t="shared" si="88"/>
        <v>100.9</v>
      </c>
      <c r="P1427">
        <f t="shared" si="89"/>
        <v>41.73</v>
      </c>
      <c r="Q1427" s="5" t="s">
        <v>8325</v>
      </c>
      <c r="R1427" t="s">
        <v>8329</v>
      </c>
      <c r="S1427" s="9">
        <f t="shared" si="90"/>
        <v>41067.615879629629</v>
      </c>
      <c r="T1427" s="9">
        <f t="shared" si="91"/>
        <v>41100.658333333333</v>
      </c>
    </row>
    <row r="1428" spans="1:20" ht="48">
      <c r="A1428">
        <v>1883</v>
      </c>
      <c r="B1428" s="3" t="s">
        <v>1884</v>
      </c>
      <c r="C1428" s="3" t="s">
        <v>5993</v>
      </c>
      <c r="D1428">
        <v>999</v>
      </c>
      <c r="E1428">
        <v>1047</v>
      </c>
      <c r="F1428" t="s">
        <v>8219</v>
      </c>
      <c r="G1428" t="s">
        <v>8224</v>
      </c>
      <c r="H1428" t="s">
        <v>8246</v>
      </c>
      <c r="I1428">
        <v>1333921508</v>
      </c>
      <c r="J1428">
        <v>1331333108</v>
      </c>
      <c r="K1428" t="b">
        <v>0</v>
      </c>
      <c r="L1428">
        <v>32</v>
      </c>
      <c r="M1428" t="b">
        <v>1</v>
      </c>
      <c r="N1428" t="s">
        <v>8279</v>
      </c>
      <c r="O1428">
        <f t="shared" si="88"/>
        <v>104.8</v>
      </c>
      <c r="P1428">
        <f t="shared" si="89"/>
        <v>32.72</v>
      </c>
      <c r="Q1428" s="5" t="s">
        <v>8325</v>
      </c>
      <c r="R1428" t="s">
        <v>8329</v>
      </c>
      <c r="S1428" s="9">
        <f t="shared" si="90"/>
        <v>40977.614675925921</v>
      </c>
      <c r="T1428" s="9">
        <f t="shared" si="91"/>
        <v>41007.573009259257</v>
      </c>
    </row>
    <row r="1429" spans="1:20" ht="48">
      <c r="A1429">
        <v>1884</v>
      </c>
      <c r="B1429" s="3" t="s">
        <v>1885</v>
      </c>
      <c r="C1429" s="3" t="s">
        <v>5994</v>
      </c>
      <c r="D1429">
        <v>1000</v>
      </c>
      <c r="E1429">
        <v>1351</v>
      </c>
      <c r="F1429" t="s">
        <v>8219</v>
      </c>
      <c r="G1429" t="s">
        <v>8224</v>
      </c>
      <c r="H1429" t="s">
        <v>8246</v>
      </c>
      <c r="I1429">
        <v>1354017600</v>
      </c>
      <c r="J1429">
        <v>1350967535</v>
      </c>
      <c r="K1429" t="b">
        <v>0</v>
      </c>
      <c r="L1429">
        <v>26</v>
      </c>
      <c r="M1429" t="b">
        <v>1</v>
      </c>
      <c r="N1429" t="s">
        <v>8279</v>
      </c>
      <c r="O1429">
        <f t="shared" si="88"/>
        <v>135.1</v>
      </c>
      <c r="P1429">
        <f t="shared" si="89"/>
        <v>51.96</v>
      </c>
      <c r="Q1429" s="5" t="s">
        <v>8325</v>
      </c>
      <c r="R1429" t="s">
        <v>8329</v>
      </c>
      <c r="S1429" s="9">
        <f t="shared" si="90"/>
        <v>41204.864988425921</v>
      </c>
      <c r="T1429" s="9">
        <f t="shared" si="91"/>
        <v>41240.166666666664</v>
      </c>
    </row>
    <row r="1430" spans="1:20" ht="48">
      <c r="A1430">
        <v>1885</v>
      </c>
      <c r="B1430" s="3" t="s">
        <v>1886</v>
      </c>
      <c r="C1430" s="3" t="s">
        <v>5995</v>
      </c>
      <c r="D1430">
        <v>4575</v>
      </c>
      <c r="E1430">
        <v>5322</v>
      </c>
      <c r="F1430" t="s">
        <v>8219</v>
      </c>
      <c r="G1430" t="s">
        <v>8224</v>
      </c>
      <c r="H1430" t="s">
        <v>8246</v>
      </c>
      <c r="I1430">
        <v>1344636000</v>
      </c>
      <c r="J1430">
        <v>1341800110</v>
      </c>
      <c r="K1430" t="b">
        <v>0</v>
      </c>
      <c r="L1430">
        <v>105</v>
      </c>
      <c r="M1430" t="b">
        <v>1</v>
      </c>
      <c r="N1430" t="s">
        <v>8279</v>
      </c>
      <c r="O1430">
        <f t="shared" si="88"/>
        <v>116.33</v>
      </c>
      <c r="P1430">
        <f t="shared" si="89"/>
        <v>50.69</v>
      </c>
      <c r="Q1430" s="5" t="s">
        <v>8325</v>
      </c>
      <c r="R1430" t="s">
        <v>8329</v>
      </c>
      <c r="S1430" s="9">
        <f t="shared" si="90"/>
        <v>41098.760532407403</v>
      </c>
      <c r="T1430" s="9">
        <f t="shared" si="91"/>
        <v>41131.583333333328</v>
      </c>
    </row>
    <row r="1431" spans="1:20" ht="48">
      <c r="A1431">
        <v>1886</v>
      </c>
      <c r="B1431" s="3" t="s">
        <v>1887</v>
      </c>
      <c r="C1431" s="3" t="s">
        <v>5996</v>
      </c>
      <c r="D1431">
        <v>1200</v>
      </c>
      <c r="E1431">
        <v>1225</v>
      </c>
      <c r="F1431" t="s">
        <v>8219</v>
      </c>
      <c r="G1431" t="s">
        <v>8224</v>
      </c>
      <c r="H1431" t="s">
        <v>8246</v>
      </c>
      <c r="I1431">
        <v>1415832338</v>
      </c>
      <c r="J1431">
        <v>1413236738</v>
      </c>
      <c r="K1431" t="b">
        <v>0</v>
      </c>
      <c r="L1431">
        <v>29</v>
      </c>
      <c r="M1431" t="b">
        <v>1</v>
      </c>
      <c r="N1431" t="s">
        <v>8279</v>
      </c>
      <c r="O1431">
        <f t="shared" si="88"/>
        <v>102.08</v>
      </c>
      <c r="P1431">
        <f t="shared" si="89"/>
        <v>42.24</v>
      </c>
      <c r="Q1431" s="5" t="s">
        <v>8325</v>
      </c>
      <c r="R1431" t="s">
        <v>8329</v>
      </c>
      <c r="S1431" s="9">
        <f t="shared" si="90"/>
        <v>41925.57335648148</v>
      </c>
      <c r="T1431" s="9">
        <f t="shared" si="91"/>
        <v>41955.615023148144</v>
      </c>
    </row>
    <row r="1432" spans="1:20" ht="48">
      <c r="A1432">
        <v>1887</v>
      </c>
      <c r="B1432" s="3" t="s">
        <v>1888</v>
      </c>
      <c r="C1432" s="3" t="s">
        <v>5997</v>
      </c>
      <c r="D1432">
        <v>3000</v>
      </c>
      <c r="E1432">
        <v>3335</v>
      </c>
      <c r="F1432" t="s">
        <v>8219</v>
      </c>
      <c r="G1432" t="s">
        <v>8227</v>
      </c>
      <c r="H1432" t="s">
        <v>8249</v>
      </c>
      <c r="I1432">
        <v>1449178200</v>
      </c>
      <c r="J1432">
        <v>1447614732</v>
      </c>
      <c r="K1432" t="b">
        <v>0</v>
      </c>
      <c r="L1432">
        <v>8</v>
      </c>
      <c r="M1432" t="b">
        <v>1</v>
      </c>
      <c r="N1432" t="s">
        <v>8279</v>
      </c>
      <c r="O1432">
        <f t="shared" si="88"/>
        <v>111.17</v>
      </c>
      <c r="P1432">
        <f t="shared" si="89"/>
        <v>416.88</v>
      </c>
      <c r="Q1432" s="5" t="s">
        <v>8325</v>
      </c>
      <c r="R1432" t="s">
        <v>8329</v>
      </c>
      <c r="S1432" s="9">
        <f t="shared" si="90"/>
        <v>42323.466805555552</v>
      </c>
      <c r="T1432" s="9">
        <f t="shared" si="91"/>
        <v>42341.562499999993</v>
      </c>
    </row>
    <row r="1433" spans="1:20" ht="48">
      <c r="A1433">
        <v>1888</v>
      </c>
      <c r="B1433" s="3" t="s">
        <v>1889</v>
      </c>
      <c r="C1433" s="3" t="s">
        <v>5998</v>
      </c>
      <c r="D1433">
        <v>2500</v>
      </c>
      <c r="E1433">
        <v>4152</v>
      </c>
      <c r="F1433" t="s">
        <v>8219</v>
      </c>
      <c r="G1433" t="s">
        <v>8224</v>
      </c>
      <c r="H1433" t="s">
        <v>8246</v>
      </c>
      <c r="I1433">
        <v>1275368340</v>
      </c>
      <c r="J1433">
        <v>1272692732</v>
      </c>
      <c r="K1433" t="b">
        <v>0</v>
      </c>
      <c r="L1433">
        <v>89</v>
      </c>
      <c r="M1433" t="b">
        <v>1</v>
      </c>
      <c r="N1433" t="s">
        <v>8279</v>
      </c>
      <c r="O1433">
        <f t="shared" si="88"/>
        <v>166.08</v>
      </c>
      <c r="P1433">
        <f t="shared" si="89"/>
        <v>46.65</v>
      </c>
      <c r="Q1433" s="5" t="s">
        <v>8325</v>
      </c>
      <c r="R1433" t="s">
        <v>8329</v>
      </c>
      <c r="S1433" s="9">
        <f t="shared" si="90"/>
        <v>40298.90662037037</v>
      </c>
      <c r="T1433" s="9">
        <f t="shared" si="91"/>
        <v>40329.874305555553</v>
      </c>
    </row>
    <row r="1434" spans="1:20" ht="48">
      <c r="A1434">
        <v>1889</v>
      </c>
      <c r="B1434" s="3" t="s">
        <v>1890</v>
      </c>
      <c r="C1434" s="3" t="s">
        <v>5999</v>
      </c>
      <c r="D1434">
        <v>2000</v>
      </c>
      <c r="E1434">
        <v>2132</v>
      </c>
      <c r="F1434" t="s">
        <v>8219</v>
      </c>
      <c r="G1434" t="s">
        <v>8224</v>
      </c>
      <c r="H1434" t="s">
        <v>8246</v>
      </c>
      <c r="I1434">
        <v>1363024946</v>
      </c>
      <c r="J1434">
        <v>1359140546</v>
      </c>
      <c r="K1434" t="b">
        <v>0</v>
      </c>
      <c r="L1434">
        <v>44</v>
      </c>
      <c r="M1434" t="b">
        <v>1</v>
      </c>
      <c r="N1434" t="s">
        <v>8279</v>
      </c>
      <c r="O1434">
        <f t="shared" si="88"/>
        <v>106.6</v>
      </c>
      <c r="P1434">
        <f t="shared" si="89"/>
        <v>48.45</v>
      </c>
      <c r="Q1434" s="5" t="s">
        <v>8325</v>
      </c>
      <c r="R1434" t="s">
        <v>8329</v>
      </c>
      <c r="S1434" s="9">
        <f t="shared" si="90"/>
        <v>41299.460023148145</v>
      </c>
      <c r="T1434" s="9">
        <f t="shared" si="91"/>
        <v>41344.418356481481</v>
      </c>
    </row>
    <row r="1435" spans="1:20" ht="48">
      <c r="A1435">
        <v>1890</v>
      </c>
      <c r="B1435" s="3" t="s">
        <v>1891</v>
      </c>
      <c r="C1435" s="3" t="s">
        <v>6000</v>
      </c>
      <c r="D1435">
        <v>12000</v>
      </c>
      <c r="E1435">
        <v>17350.13</v>
      </c>
      <c r="F1435" t="s">
        <v>8219</v>
      </c>
      <c r="G1435" t="s">
        <v>8224</v>
      </c>
      <c r="H1435" t="s">
        <v>8246</v>
      </c>
      <c r="I1435">
        <v>1355597528</v>
      </c>
      <c r="J1435">
        <v>1353005528</v>
      </c>
      <c r="K1435" t="b">
        <v>0</v>
      </c>
      <c r="L1435">
        <v>246</v>
      </c>
      <c r="M1435" t="b">
        <v>1</v>
      </c>
      <c r="N1435" t="s">
        <v>8279</v>
      </c>
      <c r="O1435">
        <f t="shared" si="88"/>
        <v>144.58000000000001</v>
      </c>
      <c r="P1435">
        <f t="shared" si="89"/>
        <v>70.53</v>
      </c>
      <c r="Q1435" s="5" t="s">
        <v>8325</v>
      </c>
      <c r="R1435" t="s">
        <v>8329</v>
      </c>
      <c r="S1435" s="9">
        <f t="shared" si="90"/>
        <v>41228.452870370369</v>
      </c>
      <c r="T1435" s="9">
        <f t="shared" si="91"/>
        <v>41258.452870370369</v>
      </c>
    </row>
    <row r="1436" spans="1:20" ht="64">
      <c r="A1436">
        <v>1891</v>
      </c>
      <c r="B1436" s="3" t="s">
        <v>1892</v>
      </c>
      <c r="C1436" s="3" t="s">
        <v>6001</v>
      </c>
      <c r="D1436">
        <v>10000</v>
      </c>
      <c r="E1436">
        <v>10555</v>
      </c>
      <c r="F1436" t="s">
        <v>8219</v>
      </c>
      <c r="G1436" t="s">
        <v>8224</v>
      </c>
      <c r="H1436" t="s">
        <v>8246</v>
      </c>
      <c r="I1436">
        <v>1279778400</v>
      </c>
      <c r="J1436">
        <v>1275851354</v>
      </c>
      <c r="K1436" t="b">
        <v>0</v>
      </c>
      <c r="L1436">
        <v>120</v>
      </c>
      <c r="M1436" t="b">
        <v>1</v>
      </c>
      <c r="N1436" t="s">
        <v>8279</v>
      </c>
      <c r="O1436">
        <f t="shared" si="88"/>
        <v>105.55</v>
      </c>
      <c r="P1436">
        <f t="shared" si="89"/>
        <v>87.96</v>
      </c>
      <c r="Q1436" s="5" t="s">
        <v>8325</v>
      </c>
      <c r="R1436" t="s">
        <v>8329</v>
      </c>
      <c r="S1436" s="9">
        <f t="shared" si="90"/>
        <v>40335.464745370366</v>
      </c>
      <c r="T1436" s="9">
        <f t="shared" si="91"/>
        <v>40380.916666666664</v>
      </c>
    </row>
    <row r="1437" spans="1:20" ht="32">
      <c r="A1437">
        <v>1892</v>
      </c>
      <c r="B1437" s="3" t="s">
        <v>1893</v>
      </c>
      <c r="C1437" s="3" t="s">
        <v>6002</v>
      </c>
      <c r="D1437">
        <v>500</v>
      </c>
      <c r="E1437">
        <v>683</v>
      </c>
      <c r="F1437" t="s">
        <v>8219</v>
      </c>
      <c r="G1437" t="s">
        <v>8224</v>
      </c>
      <c r="H1437" t="s">
        <v>8246</v>
      </c>
      <c r="I1437">
        <v>1307459881</v>
      </c>
      <c r="J1437">
        <v>1304867881</v>
      </c>
      <c r="K1437" t="b">
        <v>0</v>
      </c>
      <c r="L1437">
        <v>26</v>
      </c>
      <c r="M1437" t="b">
        <v>1</v>
      </c>
      <c r="N1437" t="s">
        <v>8279</v>
      </c>
      <c r="O1437">
        <f t="shared" si="88"/>
        <v>136.6</v>
      </c>
      <c r="P1437">
        <f t="shared" si="89"/>
        <v>26.27</v>
      </c>
      <c r="Q1437" s="5" t="s">
        <v>8325</v>
      </c>
      <c r="R1437" t="s">
        <v>8329</v>
      </c>
      <c r="S1437" s="9">
        <f t="shared" si="90"/>
        <v>40671.304178240738</v>
      </c>
      <c r="T1437" s="9">
        <f t="shared" si="91"/>
        <v>40701.304178240738</v>
      </c>
    </row>
    <row r="1438" spans="1:20" ht="48">
      <c r="A1438">
        <v>1893</v>
      </c>
      <c r="B1438" s="3" t="s">
        <v>1894</v>
      </c>
      <c r="C1438" s="3" t="s">
        <v>6003</v>
      </c>
      <c r="D1438">
        <v>2500</v>
      </c>
      <c r="E1438">
        <v>2600</v>
      </c>
      <c r="F1438" t="s">
        <v>8219</v>
      </c>
      <c r="G1438" t="s">
        <v>8224</v>
      </c>
      <c r="H1438" t="s">
        <v>8246</v>
      </c>
      <c r="I1438">
        <v>1302926340</v>
      </c>
      <c r="J1438">
        <v>1301524585</v>
      </c>
      <c r="K1438" t="b">
        <v>0</v>
      </c>
      <c r="L1438">
        <v>45</v>
      </c>
      <c r="M1438" t="b">
        <v>1</v>
      </c>
      <c r="N1438" t="s">
        <v>8279</v>
      </c>
      <c r="O1438">
        <f t="shared" si="88"/>
        <v>104</v>
      </c>
      <c r="P1438">
        <f t="shared" si="89"/>
        <v>57.78</v>
      </c>
      <c r="Q1438" s="5" t="s">
        <v>8325</v>
      </c>
      <c r="R1438" t="s">
        <v>8329</v>
      </c>
      <c r="S1438" s="9">
        <f t="shared" si="90"/>
        <v>40632.608622685184</v>
      </c>
      <c r="T1438" s="9">
        <f t="shared" si="91"/>
        <v>40648.832638888889</v>
      </c>
    </row>
    <row r="1439" spans="1:20" ht="16">
      <c r="A1439">
        <v>1894</v>
      </c>
      <c r="B1439" s="3" t="s">
        <v>1895</v>
      </c>
      <c r="C1439" s="3" t="s">
        <v>6004</v>
      </c>
      <c r="D1439">
        <v>1000</v>
      </c>
      <c r="E1439">
        <v>1145</v>
      </c>
      <c r="F1439" t="s">
        <v>8219</v>
      </c>
      <c r="G1439" t="s">
        <v>8224</v>
      </c>
      <c r="H1439" t="s">
        <v>8246</v>
      </c>
      <c r="I1439">
        <v>1329082983</v>
      </c>
      <c r="J1439">
        <v>1326404583</v>
      </c>
      <c r="K1439" t="b">
        <v>0</v>
      </c>
      <c r="L1439">
        <v>20</v>
      </c>
      <c r="M1439" t="b">
        <v>1</v>
      </c>
      <c r="N1439" t="s">
        <v>8279</v>
      </c>
      <c r="O1439">
        <f t="shared" si="88"/>
        <v>114.5</v>
      </c>
      <c r="P1439">
        <f t="shared" si="89"/>
        <v>57.25</v>
      </c>
      <c r="Q1439" s="5" t="s">
        <v>8325</v>
      </c>
      <c r="R1439" t="s">
        <v>8329</v>
      </c>
      <c r="S1439" s="9">
        <f t="shared" si="90"/>
        <v>40920.571562499994</v>
      </c>
      <c r="T1439" s="9">
        <f t="shared" si="91"/>
        <v>40951.571562499994</v>
      </c>
    </row>
    <row r="1440" spans="1:20" ht="48">
      <c r="A1440">
        <v>1895</v>
      </c>
      <c r="B1440" s="3" t="s">
        <v>1896</v>
      </c>
      <c r="C1440" s="3" t="s">
        <v>6005</v>
      </c>
      <c r="D1440">
        <v>9072</v>
      </c>
      <c r="E1440">
        <v>9228</v>
      </c>
      <c r="F1440" t="s">
        <v>8219</v>
      </c>
      <c r="G1440" t="s">
        <v>8224</v>
      </c>
      <c r="H1440" t="s">
        <v>8246</v>
      </c>
      <c r="I1440">
        <v>1445363722</v>
      </c>
      <c r="J1440">
        <v>1442771722</v>
      </c>
      <c r="K1440" t="b">
        <v>0</v>
      </c>
      <c r="L1440">
        <v>47</v>
      </c>
      <c r="M1440" t="b">
        <v>1</v>
      </c>
      <c r="N1440" t="s">
        <v>8279</v>
      </c>
      <c r="O1440">
        <f t="shared" si="88"/>
        <v>101.72</v>
      </c>
      <c r="P1440">
        <f t="shared" si="89"/>
        <v>196.34</v>
      </c>
      <c r="Q1440" s="5" t="s">
        <v>8325</v>
      </c>
      <c r="R1440" t="s">
        <v>8329</v>
      </c>
      <c r="S1440" s="9">
        <f t="shared" si="90"/>
        <v>42267.413449074076</v>
      </c>
      <c r="T1440" s="9">
        <f t="shared" si="91"/>
        <v>42297.413449074076</v>
      </c>
    </row>
    <row r="1441" spans="1:20" ht="48">
      <c r="A1441">
        <v>1896</v>
      </c>
      <c r="B1441" s="3" t="s">
        <v>1897</v>
      </c>
      <c r="C1441" s="3" t="s">
        <v>6006</v>
      </c>
      <c r="D1441">
        <v>451</v>
      </c>
      <c r="E1441">
        <v>559</v>
      </c>
      <c r="F1441" t="s">
        <v>8219</v>
      </c>
      <c r="G1441" t="s">
        <v>8224</v>
      </c>
      <c r="H1441" t="s">
        <v>8246</v>
      </c>
      <c r="I1441">
        <v>1334250165</v>
      </c>
      <c r="J1441">
        <v>1331658165</v>
      </c>
      <c r="K1441" t="b">
        <v>0</v>
      </c>
      <c r="L1441">
        <v>13</v>
      </c>
      <c r="M1441" t="b">
        <v>1</v>
      </c>
      <c r="N1441" t="s">
        <v>8279</v>
      </c>
      <c r="O1441">
        <f t="shared" si="88"/>
        <v>123.95</v>
      </c>
      <c r="P1441">
        <f t="shared" si="89"/>
        <v>43</v>
      </c>
      <c r="Q1441" s="5" t="s">
        <v>8325</v>
      </c>
      <c r="R1441" t="s">
        <v>8329</v>
      </c>
      <c r="S1441" s="9">
        <f t="shared" si="90"/>
        <v>40981.376909722218</v>
      </c>
      <c r="T1441" s="9">
        <f t="shared" si="91"/>
        <v>41011.376909722218</v>
      </c>
    </row>
    <row r="1442" spans="1:20" ht="48">
      <c r="A1442">
        <v>1897</v>
      </c>
      <c r="B1442" s="3" t="s">
        <v>1898</v>
      </c>
      <c r="C1442" s="3" t="s">
        <v>6007</v>
      </c>
      <c r="D1442">
        <v>6350</v>
      </c>
      <c r="E1442">
        <v>6506</v>
      </c>
      <c r="F1442" t="s">
        <v>8219</v>
      </c>
      <c r="G1442" t="s">
        <v>8224</v>
      </c>
      <c r="H1442" t="s">
        <v>8246</v>
      </c>
      <c r="I1442">
        <v>1393966800</v>
      </c>
      <c r="J1442">
        <v>1392040806</v>
      </c>
      <c r="K1442" t="b">
        <v>0</v>
      </c>
      <c r="L1442">
        <v>183</v>
      </c>
      <c r="M1442" t="b">
        <v>1</v>
      </c>
      <c r="N1442" t="s">
        <v>8279</v>
      </c>
      <c r="O1442">
        <f t="shared" si="88"/>
        <v>102.46</v>
      </c>
      <c r="P1442">
        <f t="shared" si="89"/>
        <v>35.549999999999997</v>
      </c>
      <c r="Q1442" s="5" t="s">
        <v>8325</v>
      </c>
      <c r="R1442" t="s">
        <v>8329</v>
      </c>
      <c r="S1442" s="9">
        <f t="shared" si="90"/>
        <v>41680.250069444439</v>
      </c>
      <c r="T1442" s="9">
        <f t="shared" si="91"/>
        <v>41702.541666666664</v>
      </c>
    </row>
    <row r="1443" spans="1:20" ht="48">
      <c r="A1443">
        <v>1898</v>
      </c>
      <c r="B1443" s="3" t="s">
        <v>1899</v>
      </c>
      <c r="C1443" s="3" t="s">
        <v>6008</v>
      </c>
      <c r="D1443">
        <v>1000</v>
      </c>
      <c r="E1443">
        <v>1445</v>
      </c>
      <c r="F1443" t="s">
        <v>8219</v>
      </c>
      <c r="G1443" t="s">
        <v>8224</v>
      </c>
      <c r="H1443" t="s">
        <v>8246</v>
      </c>
      <c r="I1443">
        <v>1454349600</v>
      </c>
      <c r="J1443">
        <v>1451277473</v>
      </c>
      <c r="K1443" t="b">
        <v>0</v>
      </c>
      <c r="L1443">
        <v>21</v>
      </c>
      <c r="M1443" t="b">
        <v>1</v>
      </c>
      <c r="N1443" t="s">
        <v>8279</v>
      </c>
      <c r="O1443">
        <f t="shared" si="88"/>
        <v>144.5</v>
      </c>
      <c r="P1443">
        <f t="shared" si="89"/>
        <v>68.81</v>
      </c>
      <c r="Q1443" s="5" t="s">
        <v>8325</v>
      </c>
      <c r="R1443" t="s">
        <v>8329</v>
      </c>
      <c r="S1443" s="9">
        <f t="shared" si="90"/>
        <v>42365.8596412037</v>
      </c>
      <c r="T1443" s="9">
        <f t="shared" si="91"/>
        <v>42401.416666666664</v>
      </c>
    </row>
    <row r="1444" spans="1:20" ht="48">
      <c r="A1444">
        <v>1899</v>
      </c>
      <c r="B1444" s="3" t="s">
        <v>1900</v>
      </c>
      <c r="C1444" s="3" t="s">
        <v>6009</v>
      </c>
      <c r="D1444">
        <v>900</v>
      </c>
      <c r="E1444">
        <v>1200</v>
      </c>
      <c r="F1444" t="s">
        <v>8219</v>
      </c>
      <c r="G1444" t="s">
        <v>8224</v>
      </c>
      <c r="H1444" t="s">
        <v>8246</v>
      </c>
      <c r="I1444">
        <v>1427319366</v>
      </c>
      <c r="J1444">
        <v>1424730966</v>
      </c>
      <c r="K1444" t="b">
        <v>0</v>
      </c>
      <c r="L1444">
        <v>42</v>
      </c>
      <c r="M1444" t="b">
        <v>1</v>
      </c>
      <c r="N1444" t="s">
        <v>8279</v>
      </c>
      <c r="O1444">
        <f t="shared" si="88"/>
        <v>133.33000000000001</v>
      </c>
      <c r="P1444">
        <f t="shared" si="89"/>
        <v>28.57</v>
      </c>
      <c r="Q1444" s="5" t="s">
        <v>8325</v>
      </c>
      <c r="R1444" t="s">
        <v>8329</v>
      </c>
      <c r="S1444" s="9">
        <f t="shared" si="90"/>
        <v>42058.608402777776</v>
      </c>
      <c r="T1444" s="9">
        <f t="shared" si="91"/>
        <v>42088.566736111105</v>
      </c>
    </row>
    <row r="1445" spans="1:20" ht="48">
      <c r="A1445">
        <v>1900</v>
      </c>
      <c r="B1445" s="3" t="s">
        <v>1901</v>
      </c>
      <c r="C1445" s="3" t="s">
        <v>6010</v>
      </c>
      <c r="D1445">
        <v>2500</v>
      </c>
      <c r="E1445">
        <v>2734.11</v>
      </c>
      <c r="F1445" t="s">
        <v>8219</v>
      </c>
      <c r="G1445" t="s">
        <v>8224</v>
      </c>
      <c r="H1445" t="s">
        <v>8246</v>
      </c>
      <c r="I1445">
        <v>1349517540</v>
      </c>
      <c r="J1445">
        <v>1347137731</v>
      </c>
      <c r="K1445" t="b">
        <v>0</v>
      </c>
      <c r="L1445">
        <v>54</v>
      </c>
      <c r="M1445" t="b">
        <v>1</v>
      </c>
      <c r="N1445" t="s">
        <v>8279</v>
      </c>
      <c r="O1445">
        <f t="shared" si="88"/>
        <v>109.36</v>
      </c>
      <c r="P1445">
        <f t="shared" si="89"/>
        <v>50.63</v>
      </c>
      <c r="Q1445" s="5" t="s">
        <v>8325</v>
      </c>
      <c r="R1445" t="s">
        <v>8329</v>
      </c>
      <c r="S1445" s="9">
        <f t="shared" si="90"/>
        <v>41160.538553240738</v>
      </c>
      <c r="T1445" s="9">
        <f t="shared" si="91"/>
        <v>41188.082638888889</v>
      </c>
    </row>
    <row r="1446" spans="1:20" ht="32">
      <c r="A1446">
        <v>1921</v>
      </c>
      <c r="B1446" s="3" t="s">
        <v>1922</v>
      </c>
      <c r="C1446" s="3" t="s">
        <v>6031</v>
      </c>
      <c r="D1446">
        <v>1500</v>
      </c>
      <c r="E1446">
        <v>2052</v>
      </c>
      <c r="F1446" t="s">
        <v>8219</v>
      </c>
      <c r="G1446" t="s">
        <v>8224</v>
      </c>
      <c r="H1446" t="s">
        <v>8246</v>
      </c>
      <c r="I1446">
        <v>1342243143</v>
      </c>
      <c r="J1446">
        <v>1339651143</v>
      </c>
      <c r="K1446" t="b">
        <v>0</v>
      </c>
      <c r="L1446">
        <v>38</v>
      </c>
      <c r="M1446" t="b">
        <v>1</v>
      </c>
      <c r="N1446" t="s">
        <v>8279</v>
      </c>
      <c r="O1446">
        <f t="shared" si="88"/>
        <v>136.80000000000001</v>
      </c>
      <c r="P1446">
        <f t="shared" si="89"/>
        <v>54</v>
      </c>
      <c r="Q1446" s="5" t="s">
        <v>8325</v>
      </c>
      <c r="R1446" t="s">
        <v>8329</v>
      </c>
      <c r="S1446" s="9">
        <f t="shared" si="90"/>
        <v>41073.888229166667</v>
      </c>
      <c r="T1446" s="9">
        <f t="shared" si="91"/>
        <v>41103.888229166667</v>
      </c>
    </row>
    <row r="1447" spans="1:20" ht="48">
      <c r="A1447">
        <v>1922</v>
      </c>
      <c r="B1447" s="3" t="s">
        <v>1923</v>
      </c>
      <c r="C1447" s="3" t="s">
        <v>6032</v>
      </c>
      <c r="D1447">
        <v>2000</v>
      </c>
      <c r="E1447">
        <v>2311</v>
      </c>
      <c r="F1447" t="s">
        <v>8219</v>
      </c>
      <c r="G1447" t="s">
        <v>8224</v>
      </c>
      <c r="H1447" t="s">
        <v>8246</v>
      </c>
      <c r="I1447">
        <v>1386828507</v>
      </c>
      <c r="J1447">
        <v>1384236507</v>
      </c>
      <c r="K1447" t="b">
        <v>0</v>
      </c>
      <c r="L1447">
        <v>64</v>
      </c>
      <c r="M1447" t="b">
        <v>1</v>
      </c>
      <c r="N1447" t="s">
        <v>8279</v>
      </c>
      <c r="O1447">
        <f t="shared" si="88"/>
        <v>115.55</v>
      </c>
      <c r="P1447">
        <f t="shared" si="89"/>
        <v>36.11</v>
      </c>
      <c r="Q1447" s="5" t="s">
        <v>8325</v>
      </c>
      <c r="R1447" t="s">
        <v>8329</v>
      </c>
      <c r="S1447" s="9">
        <f t="shared" si="90"/>
        <v>41589.922534722216</v>
      </c>
      <c r="T1447" s="9">
        <f t="shared" si="91"/>
        <v>41619.922534722216</v>
      </c>
    </row>
    <row r="1448" spans="1:20" ht="48">
      <c r="A1448">
        <v>1923</v>
      </c>
      <c r="B1448" s="3" t="s">
        <v>1924</v>
      </c>
      <c r="C1448" s="3" t="s">
        <v>6033</v>
      </c>
      <c r="D1448">
        <v>125</v>
      </c>
      <c r="E1448">
        <v>301</v>
      </c>
      <c r="F1448" t="s">
        <v>8219</v>
      </c>
      <c r="G1448" t="s">
        <v>8224</v>
      </c>
      <c r="H1448" t="s">
        <v>8246</v>
      </c>
      <c r="I1448">
        <v>1317099540</v>
      </c>
      <c r="J1448">
        <v>1313612532</v>
      </c>
      <c r="K1448" t="b">
        <v>0</v>
      </c>
      <c r="L1448">
        <v>13</v>
      </c>
      <c r="M1448" t="b">
        <v>1</v>
      </c>
      <c r="N1448" t="s">
        <v>8279</v>
      </c>
      <c r="O1448">
        <f t="shared" si="88"/>
        <v>240.8</v>
      </c>
      <c r="P1448">
        <f t="shared" si="89"/>
        <v>23.15</v>
      </c>
      <c r="Q1448" s="5" t="s">
        <v>8325</v>
      </c>
      <c r="R1448" t="s">
        <v>8329</v>
      </c>
      <c r="S1448" s="9">
        <f t="shared" si="90"/>
        <v>40772.515416666662</v>
      </c>
      <c r="T1448" s="9">
        <f t="shared" si="91"/>
        <v>40812.874305555553</v>
      </c>
    </row>
    <row r="1449" spans="1:20" ht="48">
      <c r="A1449">
        <v>1924</v>
      </c>
      <c r="B1449" s="3" t="s">
        <v>1925</v>
      </c>
      <c r="C1449" s="3" t="s">
        <v>6034</v>
      </c>
      <c r="D1449">
        <v>3000</v>
      </c>
      <c r="E1449">
        <v>3432</v>
      </c>
      <c r="F1449" t="s">
        <v>8219</v>
      </c>
      <c r="G1449" t="s">
        <v>8224</v>
      </c>
      <c r="H1449" t="s">
        <v>8246</v>
      </c>
      <c r="I1449">
        <v>1389814380</v>
      </c>
      <c r="J1449">
        <v>1387390555</v>
      </c>
      <c r="K1449" t="b">
        <v>0</v>
      </c>
      <c r="L1449">
        <v>33</v>
      </c>
      <c r="M1449" t="b">
        <v>1</v>
      </c>
      <c r="N1449" t="s">
        <v>8279</v>
      </c>
      <c r="O1449">
        <f t="shared" si="88"/>
        <v>114.4</v>
      </c>
      <c r="P1449">
        <f t="shared" si="89"/>
        <v>104</v>
      </c>
      <c r="Q1449" s="5" t="s">
        <v>8325</v>
      </c>
      <c r="R1449" t="s">
        <v>8329</v>
      </c>
      <c r="S1449" s="9">
        <f t="shared" si="90"/>
        <v>41626.427719907406</v>
      </c>
      <c r="T1449" s="9">
        <f t="shared" si="91"/>
        <v>41654.481249999997</v>
      </c>
    </row>
    <row r="1450" spans="1:20" ht="32">
      <c r="A1450">
        <v>1925</v>
      </c>
      <c r="B1450" s="3" t="s">
        <v>1926</v>
      </c>
      <c r="C1450" s="3" t="s">
        <v>6035</v>
      </c>
      <c r="D1450">
        <v>1500</v>
      </c>
      <c r="E1450">
        <v>1655</v>
      </c>
      <c r="F1450" t="s">
        <v>8219</v>
      </c>
      <c r="G1450" t="s">
        <v>8224</v>
      </c>
      <c r="H1450" t="s">
        <v>8246</v>
      </c>
      <c r="I1450">
        <v>1381449600</v>
      </c>
      <c r="J1450">
        <v>1379540288</v>
      </c>
      <c r="K1450" t="b">
        <v>0</v>
      </c>
      <c r="L1450">
        <v>52</v>
      </c>
      <c r="M1450" t="b">
        <v>1</v>
      </c>
      <c r="N1450" t="s">
        <v>8279</v>
      </c>
      <c r="O1450">
        <f t="shared" si="88"/>
        <v>110.33</v>
      </c>
      <c r="P1450">
        <f t="shared" si="89"/>
        <v>31.83</v>
      </c>
      <c r="Q1450" s="5" t="s">
        <v>8325</v>
      </c>
      <c r="R1450" t="s">
        <v>8329</v>
      </c>
      <c r="S1450" s="9">
        <f t="shared" si="90"/>
        <v>41535.568148148144</v>
      </c>
      <c r="T1450" s="9">
        <f t="shared" si="91"/>
        <v>41557.666666666664</v>
      </c>
    </row>
    <row r="1451" spans="1:20" ht="64">
      <c r="A1451">
        <v>1926</v>
      </c>
      <c r="B1451" s="3" t="s">
        <v>1927</v>
      </c>
      <c r="C1451" s="3" t="s">
        <v>6036</v>
      </c>
      <c r="D1451">
        <v>1500</v>
      </c>
      <c r="E1451">
        <v>2930.69</v>
      </c>
      <c r="F1451" t="s">
        <v>8219</v>
      </c>
      <c r="G1451" t="s">
        <v>8224</v>
      </c>
      <c r="H1451" t="s">
        <v>8246</v>
      </c>
      <c r="I1451">
        <v>1288657560</v>
      </c>
      <c r="J1451">
        <v>1286319256</v>
      </c>
      <c r="K1451" t="b">
        <v>0</v>
      </c>
      <c r="L1451">
        <v>107</v>
      </c>
      <c r="M1451" t="b">
        <v>1</v>
      </c>
      <c r="N1451" t="s">
        <v>8279</v>
      </c>
      <c r="O1451">
        <f t="shared" si="88"/>
        <v>195.38</v>
      </c>
      <c r="P1451">
        <f t="shared" si="89"/>
        <v>27.39</v>
      </c>
      <c r="Q1451" s="5" t="s">
        <v>8325</v>
      </c>
      <c r="R1451" t="s">
        <v>8329</v>
      </c>
      <c r="S1451" s="9">
        <f t="shared" si="90"/>
        <v>40456.621018518512</v>
      </c>
      <c r="T1451" s="9">
        <f t="shared" si="91"/>
        <v>40483.68472222222</v>
      </c>
    </row>
    <row r="1452" spans="1:20" ht="16">
      <c r="A1452">
        <v>1927</v>
      </c>
      <c r="B1452" s="3" t="s">
        <v>1928</v>
      </c>
      <c r="C1452" s="3" t="s">
        <v>6037</v>
      </c>
      <c r="D1452">
        <v>600</v>
      </c>
      <c r="E1452">
        <v>620</v>
      </c>
      <c r="F1452" t="s">
        <v>8219</v>
      </c>
      <c r="G1452" t="s">
        <v>8224</v>
      </c>
      <c r="H1452" t="s">
        <v>8246</v>
      </c>
      <c r="I1452">
        <v>1331182740</v>
      </c>
      <c r="J1452">
        <v>1329856839</v>
      </c>
      <c r="K1452" t="b">
        <v>0</v>
      </c>
      <c r="L1452">
        <v>11</v>
      </c>
      <c r="M1452" t="b">
        <v>1</v>
      </c>
      <c r="N1452" t="s">
        <v>8279</v>
      </c>
      <c r="O1452">
        <f t="shared" si="88"/>
        <v>103.33</v>
      </c>
      <c r="P1452">
        <f t="shared" si="89"/>
        <v>56.36</v>
      </c>
      <c r="Q1452" s="5" t="s">
        <v>8325</v>
      </c>
      <c r="R1452" t="s">
        <v>8329</v>
      </c>
      <c r="S1452" s="9">
        <f t="shared" si="90"/>
        <v>40960.528229166666</v>
      </c>
      <c r="T1452" s="9">
        <f t="shared" si="91"/>
        <v>40975.874305555553</v>
      </c>
    </row>
    <row r="1453" spans="1:20" ht="32">
      <c r="A1453">
        <v>1928</v>
      </c>
      <c r="B1453" s="3" t="s">
        <v>1929</v>
      </c>
      <c r="C1453" s="3" t="s">
        <v>6038</v>
      </c>
      <c r="D1453">
        <v>2550</v>
      </c>
      <c r="E1453">
        <v>2630</v>
      </c>
      <c r="F1453" t="s">
        <v>8219</v>
      </c>
      <c r="G1453" t="s">
        <v>8224</v>
      </c>
      <c r="H1453" t="s">
        <v>8246</v>
      </c>
      <c r="I1453">
        <v>1367940794</v>
      </c>
      <c r="J1453">
        <v>1365348794</v>
      </c>
      <c r="K1453" t="b">
        <v>0</v>
      </c>
      <c r="L1453">
        <v>34</v>
      </c>
      <c r="M1453" t="b">
        <v>1</v>
      </c>
      <c r="N1453" t="s">
        <v>8279</v>
      </c>
      <c r="O1453">
        <f t="shared" si="88"/>
        <v>103.14</v>
      </c>
      <c r="P1453">
        <f t="shared" si="89"/>
        <v>77.349999999999994</v>
      </c>
      <c r="Q1453" s="5" t="s">
        <v>8325</v>
      </c>
      <c r="R1453" t="s">
        <v>8329</v>
      </c>
      <c r="S1453" s="9">
        <f t="shared" si="90"/>
        <v>41371.314745370364</v>
      </c>
      <c r="T1453" s="9">
        <f t="shared" si="91"/>
        <v>41401.314745370364</v>
      </c>
    </row>
    <row r="1454" spans="1:20" ht="48">
      <c r="A1454">
        <v>1929</v>
      </c>
      <c r="B1454" s="3" t="s">
        <v>1930</v>
      </c>
      <c r="C1454" s="3" t="s">
        <v>6039</v>
      </c>
      <c r="D1454">
        <v>3200</v>
      </c>
      <c r="E1454">
        <v>3210</v>
      </c>
      <c r="F1454" t="s">
        <v>8219</v>
      </c>
      <c r="G1454" t="s">
        <v>8224</v>
      </c>
      <c r="H1454" t="s">
        <v>8246</v>
      </c>
      <c r="I1454">
        <v>1309825866</v>
      </c>
      <c r="J1454">
        <v>1306197066</v>
      </c>
      <c r="K1454" t="b">
        <v>0</v>
      </c>
      <c r="L1454">
        <v>75</v>
      </c>
      <c r="M1454" t="b">
        <v>1</v>
      </c>
      <c r="N1454" t="s">
        <v>8279</v>
      </c>
      <c r="O1454">
        <f t="shared" si="88"/>
        <v>100.31</v>
      </c>
      <c r="P1454">
        <f t="shared" si="89"/>
        <v>42.8</v>
      </c>
      <c r="Q1454" s="5" t="s">
        <v>8325</v>
      </c>
      <c r="R1454" t="s">
        <v>8329</v>
      </c>
      <c r="S1454" s="9">
        <f t="shared" si="90"/>
        <v>40686.688263888886</v>
      </c>
      <c r="T1454" s="9">
        <f t="shared" si="91"/>
        <v>40728.688263888886</v>
      </c>
    </row>
    <row r="1455" spans="1:20" ht="32">
      <c r="A1455">
        <v>1930</v>
      </c>
      <c r="B1455" s="3" t="s">
        <v>1931</v>
      </c>
      <c r="C1455" s="3" t="s">
        <v>6040</v>
      </c>
      <c r="D1455">
        <v>1000</v>
      </c>
      <c r="E1455">
        <v>1270</v>
      </c>
      <c r="F1455" t="s">
        <v>8219</v>
      </c>
      <c r="G1455" t="s">
        <v>8224</v>
      </c>
      <c r="H1455" t="s">
        <v>8246</v>
      </c>
      <c r="I1455">
        <v>1373203482</v>
      </c>
      <c r="J1455">
        <v>1368019482</v>
      </c>
      <c r="K1455" t="b">
        <v>0</v>
      </c>
      <c r="L1455">
        <v>26</v>
      </c>
      <c r="M1455" t="b">
        <v>1</v>
      </c>
      <c r="N1455" t="s">
        <v>8279</v>
      </c>
      <c r="O1455">
        <f t="shared" si="88"/>
        <v>127</v>
      </c>
      <c r="P1455">
        <f t="shared" si="89"/>
        <v>48.85</v>
      </c>
      <c r="Q1455" s="5" t="s">
        <v>8325</v>
      </c>
      <c r="R1455" t="s">
        <v>8329</v>
      </c>
      <c r="S1455" s="9">
        <f t="shared" si="90"/>
        <v>41402.225486111107</v>
      </c>
      <c r="T1455" s="9">
        <f t="shared" si="91"/>
        <v>41462.225486111107</v>
      </c>
    </row>
    <row r="1456" spans="1:20" ht="32">
      <c r="A1456">
        <v>1931</v>
      </c>
      <c r="B1456" s="3" t="s">
        <v>1932</v>
      </c>
      <c r="C1456" s="3" t="s">
        <v>6041</v>
      </c>
      <c r="D1456">
        <v>2000</v>
      </c>
      <c r="E1456">
        <v>2412.02</v>
      </c>
      <c r="F1456" t="s">
        <v>8219</v>
      </c>
      <c r="G1456" t="s">
        <v>8224</v>
      </c>
      <c r="H1456" t="s">
        <v>8246</v>
      </c>
      <c r="I1456">
        <v>1337657400</v>
      </c>
      <c r="J1456">
        <v>1336512309</v>
      </c>
      <c r="K1456" t="b">
        <v>0</v>
      </c>
      <c r="L1456">
        <v>50</v>
      </c>
      <c r="M1456" t="b">
        <v>1</v>
      </c>
      <c r="N1456" t="s">
        <v>8279</v>
      </c>
      <c r="O1456">
        <f t="shared" si="88"/>
        <v>120.6</v>
      </c>
      <c r="P1456">
        <f t="shared" si="89"/>
        <v>48.24</v>
      </c>
      <c r="Q1456" s="5" t="s">
        <v>8325</v>
      </c>
      <c r="R1456" t="s">
        <v>8329</v>
      </c>
      <c r="S1456" s="9">
        <f t="shared" si="90"/>
        <v>41037.559131944443</v>
      </c>
      <c r="T1456" s="9">
        <f t="shared" si="91"/>
        <v>41050.8125</v>
      </c>
    </row>
    <row r="1457" spans="1:20" ht="48">
      <c r="A1457">
        <v>1932</v>
      </c>
      <c r="B1457" s="3" t="s">
        <v>1933</v>
      </c>
      <c r="C1457" s="3" t="s">
        <v>6042</v>
      </c>
      <c r="D1457">
        <v>5250</v>
      </c>
      <c r="E1457">
        <v>5617</v>
      </c>
      <c r="F1457" t="s">
        <v>8219</v>
      </c>
      <c r="G1457" t="s">
        <v>8224</v>
      </c>
      <c r="H1457" t="s">
        <v>8246</v>
      </c>
      <c r="I1457">
        <v>1327433173</v>
      </c>
      <c r="J1457">
        <v>1325618773</v>
      </c>
      <c r="K1457" t="b">
        <v>0</v>
      </c>
      <c r="L1457">
        <v>80</v>
      </c>
      <c r="M1457" t="b">
        <v>1</v>
      </c>
      <c r="N1457" t="s">
        <v>8279</v>
      </c>
      <c r="O1457">
        <f t="shared" si="88"/>
        <v>106.99</v>
      </c>
      <c r="P1457">
        <f t="shared" si="89"/>
        <v>70.209999999999994</v>
      </c>
      <c r="Q1457" s="5" t="s">
        <v>8325</v>
      </c>
      <c r="R1457" t="s">
        <v>8329</v>
      </c>
      <c r="S1457" s="9">
        <f t="shared" si="90"/>
        <v>40911.476539351854</v>
      </c>
      <c r="T1457" s="9">
        <f t="shared" si="91"/>
        <v>40932.476539351854</v>
      </c>
    </row>
    <row r="1458" spans="1:20" ht="48">
      <c r="A1458">
        <v>1933</v>
      </c>
      <c r="B1458" s="3" t="s">
        <v>1934</v>
      </c>
      <c r="C1458" s="3" t="s">
        <v>6043</v>
      </c>
      <c r="D1458">
        <v>6000</v>
      </c>
      <c r="E1458">
        <v>10346</v>
      </c>
      <c r="F1458" t="s">
        <v>8219</v>
      </c>
      <c r="G1458" t="s">
        <v>8224</v>
      </c>
      <c r="H1458" t="s">
        <v>8246</v>
      </c>
      <c r="I1458">
        <v>1411787307</v>
      </c>
      <c r="J1458">
        <v>1409195307</v>
      </c>
      <c r="K1458" t="b">
        <v>0</v>
      </c>
      <c r="L1458">
        <v>110</v>
      </c>
      <c r="M1458" t="b">
        <v>1</v>
      </c>
      <c r="N1458" t="s">
        <v>8279</v>
      </c>
      <c r="O1458">
        <f t="shared" si="88"/>
        <v>172.43</v>
      </c>
      <c r="P1458">
        <f t="shared" si="89"/>
        <v>94.05</v>
      </c>
      <c r="Q1458" s="5" t="s">
        <v>8325</v>
      </c>
      <c r="R1458" t="s">
        <v>8329</v>
      </c>
      <c r="S1458" s="9">
        <f t="shared" si="90"/>
        <v>41878.797534722216</v>
      </c>
      <c r="T1458" s="9">
        <f t="shared" si="91"/>
        <v>41908.797534722216</v>
      </c>
    </row>
    <row r="1459" spans="1:20" ht="48">
      <c r="A1459">
        <v>1934</v>
      </c>
      <c r="B1459" s="3" t="s">
        <v>1935</v>
      </c>
      <c r="C1459" s="3" t="s">
        <v>6044</v>
      </c>
      <c r="D1459">
        <v>5000</v>
      </c>
      <c r="E1459">
        <v>6181</v>
      </c>
      <c r="F1459" t="s">
        <v>8219</v>
      </c>
      <c r="G1459" t="s">
        <v>8224</v>
      </c>
      <c r="H1459" t="s">
        <v>8246</v>
      </c>
      <c r="I1459">
        <v>1324789200</v>
      </c>
      <c r="J1459">
        <v>1321649321</v>
      </c>
      <c r="K1459" t="b">
        <v>0</v>
      </c>
      <c r="L1459">
        <v>77</v>
      </c>
      <c r="M1459" t="b">
        <v>1</v>
      </c>
      <c r="N1459" t="s">
        <v>8279</v>
      </c>
      <c r="O1459">
        <f t="shared" si="88"/>
        <v>123.62</v>
      </c>
      <c r="P1459">
        <f t="shared" si="89"/>
        <v>80.27</v>
      </c>
      <c r="Q1459" s="5" t="s">
        <v>8325</v>
      </c>
      <c r="R1459" t="s">
        <v>8329</v>
      </c>
      <c r="S1459" s="9">
        <f t="shared" si="90"/>
        <v>40865.533807870372</v>
      </c>
      <c r="T1459" s="9">
        <f t="shared" si="91"/>
        <v>40901.875</v>
      </c>
    </row>
    <row r="1460" spans="1:20" ht="48">
      <c r="A1460">
        <v>1935</v>
      </c>
      <c r="B1460" s="3" t="s">
        <v>1936</v>
      </c>
      <c r="C1460" s="3" t="s">
        <v>6045</v>
      </c>
      <c r="D1460">
        <v>2500</v>
      </c>
      <c r="E1460">
        <v>2710</v>
      </c>
      <c r="F1460" t="s">
        <v>8219</v>
      </c>
      <c r="G1460" t="s">
        <v>8224</v>
      </c>
      <c r="H1460" t="s">
        <v>8246</v>
      </c>
      <c r="I1460">
        <v>1403326740</v>
      </c>
      <c r="J1460">
        <v>1400106171</v>
      </c>
      <c r="K1460" t="b">
        <v>0</v>
      </c>
      <c r="L1460">
        <v>50</v>
      </c>
      <c r="M1460" t="b">
        <v>1</v>
      </c>
      <c r="N1460" t="s">
        <v>8279</v>
      </c>
      <c r="O1460">
        <f t="shared" si="88"/>
        <v>108.4</v>
      </c>
      <c r="P1460">
        <f t="shared" si="89"/>
        <v>54.2</v>
      </c>
      <c r="Q1460" s="5" t="s">
        <v>8325</v>
      </c>
      <c r="R1460" t="s">
        <v>8329</v>
      </c>
      <c r="S1460" s="9">
        <f t="shared" si="90"/>
        <v>41773.599201388883</v>
      </c>
      <c r="T1460" s="9">
        <f t="shared" si="91"/>
        <v>41810.874305555553</v>
      </c>
    </row>
    <row r="1461" spans="1:20" ht="48">
      <c r="A1461">
        <v>1936</v>
      </c>
      <c r="B1461" s="3" t="s">
        <v>1937</v>
      </c>
      <c r="C1461" s="3" t="s">
        <v>6046</v>
      </c>
      <c r="D1461">
        <v>7500</v>
      </c>
      <c r="E1461">
        <v>8739.01</v>
      </c>
      <c r="F1461" t="s">
        <v>8219</v>
      </c>
      <c r="G1461" t="s">
        <v>8224</v>
      </c>
      <c r="H1461" t="s">
        <v>8246</v>
      </c>
      <c r="I1461">
        <v>1323151140</v>
      </c>
      <c r="J1461">
        <v>1320528070</v>
      </c>
      <c r="K1461" t="b">
        <v>0</v>
      </c>
      <c r="L1461">
        <v>145</v>
      </c>
      <c r="M1461" t="b">
        <v>1</v>
      </c>
      <c r="N1461" t="s">
        <v>8279</v>
      </c>
      <c r="O1461">
        <f t="shared" si="88"/>
        <v>116.52</v>
      </c>
      <c r="P1461">
        <f t="shared" si="89"/>
        <v>60.27</v>
      </c>
      <c r="Q1461" s="5" t="s">
        <v>8325</v>
      </c>
      <c r="R1461" t="s">
        <v>8329</v>
      </c>
      <c r="S1461" s="9">
        <f t="shared" si="90"/>
        <v>40852.55636574074</v>
      </c>
      <c r="T1461" s="9">
        <f t="shared" si="91"/>
        <v>40882.915972222218</v>
      </c>
    </row>
    <row r="1462" spans="1:20" ht="48">
      <c r="A1462">
        <v>1937</v>
      </c>
      <c r="B1462" s="3" t="s">
        <v>1938</v>
      </c>
      <c r="C1462" s="3" t="s">
        <v>6047</v>
      </c>
      <c r="D1462">
        <v>600</v>
      </c>
      <c r="E1462">
        <v>1123.47</v>
      </c>
      <c r="F1462" t="s">
        <v>8219</v>
      </c>
      <c r="G1462" t="s">
        <v>8224</v>
      </c>
      <c r="H1462" t="s">
        <v>8246</v>
      </c>
      <c r="I1462">
        <v>1339732740</v>
      </c>
      <c r="J1462">
        <v>1338346281</v>
      </c>
      <c r="K1462" t="b">
        <v>0</v>
      </c>
      <c r="L1462">
        <v>29</v>
      </c>
      <c r="M1462" t="b">
        <v>1</v>
      </c>
      <c r="N1462" t="s">
        <v>8279</v>
      </c>
      <c r="O1462">
        <f t="shared" si="88"/>
        <v>187.25</v>
      </c>
      <c r="P1462">
        <f t="shared" si="89"/>
        <v>38.74</v>
      </c>
      <c r="Q1462" s="5" t="s">
        <v>8325</v>
      </c>
      <c r="R1462" t="s">
        <v>8329</v>
      </c>
      <c r="S1462" s="9">
        <f t="shared" si="90"/>
        <v>41058.78565972222</v>
      </c>
      <c r="T1462" s="9">
        <f t="shared" si="91"/>
        <v>41074.832638888889</v>
      </c>
    </row>
    <row r="1463" spans="1:20" ht="48">
      <c r="A1463">
        <v>1938</v>
      </c>
      <c r="B1463" s="3" t="s">
        <v>1939</v>
      </c>
      <c r="C1463" s="3" t="s">
        <v>6048</v>
      </c>
      <c r="D1463">
        <v>15000</v>
      </c>
      <c r="E1463">
        <v>17390</v>
      </c>
      <c r="F1463" t="s">
        <v>8219</v>
      </c>
      <c r="G1463" t="s">
        <v>8224</v>
      </c>
      <c r="H1463" t="s">
        <v>8246</v>
      </c>
      <c r="I1463">
        <v>1372741200</v>
      </c>
      <c r="J1463">
        <v>1370067231</v>
      </c>
      <c r="K1463" t="b">
        <v>0</v>
      </c>
      <c r="L1463">
        <v>114</v>
      </c>
      <c r="M1463" t="b">
        <v>1</v>
      </c>
      <c r="N1463" t="s">
        <v>8279</v>
      </c>
      <c r="O1463">
        <f t="shared" si="88"/>
        <v>115.93</v>
      </c>
      <c r="P1463">
        <f t="shared" si="89"/>
        <v>152.54</v>
      </c>
      <c r="Q1463" s="5" t="s">
        <v>8325</v>
      </c>
      <c r="R1463" t="s">
        <v>8329</v>
      </c>
      <c r="S1463" s="9">
        <f t="shared" si="90"/>
        <v>41425.92628472222</v>
      </c>
      <c r="T1463" s="9">
        <f t="shared" si="91"/>
        <v>41456.875</v>
      </c>
    </row>
    <row r="1464" spans="1:20" ht="48">
      <c r="A1464">
        <v>1939</v>
      </c>
      <c r="B1464" s="3" t="s">
        <v>1940</v>
      </c>
      <c r="C1464" s="3" t="s">
        <v>6049</v>
      </c>
      <c r="D1464">
        <v>10000</v>
      </c>
      <c r="E1464">
        <v>11070</v>
      </c>
      <c r="F1464" t="s">
        <v>8219</v>
      </c>
      <c r="G1464" t="s">
        <v>8224</v>
      </c>
      <c r="H1464" t="s">
        <v>8246</v>
      </c>
      <c r="I1464">
        <v>1362955108</v>
      </c>
      <c r="J1464">
        <v>1360366708</v>
      </c>
      <c r="K1464" t="b">
        <v>0</v>
      </c>
      <c r="L1464">
        <v>96</v>
      </c>
      <c r="M1464" t="b">
        <v>1</v>
      </c>
      <c r="N1464" t="s">
        <v>8279</v>
      </c>
      <c r="O1464">
        <f t="shared" si="88"/>
        <v>110.7</v>
      </c>
      <c r="P1464">
        <f t="shared" si="89"/>
        <v>115.31</v>
      </c>
      <c r="Q1464" s="5" t="s">
        <v>8325</v>
      </c>
      <c r="R1464" t="s">
        <v>8329</v>
      </c>
      <c r="S1464" s="9">
        <f t="shared" si="90"/>
        <v>41313.651712962957</v>
      </c>
      <c r="T1464" s="9">
        <f t="shared" si="91"/>
        <v>41343.610046296293</v>
      </c>
    </row>
    <row r="1465" spans="1:20" ht="48">
      <c r="A1465">
        <v>1940</v>
      </c>
      <c r="B1465" s="3" t="s">
        <v>1941</v>
      </c>
      <c r="C1465" s="3" t="s">
        <v>6050</v>
      </c>
      <c r="D1465">
        <v>650</v>
      </c>
      <c r="E1465">
        <v>1111</v>
      </c>
      <c r="F1465" t="s">
        <v>8219</v>
      </c>
      <c r="G1465" t="s">
        <v>8224</v>
      </c>
      <c r="H1465" t="s">
        <v>8246</v>
      </c>
      <c r="I1465">
        <v>1308110340</v>
      </c>
      <c r="J1465">
        <v>1304770233</v>
      </c>
      <c r="K1465" t="b">
        <v>0</v>
      </c>
      <c r="L1465">
        <v>31</v>
      </c>
      <c r="M1465" t="b">
        <v>1</v>
      </c>
      <c r="N1465" t="s">
        <v>8279</v>
      </c>
      <c r="O1465">
        <f t="shared" si="88"/>
        <v>170.92</v>
      </c>
      <c r="P1465">
        <f t="shared" si="89"/>
        <v>35.840000000000003</v>
      </c>
      <c r="Q1465" s="5" t="s">
        <v>8325</v>
      </c>
      <c r="R1465" t="s">
        <v>8329</v>
      </c>
      <c r="S1465" s="9">
        <f t="shared" si="90"/>
        <v>40670.173993055556</v>
      </c>
      <c r="T1465" s="9">
        <f t="shared" si="91"/>
        <v>40708.832638888889</v>
      </c>
    </row>
    <row r="1466" spans="1:20" ht="48">
      <c r="A1466">
        <v>2081</v>
      </c>
      <c r="B1466" s="3" t="s">
        <v>2082</v>
      </c>
      <c r="C1466" s="3" t="s">
        <v>6191</v>
      </c>
      <c r="D1466">
        <v>3500</v>
      </c>
      <c r="E1466">
        <v>4010</v>
      </c>
      <c r="F1466" t="s">
        <v>8219</v>
      </c>
      <c r="G1466" t="s">
        <v>8224</v>
      </c>
      <c r="H1466" t="s">
        <v>8246</v>
      </c>
      <c r="I1466">
        <v>1337144340</v>
      </c>
      <c r="J1466">
        <v>1333597555</v>
      </c>
      <c r="K1466" t="b">
        <v>0</v>
      </c>
      <c r="L1466">
        <v>55</v>
      </c>
      <c r="M1466" t="b">
        <v>1</v>
      </c>
      <c r="N1466" t="s">
        <v>8279</v>
      </c>
      <c r="O1466">
        <f t="shared" si="88"/>
        <v>114.57</v>
      </c>
      <c r="P1466">
        <f t="shared" si="89"/>
        <v>72.91</v>
      </c>
      <c r="Q1466" s="5" t="s">
        <v>8325</v>
      </c>
      <c r="R1466" t="s">
        <v>8329</v>
      </c>
      <c r="S1466" s="9">
        <f t="shared" si="90"/>
        <v>41003.823553240734</v>
      </c>
      <c r="T1466" s="9">
        <f t="shared" si="91"/>
        <v>41044.874305555553</v>
      </c>
    </row>
    <row r="1467" spans="1:20" ht="48">
      <c r="A1467">
        <v>2082</v>
      </c>
      <c r="B1467" s="3" t="s">
        <v>2083</v>
      </c>
      <c r="C1467" s="3" t="s">
        <v>6192</v>
      </c>
      <c r="D1467">
        <v>1500</v>
      </c>
      <c r="E1467">
        <v>1661</v>
      </c>
      <c r="F1467" t="s">
        <v>8219</v>
      </c>
      <c r="G1467" t="s">
        <v>8224</v>
      </c>
      <c r="H1467" t="s">
        <v>8246</v>
      </c>
      <c r="I1467">
        <v>1322106796</v>
      </c>
      <c r="J1467">
        <v>1316919196</v>
      </c>
      <c r="K1467" t="b">
        <v>0</v>
      </c>
      <c r="L1467">
        <v>38</v>
      </c>
      <c r="M1467" t="b">
        <v>1</v>
      </c>
      <c r="N1467" t="s">
        <v>8279</v>
      </c>
      <c r="O1467">
        <f t="shared" si="88"/>
        <v>110.73</v>
      </c>
      <c r="P1467">
        <f t="shared" si="89"/>
        <v>43.71</v>
      </c>
      <c r="Q1467" s="5" t="s">
        <v>8325</v>
      </c>
      <c r="R1467" t="s">
        <v>8329</v>
      </c>
      <c r="S1467" s="9">
        <f t="shared" si="90"/>
        <v>40810.786990740737</v>
      </c>
      <c r="T1467" s="9">
        <f t="shared" si="91"/>
        <v>40870.828657407408</v>
      </c>
    </row>
    <row r="1468" spans="1:20" ht="48">
      <c r="A1468">
        <v>2083</v>
      </c>
      <c r="B1468" s="3" t="s">
        <v>2084</v>
      </c>
      <c r="C1468" s="3" t="s">
        <v>6193</v>
      </c>
      <c r="D1468">
        <v>750</v>
      </c>
      <c r="E1468">
        <v>850</v>
      </c>
      <c r="F1468" t="s">
        <v>8219</v>
      </c>
      <c r="G1468" t="s">
        <v>8224</v>
      </c>
      <c r="H1468" t="s">
        <v>8246</v>
      </c>
      <c r="I1468">
        <v>1338830395</v>
      </c>
      <c r="J1468">
        <v>1336238395</v>
      </c>
      <c r="K1468" t="b">
        <v>0</v>
      </c>
      <c r="L1468">
        <v>25</v>
      </c>
      <c r="M1468" t="b">
        <v>1</v>
      </c>
      <c r="N1468" t="s">
        <v>8279</v>
      </c>
      <c r="O1468">
        <f t="shared" si="88"/>
        <v>113.33</v>
      </c>
      <c r="P1468">
        <f t="shared" si="89"/>
        <v>34</v>
      </c>
      <c r="Q1468" s="5" t="s">
        <v>8325</v>
      </c>
      <c r="R1468" t="s">
        <v>8329</v>
      </c>
      <c r="S1468" s="9">
        <f t="shared" si="90"/>
        <v>41034.388831018514</v>
      </c>
      <c r="T1468" s="9">
        <f t="shared" si="91"/>
        <v>41064.388831018514</v>
      </c>
    </row>
    <row r="1469" spans="1:20" ht="48">
      <c r="A1469">
        <v>2084</v>
      </c>
      <c r="B1469" s="3" t="s">
        <v>2085</v>
      </c>
      <c r="C1469" s="3" t="s">
        <v>6194</v>
      </c>
      <c r="D1469">
        <v>3000</v>
      </c>
      <c r="E1469">
        <v>3250</v>
      </c>
      <c r="F1469" t="s">
        <v>8219</v>
      </c>
      <c r="G1469" t="s">
        <v>8224</v>
      </c>
      <c r="H1469" t="s">
        <v>8246</v>
      </c>
      <c r="I1469">
        <v>1399186740</v>
      </c>
      <c r="J1469">
        <v>1396468782</v>
      </c>
      <c r="K1469" t="b">
        <v>0</v>
      </c>
      <c r="L1469">
        <v>46</v>
      </c>
      <c r="M1469" t="b">
        <v>1</v>
      </c>
      <c r="N1469" t="s">
        <v>8279</v>
      </c>
      <c r="O1469">
        <f t="shared" si="88"/>
        <v>108.33</v>
      </c>
      <c r="P1469">
        <f t="shared" si="89"/>
        <v>70.650000000000006</v>
      </c>
      <c r="Q1469" s="5" t="s">
        <v>8325</v>
      </c>
      <c r="R1469" t="s">
        <v>8329</v>
      </c>
      <c r="S1469" s="9">
        <f t="shared" si="90"/>
        <v>41731.499791666662</v>
      </c>
      <c r="T1469" s="9">
        <f t="shared" si="91"/>
        <v>41762.957638888889</v>
      </c>
    </row>
    <row r="1470" spans="1:20" ht="48">
      <c r="A1470">
        <v>2085</v>
      </c>
      <c r="B1470" s="3" t="s">
        <v>2086</v>
      </c>
      <c r="C1470" s="3" t="s">
        <v>6195</v>
      </c>
      <c r="D1470">
        <v>6000</v>
      </c>
      <c r="E1470">
        <v>7412</v>
      </c>
      <c r="F1470" t="s">
        <v>8219</v>
      </c>
      <c r="G1470" t="s">
        <v>8224</v>
      </c>
      <c r="H1470" t="s">
        <v>8246</v>
      </c>
      <c r="I1470">
        <v>1342382587</v>
      </c>
      <c r="J1470">
        <v>1339790587</v>
      </c>
      <c r="K1470" t="b">
        <v>0</v>
      </c>
      <c r="L1470">
        <v>83</v>
      </c>
      <c r="M1470" t="b">
        <v>1</v>
      </c>
      <c r="N1470" t="s">
        <v>8279</v>
      </c>
      <c r="O1470">
        <f t="shared" si="88"/>
        <v>123.53</v>
      </c>
      <c r="P1470">
        <f t="shared" si="89"/>
        <v>89.3</v>
      </c>
      <c r="Q1470" s="5" t="s">
        <v>8325</v>
      </c>
      <c r="R1470" t="s">
        <v>8329</v>
      </c>
      <c r="S1470" s="9">
        <f t="shared" si="90"/>
        <v>41075.502164351848</v>
      </c>
      <c r="T1470" s="9">
        <f t="shared" si="91"/>
        <v>41105.502164351848</v>
      </c>
    </row>
    <row r="1471" spans="1:20" ht="48">
      <c r="A1471">
        <v>2086</v>
      </c>
      <c r="B1471" s="3" t="s">
        <v>2087</v>
      </c>
      <c r="C1471" s="3" t="s">
        <v>6196</v>
      </c>
      <c r="D1471">
        <v>4000</v>
      </c>
      <c r="E1471">
        <v>4028</v>
      </c>
      <c r="F1471" t="s">
        <v>8219</v>
      </c>
      <c r="G1471" t="s">
        <v>8224</v>
      </c>
      <c r="H1471" t="s">
        <v>8246</v>
      </c>
      <c r="I1471">
        <v>1323838740</v>
      </c>
      <c r="J1471">
        <v>1321200332</v>
      </c>
      <c r="K1471" t="b">
        <v>0</v>
      </c>
      <c r="L1471">
        <v>35</v>
      </c>
      <c r="M1471" t="b">
        <v>1</v>
      </c>
      <c r="N1471" t="s">
        <v>8279</v>
      </c>
      <c r="O1471">
        <f t="shared" si="88"/>
        <v>100.7</v>
      </c>
      <c r="P1471">
        <f t="shared" si="89"/>
        <v>115.09</v>
      </c>
      <c r="Q1471" s="5" t="s">
        <v>8325</v>
      </c>
      <c r="R1471" t="s">
        <v>8329</v>
      </c>
      <c r="S1471" s="9">
        <f t="shared" si="90"/>
        <v>40860.337175925924</v>
      </c>
      <c r="T1471" s="9">
        <f t="shared" si="91"/>
        <v>40890.874305555553</v>
      </c>
    </row>
    <row r="1472" spans="1:20" ht="48">
      <c r="A1472">
        <v>2087</v>
      </c>
      <c r="B1472" s="3" t="s">
        <v>2088</v>
      </c>
      <c r="C1472" s="3" t="s">
        <v>6197</v>
      </c>
      <c r="D1472">
        <v>1500</v>
      </c>
      <c r="E1472">
        <v>1553</v>
      </c>
      <c r="F1472" t="s">
        <v>8219</v>
      </c>
      <c r="G1472" t="s">
        <v>8224</v>
      </c>
      <c r="H1472" t="s">
        <v>8246</v>
      </c>
      <c r="I1472">
        <v>1315457658</v>
      </c>
      <c r="J1472">
        <v>1312865658</v>
      </c>
      <c r="K1472" t="b">
        <v>0</v>
      </c>
      <c r="L1472">
        <v>25</v>
      </c>
      <c r="M1472" t="b">
        <v>1</v>
      </c>
      <c r="N1472" t="s">
        <v>8279</v>
      </c>
      <c r="O1472">
        <f t="shared" si="88"/>
        <v>103.53</v>
      </c>
      <c r="P1472">
        <f t="shared" si="89"/>
        <v>62.12</v>
      </c>
      <c r="Q1472" s="5" t="s">
        <v>8325</v>
      </c>
      <c r="R1472" t="s">
        <v>8329</v>
      </c>
      <c r="S1472" s="9">
        <f t="shared" si="90"/>
        <v>40763.871041666665</v>
      </c>
      <c r="T1472" s="9">
        <f t="shared" si="91"/>
        <v>40793.871041666665</v>
      </c>
    </row>
    <row r="1473" spans="1:20" ht="48">
      <c r="A1473">
        <v>2088</v>
      </c>
      <c r="B1473" s="3" t="s">
        <v>2089</v>
      </c>
      <c r="C1473" s="3" t="s">
        <v>6198</v>
      </c>
      <c r="D1473">
        <v>3000</v>
      </c>
      <c r="E1473">
        <v>3465.32</v>
      </c>
      <c r="F1473" t="s">
        <v>8219</v>
      </c>
      <c r="G1473" t="s">
        <v>8224</v>
      </c>
      <c r="H1473" t="s">
        <v>8246</v>
      </c>
      <c r="I1473">
        <v>1284177540</v>
      </c>
      <c r="J1473">
        <v>1281028152</v>
      </c>
      <c r="K1473" t="b">
        <v>0</v>
      </c>
      <c r="L1473">
        <v>75</v>
      </c>
      <c r="M1473" t="b">
        <v>1</v>
      </c>
      <c r="N1473" t="s">
        <v>8279</v>
      </c>
      <c r="O1473">
        <f t="shared" si="88"/>
        <v>115.51</v>
      </c>
      <c r="P1473">
        <f t="shared" si="89"/>
        <v>46.2</v>
      </c>
      <c r="Q1473" s="5" t="s">
        <v>8325</v>
      </c>
      <c r="R1473" t="s">
        <v>8329</v>
      </c>
      <c r="S1473" s="9">
        <f t="shared" si="90"/>
        <v>40395.381388888891</v>
      </c>
      <c r="T1473" s="9">
        <f t="shared" si="91"/>
        <v>40431.832638888889</v>
      </c>
    </row>
    <row r="1474" spans="1:20" ht="32">
      <c r="A1474">
        <v>2089</v>
      </c>
      <c r="B1474" s="3" t="s">
        <v>2090</v>
      </c>
      <c r="C1474" s="3" t="s">
        <v>6199</v>
      </c>
      <c r="D1474">
        <v>2500</v>
      </c>
      <c r="E1474">
        <v>3010.01</v>
      </c>
      <c r="F1474" t="s">
        <v>8219</v>
      </c>
      <c r="G1474" t="s">
        <v>8224</v>
      </c>
      <c r="H1474" t="s">
        <v>8246</v>
      </c>
      <c r="I1474">
        <v>1375408194</v>
      </c>
      <c r="J1474">
        <v>1372384194</v>
      </c>
      <c r="K1474" t="b">
        <v>0</v>
      </c>
      <c r="L1474">
        <v>62</v>
      </c>
      <c r="M1474" t="b">
        <v>1</v>
      </c>
      <c r="N1474" t="s">
        <v>8279</v>
      </c>
      <c r="O1474">
        <f t="shared" ref="O1474:O1537" si="92">ROUND((E1474/D1474*100),2)</f>
        <v>120.4</v>
      </c>
      <c r="P1474">
        <f t="shared" ref="P1474:P1537" si="93">ROUND((E1474/L1474),2)</f>
        <v>48.55</v>
      </c>
      <c r="Q1474" s="5" t="s">
        <v>8325</v>
      </c>
      <c r="R1474" t="s">
        <v>8329</v>
      </c>
      <c r="S1474" s="9">
        <f t="shared" si="90"/>
        <v>41452.742986111109</v>
      </c>
      <c r="T1474" s="9">
        <f t="shared" si="91"/>
        <v>41487.742986111109</v>
      </c>
    </row>
    <row r="1475" spans="1:20" ht="48">
      <c r="A1475">
        <v>2090</v>
      </c>
      <c r="B1475" s="3" t="s">
        <v>2091</v>
      </c>
      <c r="C1475" s="3" t="s">
        <v>6200</v>
      </c>
      <c r="D1475">
        <v>8000</v>
      </c>
      <c r="E1475">
        <v>9203.23</v>
      </c>
      <c r="F1475" t="s">
        <v>8219</v>
      </c>
      <c r="G1475" t="s">
        <v>8224</v>
      </c>
      <c r="H1475" t="s">
        <v>8246</v>
      </c>
      <c r="I1475">
        <v>1361696955</v>
      </c>
      <c r="J1475">
        <v>1359104955</v>
      </c>
      <c r="K1475" t="b">
        <v>0</v>
      </c>
      <c r="L1475">
        <v>160</v>
      </c>
      <c r="M1475" t="b">
        <v>1</v>
      </c>
      <c r="N1475" t="s">
        <v>8279</v>
      </c>
      <c r="O1475">
        <f t="shared" si="92"/>
        <v>115.04</v>
      </c>
      <c r="P1475">
        <f t="shared" si="93"/>
        <v>57.52</v>
      </c>
      <c r="Q1475" s="5" t="s">
        <v>8325</v>
      </c>
      <c r="R1475" t="s">
        <v>8329</v>
      </c>
      <c r="S1475" s="9">
        <f t="shared" ref="S1475:S1538" si="94">(J1475/86400)+25569+(-8/24)</f>
        <v>41299.048090277771</v>
      </c>
      <c r="T1475" s="9">
        <f t="shared" ref="T1475:T1538" si="95">(I1475/86400)+25569+(-8/24)</f>
        <v>41329.048090277771</v>
      </c>
    </row>
    <row r="1476" spans="1:20" ht="48">
      <c r="A1476">
        <v>2091</v>
      </c>
      <c r="B1476" s="3" t="s">
        <v>2092</v>
      </c>
      <c r="C1476" s="3" t="s">
        <v>6201</v>
      </c>
      <c r="D1476">
        <v>18000</v>
      </c>
      <c r="E1476">
        <v>21684.2</v>
      </c>
      <c r="F1476" t="s">
        <v>8219</v>
      </c>
      <c r="G1476" t="s">
        <v>8224</v>
      </c>
      <c r="H1476" t="s">
        <v>8246</v>
      </c>
      <c r="I1476">
        <v>1299009600</v>
      </c>
      <c r="J1476">
        <v>1294818278</v>
      </c>
      <c r="K1476" t="b">
        <v>0</v>
      </c>
      <c r="L1476">
        <v>246</v>
      </c>
      <c r="M1476" t="b">
        <v>1</v>
      </c>
      <c r="N1476" t="s">
        <v>8279</v>
      </c>
      <c r="O1476">
        <f t="shared" si="92"/>
        <v>120.47</v>
      </c>
      <c r="P1476">
        <f t="shared" si="93"/>
        <v>88.15</v>
      </c>
      <c r="Q1476" s="5" t="s">
        <v>8325</v>
      </c>
      <c r="R1476" t="s">
        <v>8329</v>
      </c>
      <c r="S1476" s="9">
        <f t="shared" si="94"/>
        <v>40554.989328703705</v>
      </c>
      <c r="T1476" s="9">
        <f t="shared" si="95"/>
        <v>40603.5</v>
      </c>
    </row>
    <row r="1477" spans="1:20" ht="48">
      <c r="A1477">
        <v>2092</v>
      </c>
      <c r="B1477" s="3" t="s">
        <v>2093</v>
      </c>
      <c r="C1477" s="3" t="s">
        <v>6202</v>
      </c>
      <c r="D1477">
        <v>6000</v>
      </c>
      <c r="E1477">
        <v>6077</v>
      </c>
      <c r="F1477" t="s">
        <v>8219</v>
      </c>
      <c r="G1477" t="s">
        <v>8224</v>
      </c>
      <c r="H1477" t="s">
        <v>8246</v>
      </c>
      <c r="I1477">
        <v>1318006732</v>
      </c>
      <c r="J1477">
        <v>1312822732</v>
      </c>
      <c r="K1477" t="b">
        <v>0</v>
      </c>
      <c r="L1477">
        <v>55</v>
      </c>
      <c r="M1477" t="b">
        <v>1</v>
      </c>
      <c r="N1477" t="s">
        <v>8279</v>
      </c>
      <c r="O1477">
        <f t="shared" si="92"/>
        <v>101.28</v>
      </c>
      <c r="P1477">
        <f t="shared" si="93"/>
        <v>110.49</v>
      </c>
      <c r="Q1477" s="5" t="s">
        <v>8325</v>
      </c>
      <c r="R1477" t="s">
        <v>8329</v>
      </c>
      <c r="S1477" s="9">
        <f t="shared" si="94"/>
        <v>40763.374212962961</v>
      </c>
      <c r="T1477" s="9">
        <f t="shared" si="95"/>
        <v>40823.374212962961</v>
      </c>
    </row>
    <row r="1478" spans="1:20" ht="48">
      <c r="A1478">
        <v>2093</v>
      </c>
      <c r="B1478" s="3" t="s">
        <v>2094</v>
      </c>
      <c r="C1478" s="3" t="s">
        <v>6203</v>
      </c>
      <c r="D1478">
        <v>1500</v>
      </c>
      <c r="E1478">
        <v>1537</v>
      </c>
      <c r="F1478" t="s">
        <v>8219</v>
      </c>
      <c r="G1478" t="s">
        <v>8224</v>
      </c>
      <c r="H1478" t="s">
        <v>8246</v>
      </c>
      <c r="I1478">
        <v>1356211832</v>
      </c>
      <c r="J1478">
        <v>1351024232</v>
      </c>
      <c r="K1478" t="b">
        <v>0</v>
      </c>
      <c r="L1478">
        <v>23</v>
      </c>
      <c r="M1478" t="b">
        <v>1</v>
      </c>
      <c r="N1478" t="s">
        <v>8279</v>
      </c>
      <c r="O1478">
        <f t="shared" si="92"/>
        <v>102.47</v>
      </c>
      <c r="P1478">
        <f t="shared" si="93"/>
        <v>66.83</v>
      </c>
      <c r="Q1478" s="5" t="s">
        <v>8325</v>
      </c>
      <c r="R1478" t="s">
        <v>8329</v>
      </c>
      <c r="S1478" s="9">
        <f t="shared" si="94"/>
        <v>41205.521203703705</v>
      </c>
      <c r="T1478" s="9">
        <f t="shared" si="95"/>
        <v>41265.56287037037</v>
      </c>
    </row>
    <row r="1479" spans="1:20" ht="48">
      <c r="A1479">
        <v>2094</v>
      </c>
      <c r="B1479" s="3" t="s">
        <v>2095</v>
      </c>
      <c r="C1479" s="3" t="s">
        <v>6204</v>
      </c>
      <c r="D1479">
        <v>3500</v>
      </c>
      <c r="E1479">
        <v>4219</v>
      </c>
      <c r="F1479" t="s">
        <v>8219</v>
      </c>
      <c r="G1479" t="s">
        <v>8224</v>
      </c>
      <c r="H1479" t="s">
        <v>8246</v>
      </c>
      <c r="I1479">
        <v>1330916400</v>
      </c>
      <c r="J1479">
        <v>1327969730</v>
      </c>
      <c r="K1479" t="b">
        <v>0</v>
      </c>
      <c r="L1479">
        <v>72</v>
      </c>
      <c r="M1479" t="b">
        <v>1</v>
      </c>
      <c r="N1479" t="s">
        <v>8279</v>
      </c>
      <c r="O1479">
        <f t="shared" si="92"/>
        <v>120.54</v>
      </c>
      <c r="P1479">
        <f t="shared" si="93"/>
        <v>58.6</v>
      </c>
      <c r="Q1479" s="5" t="s">
        <v>8325</v>
      </c>
      <c r="R1479" t="s">
        <v>8329</v>
      </c>
      <c r="S1479" s="9">
        <f t="shared" si="94"/>
        <v>40938.686689814815</v>
      </c>
      <c r="T1479" s="9">
        <f t="shared" si="95"/>
        <v>40972.791666666664</v>
      </c>
    </row>
    <row r="1480" spans="1:20" ht="48">
      <c r="A1480">
        <v>2095</v>
      </c>
      <c r="B1480" s="3" t="s">
        <v>2096</v>
      </c>
      <c r="C1480" s="3" t="s">
        <v>6205</v>
      </c>
      <c r="D1480">
        <v>2500</v>
      </c>
      <c r="E1480">
        <v>2500</v>
      </c>
      <c r="F1480" t="s">
        <v>8219</v>
      </c>
      <c r="G1480" t="s">
        <v>8224</v>
      </c>
      <c r="H1480" t="s">
        <v>8246</v>
      </c>
      <c r="I1480">
        <v>1317576973</v>
      </c>
      <c r="J1480">
        <v>1312392973</v>
      </c>
      <c r="K1480" t="b">
        <v>0</v>
      </c>
      <c r="L1480">
        <v>22</v>
      </c>
      <c r="M1480" t="b">
        <v>1</v>
      </c>
      <c r="N1480" t="s">
        <v>8279</v>
      </c>
      <c r="O1480">
        <f t="shared" si="92"/>
        <v>100</v>
      </c>
      <c r="P1480">
        <f t="shared" si="93"/>
        <v>113.64</v>
      </c>
      <c r="Q1480" s="5" t="s">
        <v>8325</v>
      </c>
      <c r="R1480" t="s">
        <v>8329</v>
      </c>
      <c r="S1480" s="9">
        <f t="shared" si="94"/>
        <v>40758.400150462963</v>
      </c>
      <c r="T1480" s="9">
        <f t="shared" si="95"/>
        <v>40818.400150462963</v>
      </c>
    </row>
    <row r="1481" spans="1:20" ht="48">
      <c r="A1481">
        <v>2096</v>
      </c>
      <c r="B1481" s="3" t="s">
        <v>2097</v>
      </c>
      <c r="C1481" s="3" t="s">
        <v>6206</v>
      </c>
      <c r="D1481">
        <v>600</v>
      </c>
      <c r="E1481">
        <v>610</v>
      </c>
      <c r="F1481" t="s">
        <v>8219</v>
      </c>
      <c r="G1481" t="s">
        <v>8224</v>
      </c>
      <c r="H1481" t="s">
        <v>8246</v>
      </c>
      <c r="I1481">
        <v>1351223940</v>
      </c>
      <c r="J1481">
        <v>1349892735</v>
      </c>
      <c r="K1481" t="b">
        <v>0</v>
      </c>
      <c r="L1481">
        <v>14</v>
      </c>
      <c r="M1481" t="b">
        <v>1</v>
      </c>
      <c r="N1481" t="s">
        <v>8279</v>
      </c>
      <c r="O1481">
        <f t="shared" si="92"/>
        <v>101.67</v>
      </c>
      <c r="P1481">
        <f t="shared" si="93"/>
        <v>43.57</v>
      </c>
      <c r="Q1481" s="5" t="s">
        <v>8325</v>
      </c>
      <c r="R1481" t="s">
        <v>8329</v>
      </c>
      <c r="S1481" s="9">
        <f t="shared" si="94"/>
        <v>41192.425173611111</v>
      </c>
      <c r="T1481" s="9">
        <f t="shared" si="95"/>
        <v>41207.832638888889</v>
      </c>
    </row>
    <row r="1482" spans="1:20" ht="48">
      <c r="A1482">
        <v>2097</v>
      </c>
      <c r="B1482" s="3" t="s">
        <v>2098</v>
      </c>
      <c r="C1482" s="3" t="s">
        <v>6207</v>
      </c>
      <c r="D1482">
        <v>3000</v>
      </c>
      <c r="E1482">
        <v>3000</v>
      </c>
      <c r="F1482" t="s">
        <v>8219</v>
      </c>
      <c r="G1482" t="s">
        <v>8224</v>
      </c>
      <c r="H1482" t="s">
        <v>8246</v>
      </c>
      <c r="I1482">
        <v>1322751735</v>
      </c>
      <c r="J1482">
        <v>1317564135</v>
      </c>
      <c r="K1482" t="b">
        <v>0</v>
      </c>
      <c r="L1482">
        <v>38</v>
      </c>
      <c r="M1482" t="b">
        <v>1</v>
      </c>
      <c r="N1482" t="s">
        <v>8279</v>
      </c>
      <c r="O1482">
        <f t="shared" si="92"/>
        <v>100</v>
      </c>
      <c r="P1482">
        <f t="shared" si="93"/>
        <v>78.95</v>
      </c>
      <c r="Q1482" s="5" t="s">
        <v>8325</v>
      </c>
      <c r="R1482" t="s">
        <v>8329</v>
      </c>
      <c r="S1482" s="9">
        <f t="shared" si="94"/>
        <v>40818.251562500001</v>
      </c>
      <c r="T1482" s="9">
        <f t="shared" si="95"/>
        <v>40878.293229166666</v>
      </c>
    </row>
    <row r="1483" spans="1:20" ht="48">
      <c r="A1483">
        <v>2098</v>
      </c>
      <c r="B1483" s="3" t="s">
        <v>2099</v>
      </c>
      <c r="C1483" s="3" t="s">
        <v>6208</v>
      </c>
      <c r="D1483">
        <v>6000</v>
      </c>
      <c r="E1483">
        <v>6020</v>
      </c>
      <c r="F1483" t="s">
        <v>8219</v>
      </c>
      <c r="G1483" t="s">
        <v>8224</v>
      </c>
      <c r="H1483" t="s">
        <v>8246</v>
      </c>
      <c r="I1483">
        <v>1331174635</v>
      </c>
      <c r="J1483">
        <v>1328582635</v>
      </c>
      <c r="K1483" t="b">
        <v>0</v>
      </c>
      <c r="L1483">
        <v>32</v>
      </c>
      <c r="M1483" t="b">
        <v>1</v>
      </c>
      <c r="N1483" t="s">
        <v>8279</v>
      </c>
      <c r="O1483">
        <f t="shared" si="92"/>
        <v>100.33</v>
      </c>
      <c r="P1483">
        <f t="shared" si="93"/>
        <v>188.13</v>
      </c>
      <c r="Q1483" s="5" t="s">
        <v>8325</v>
      </c>
      <c r="R1483" t="s">
        <v>8329</v>
      </c>
      <c r="S1483" s="9">
        <f t="shared" si="94"/>
        <v>40945.780497685184</v>
      </c>
      <c r="T1483" s="9">
        <f t="shared" si="95"/>
        <v>40975.780497685184</v>
      </c>
    </row>
    <row r="1484" spans="1:20" ht="16">
      <c r="A1484">
        <v>2099</v>
      </c>
      <c r="B1484" s="3" t="s">
        <v>2100</v>
      </c>
      <c r="C1484" s="3" t="s">
        <v>6209</v>
      </c>
      <c r="D1484">
        <v>3000</v>
      </c>
      <c r="E1484">
        <v>3971</v>
      </c>
      <c r="F1484" t="s">
        <v>8219</v>
      </c>
      <c r="G1484" t="s">
        <v>8224</v>
      </c>
      <c r="H1484" t="s">
        <v>8246</v>
      </c>
      <c r="I1484">
        <v>1435808400</v>
      </c>
      <c r="J1484">
        <v>1434650084</v>
      </c>
      <c r="K1484" t="b">
        <v>0</v>
      </c>
      <c r="L1484">
        <v>63</v>
      </c>
      <c r="M1484" t="b">
        <v>1</v>
      </c>
      <c r="N1484" t="s">
        <v>8279</v>
      </c>
      <c r="O1484">
        <f t="shared" si="92"/>
        <v>132.37</v>
      </c>
      <c r="P1484">
        <f t="shared" si="93"/>
        <v>63.03</v>
      </c>
      <c r="Q1484" s="5" t="s">
        <v>8325</v>
      </c>
      <c r="R1484" t="s">
        <v>8329</v>
      </c>
      <c r="S1484" s="9">
        <f t="shared" si="94"/>
        <v>42173.41300925926</v>
      </c>
      <c r="T1484" s="9">
        <f t="shared" si="95"/>
        <v>42186.819444444445</v>
      </c>
    </row>
    <row r="1485" spans="1:20" ht="48">
      <c r="A1485">
        <v>2100</v>
      </c>
      <c r="B1485" s="3" t="s">
        <v>2101</v>
      </c>
      <c r="C1485" s="3" t="s">
        <v>6210</v>
      </c>
      <c r="D1485">
        <v>600</v>
      </c>
      <c r="E1485">
        <v>820</v>
      </c>
      <c r="F1485" t="s">
        <v>8219</v>
      </c>
      <c r="G1485" t="s">
        <v>8224</v>
      </c>
      <c r="H1485" t="s">
        <v>8246</v>
      </c>
      <c r="I1485">
        <v>1341028740</v>
      </c>
      <c r="J1485">
        <v>1339704141</v>
      </c>
      <c r="K1485" t="b">
        <v>0</v>
      </c>
      <c r="L1485">
        <v>27</v>
      </c>
      <c r="M1485" t="b">
        <v>1</v>
      </c>
      <c r="N1485" t="s">
        <v>8279</v>
      </c>
      <c r="O1485">
        <f t="shared" si="92"/>
        <v>136.66999999999999</v>
      </c>
      <c r="P1485">
        <f t="shared" si="93"/>
        <v>30.37</v>
      </c>
      <c r="Q1485" s="5" t="s">
        <v>8325</v>
      </c>
      <c r="R1485" t="s">
        <v>8329</v>
      </c>
      <c r="S1485" s="9">
        <f t="shared" si="94"/>
        <v>41074.50163194444</v>
      </c>
      <c r="T1485" s="9">
        <f t="shared" si="95"/>
        <v>41089.832638888889</v>
      </c>
    </row>
    <row r="1486" spans="1:20" ht="48">
      <c r="A1486">
        <v>2101</v>
      </c>
      <c r="B1486" s="3" t="s">
        <v>2102</v>
      </c>
      <c r="C1486" s="3" t="s">
        <v>6211</v>
      </c>
      <c r="D1486">
        <v>2000</v>
      </c>
      <c r="E1486">
        <v>2265</v>
      </c>
      <c r="F1486" t="s">
        <v>8219</v>
      </c>
      <c r="G1486" t="s">
        <v>8224</v>
      </c>
      <c r="H1486" t="s">
        <v>8246</v>
      </c>
      <c r="I1486">
        <v>1329104114</v>
      </c>
      <c r="J1486">
        <v>1323920114</v>
      </c>
      <c r="K1486" t="b">
        <v>0</v>
      </c>
      <c r="L1486">
        <v>44</v>
      </c>
      <c r="M1486" t="b">
        <v>1</v>
      </c>
      <c r="N1486" t="s">
        <v>8279</v>
      </c>
      <c r="O1486">
        <f t="shared" si="92"/>
        <v>113.25</v>
      </c>
      <c r="P1486">
        <f t="shared" si="93"/>
        <v>51.48</v>
      </c>
      <c r="Q1486" s="5" t="s">
        <v>8325</v>
      </c>
      <c r="R1486" t="s">
        <v>8329</v>
      </c>
      <c r="S1486" s="9">
        <f t="shared" si="94"/>
        <v>40891.816134259258</v>
      </c>
      <c r="T1486" s="9">
        <f t="shared" si="95"/>
        <v>40951.816134259258</v>
      </c>
    </row>
    <row r="1487" spans="1:20" ht="48">
      <c r="A1487">
        <v>2102</v>
      </c>
      <c r="B1487" s="3" t="s">
        <v>2103</v>
      </c>
      <c r="C1487" s="3" t="s">
        <v>6212</v>
      </c>
      <c r="D1487">
        <v>1000</v>
      </c>
      <c r="E1487">
        <v>1360</v>
      </c>
      <c r="F1487" t="s">
        <v>8219</v>
      </c>
      <c r="G1487" t="s">
        <v>8224</v>
      </c>
      <c r="H1487" t="s">
        <v>8246</v>
      </c>
      <c r="I1487">
        <v>1304628648</v>
      </c>
      <c r="J1487">
        <v>1302036648</v>
      </c>
      <c r="K1487" t="b">
        <v>0</v>
      </c>
      <c r="L1487">
        <v>38</v>
      </c>
      <c r="M1487" t="b">
        <v>1</v>
      </c>
      <c r="N1487" t="s">
        <v>8279</v>
      </c>
      <c r="O1487">
        <f t="shared" si="92"/>
        <v>136</v>
      </c>
      <c r="P1487">
        <f t="shared" si="93"/>
        <v>35.79</v>
      </c>
      <c r="Q1487" s="5" t="s">
        <v>8325</v>
      </c>
      <c r="R1487" t="s">
        <v>8329</v>
      </c>
      <c r="S1487" s="9">
        <f t="shared" si="94"/>
        <v>40638.535277777773</v>
      </c>
      <c r="T1487" s="9">
        <f t="shared" si="95"/>
        <v>40668.535277777773</v>
      </c>
    </row>
    <row r="1488" spans="1:20" ht="32">
      <c r="A1488">
        <v>2103</v>
      </c>
      <c r="B1488" s="3" t="s">
        <v>2104</v>
      </c>
      <c r="C1488" s="3" t="s">
        <v>6213</v>
      </c>
      <c r="D1488">
        <v>7777</v>
      </c>
      <c r="E1488">
        <v>11364</v>
      </c>
      <c r="F1488" t="s">
        <v>8219</v>
      </c>
      <c r="G1488" t="s">
        <v>8224</v>
      </c>
      <c r="H1488" t="s">
        <v>8246</v>
      </c>
      <c r="I1488">
        <v>1352488027</v>
      </c>
      <c r="J1488">
        <v>1349892427</v>
      </c>
      <c r="K1488" t="b">
        <v>0</v>
      </c>
      <c r="L1488">
        <v>115</v>
      </c>
      <c r="M1488" t="b">
        <v>1</v>
      </c>
      <c r="N1488" t="s">
        <v>8279</v>
      </c>
      <c r="O1488">
        <f t="shared" si="92"/>
        <v>146.12</v>
      </c>
      <c r="P1488">
        <f t="shared" si="93"/>
        <v>98.82</v>
      </c>
      <c r="Q1488" s="5" t="s">
        <v>8325</v>
      </c>
      <c r="R1488" t="s">
        <v>8329</v>
      </c>
      <c r="S1488" s="9">
        <f t="shared" si="94"/>
        <v>41192.421608796292</v>
      </c>
      <c r="T1488" s="9">
        <f t="shared" si="95"/>
        <v>41222.463275462964</v>
      </c>
    </row>
    <row r="1489" spans="1:20" ht="48">
      <c r="A1489">
        <v>2104</v>
      </c>
      <c r="B1489" s="3" t="s">
        <v>2105</v>
      </c>
      <c r="C1489" s="3" t="s">
        <v>6214</v>
      </c>
      <c r="D1489">
        <v>800</v>
      </c>
      <c r="E1489">
        <v>1036</v>
      </c>
      <c r="F1489" t="s">
        <v>8219</v>
      </c>
      <c r="G1489" t="s">
        <v>8224</v>
      </c>
      <c r="H1489" t="s">
        <v>8246</v>
      </c>
      <c r="I1489">
        <v>1369958400</v>
      </c>
      <c r="J1489">
        <v>1367286434</v>
      </c>
      <c r="K1489" t="b">
        <v>0</v>
      </c>
      <c r="L1489">
        <v>37</v>
      </c>
      <c r="M1489" t="b">
        <v>1</v>
      </c>
      <c r="N1489" t="s">
        <v>8279</v>
      </c>
      <c r="O1489">
        <f t="shared" si="92"/>
        <v>129.5</v>
      </c>
      <c r="P1489">
        <f t="shared" si="93"/>
        <v>28</v>
      </c>
      <c r="Q1489" s="5" t="s">
        <v>8325</v>
      </c>
      <c r="R1489" t="s">
        <v>8329</v>
      </c>
      <c r="S1489" s="9">
        <f t="shared" si="94"/>
        <v>41393.74113425926</v>
      </c>
      <c r="T1489" s="9">
        <f t="shared" si="95"/>
        <v>41424.666666666664</v>
      </c>
    </row>
    <row r="1490" spans="1:20" ht="32">
      <c r="A1490">
        <v>2105</v>
      </c>
      <c r="B1490" s="3" t="s">
        <v>2106</v>
      </c>
      <c r="C1490" s="3" t="s">
        <v>6215</v>
      </c>
      <c r="D1490">
        <v>2000</v>
      </c>
      <c r="E1490">
        <v>5080</v>
      </c>
      <c r="F1490" t="s">
        <v>8219</v>
      </c>
      <c r="G1490" t="s">
        <v>8224</v>
      </c>
      <c r="H1490" t="s">
        <v>8246</v>
      </c>
      <c r="I1490">
        <v>1416542400</v>
      </c>
      <c r="J1490">
        <v>1415472953</v>
      </c>
      <c r="K1490" t="b">
        <v>0</v>
      </c>
      <c r="L1490">
        <v>99</v>
      </c>
      <c r="M1490" t="b">
        <v>1</v>
      </c>
      <c r="N1490" t="s">
        <v>8279</v>
      </c>
      <c r="O1490">
        <f t="shared" si="92"/>
        <v>254</v>
      </c>
      <c r="P1490">
        <f t="shared" si="93"/>
        <v>51.31</v>
      </c>
      <c r="Q1490" s="5" t="s">
        <v>8325</v>
      </c>
      <c r="R1490" t="s">
        <v>8329</v>
      </c>
      <c r="S1490" s="9">
        <f t="shared" si="94"/>
        <v>41951.455474537033</v>
      </c>
      <c r="T1490" s="9">
        <f t="shared" si="95"/>
        <v>41963.833333333336</v>
      </c>
    </row>
    <row r="1491" spans="1:20" ht="48">
      <c r="A1491">
        <v>2106</v>
      </c>
      <c r="B1491" s="3" t="s">
        <v>2107</v>
      </c>
      <c r="C1491" s="3" t="s">
        <v>6216</v>
      </c>
      <c r="D1491">
        <v>2200</v>
      </c>
      <c r="E1491">
        <v>2355</v>
      </c>
      <c r="F1491" t="s">
        <v>8219</v>
      </c>
      <c r="G1491" t="s">
        <v>8224</v>
      </c>
      <c r="H1491" t="s">
        <v>8246</v>
      </c>
      <c r="I1491">
        <v>1359176974</v>
      </c>
      <c r="J1491">
        <v>1356584974</v>
      </c>
      <c r="K1491" t="b">
        <v>0</v>
      </c>
      <c r="L1491">
        <v>44</v>
      </c>
      <c r="M1491" t="b">
        <v>1</v>
      </c>
      <c r="N1491" t="s">
        <v>8279</v>
      </c>
      <c r="O1491">
        <f t="shared" si="92"/>
        <v>107.05</v>
      </c>
      <c r="P1491">
        <f t="shared" si="93"/>
        <v>53.52</v>
      </c>
      <c r="Q1491" s="5" t="s">
        <v>8325</v>
      </c>
      <c r="R1491" t="s">
        <v>8329</v>
      </c>
      <c r="S1491" s="9">
        <f t="shared" si="94"/>
        <v>41269.881643518514</v>
      </c>
      <c r="T1491" s="9">
        <f t="shared" si="95"/>
        <v>41299.881643518514</v>
      </c>
    </row>
    <row r="1492" spans="1:20" ht="48">
      <c r="A1492">
        <v>2107</v>
      </c>
      <c r="B1492" s="3" t="s">
        <v>2108</v>
      </c>
      <c r="C1492" s="3" t="s">
        <v>6217</v>
      </c>
      <c r="D1492">
        <v>2000</v>
      </c>
      <c r="E1492">
        <v>2154.66</v>
      </c>
      <c r="F1492" t="s">
        <v>8219</v>
      </c>
      <c r="G1492" t="s">
        <v>8224</v>
      </c>
      <c r="H1492" t="s">
        <v>8246</v>
      </c>
      <c r="I1492">
        <v>1415815393</v>
      </c>
      <c r="J1492">
        <v>1413997393</v>
      </c>
      <c r="K1492" t="b">
        <v>0</v>
      </c>
      <c r="L1492">
        <v>58</v>
      </c>
      <c r="M1492" t="b">
        <v>1</v>
      </c>
      <c r="N1492" t="s">
        <v>8279</v>
      </c>
      <c r="O1492">
        <f t="shared" si="92"/>
        <v>107.73</v>
      </c>
      <c r="P1492">
        <f t="shared" si="93"/>
        <v>37.15</v>
      </c>
      <c r="Q1492" s="5" t="s">
        <v>8325</v>
      </c>
      <c r="R1492" t="s">
        <v>8329</v>
      </c>
      <c r="S1492" s="9">
        <f t="shared" si="94"/>
        <v>41934.377233796295</v>
      </c>
      <c r="T1492" s="9">
        <f t="shared" si="95"/>
        <v>41955.418900462959</v>
      </c>
    </row>
    <row r="1493" spans="1:20" ht="48">
      <c r="A1493">
        <v>2108</v>
      </c>
      <c r="B1493" s="3" t="s">
        <v>2109</v>
      </c>
      <c r="C1493" s="3" t="s">
        <v>6218</v>
      </c>
      <c r="D1493">
        <v>16000</v>
      </c>
      <c r="E1493">
        <v>17170</v>
      </c>
      <c r="F1493" t="s">
        <v>8219</v>
      </c>
      <c r="G1493" t="s">
        <v>8224</v>
      </c>
      <c r="H1493" t="s">
        <v>8246</v>
      </c>
      <c r="I1493">
        <v>1347249300</v>
      </c>
      <c r="J1493">
        <v>1344917580</v>
      </c>
      <c r="K1493" t="b">
        <v>0</v>
      </c>
      <c r="L1493">
        <v>191</v>
      </c>
      <c r="M1493" t="b">
        <v>1</v>
      </c>
      <c r="N1493" t="s">
        <v>8279</v>
      </c>
      <c r="O1493">
        <f t="shared" si="92"/>
        <v>107.31</v>
      </c>
      <c r="P1493">
        <f t="shared" si="93"/>
        <v>89.9</v>
      </c>
      <c r="Q1493" s="5" t="s">
        <v>8325</v>
      </c>
      <c r="R1493" t="s">
        <v>8329</v>
      </c>
      <c r="S1493" s="9">
        <f t="shared" si="94"/>
        <v>41134.842361111107</v>
      </c>
      <c r="T1493" s="9">
        <f t="shared" si="95"/>
        <v>41161.829861111109</v>
      </c>
    </row>
    <row r="1494" spans="1:20" ht="32">
      <c r="A1494">
        <v>2109</v>
      </c>
      <c r="B1494" s="3" t="s">
        <v>2110</v>
      </c>
      <c r="C1494" s="3" t="s">
        <v>6219</v>
      </c>
      <c r="D1494">
        <v>4000</v>
      </c>
      <c r="E1494">
        <v>4261</v>
      </c>
      <c r="F1494" t="s">
        <v>8219</v>
      </c>
      <c r="G1494" t="s">
        <v>8224</v>
      </c>
      <c r="H1494" t="s">
        <v>8246</v>
      </c>
      <c r="I1494">
        <v>1436115617</v>
      </c>
      <c r="J1494">
        <v>1433523617</v>
      </c>
      <c r="K1494" t="b">
        <v>0</v>
      </c>
      <c r="L1494">
        <v>40</v>
      </c>
      <c r="M1494" t="b">
        <v>1</v>
      </c>
      <c r="N1494" t="s">
        <v>8279</v>
      </c>
      <c r="O1494">
        <f t="shared" si="92"/>
        <v>106.53</v>
      </c>
      <c r="P1494">
        <f t="shared" si="93"/>
        <v>106.53</v>
      </c>
      <c r="Q1494" s="5" t="s">
        <v>8325</v>
      </c>
      <c r="R1494" t="s">
        <v>8329</v>
      </c>
      <c r="S1494" s="9">
        <f t="shared" si="94"/>
        <v>42160.375196759262</v>
      </c>
      <c r="T1494" s="9">
        <f t="shared" si="95"/>
        <v>42190.375196759262</v>
      </c>
    </row>
    <row r="1495" spans="1:20" ht="32">
      <c r="A1495">
        <v>2110</v>
      </c>
      <c r="B1495" s="3" t="s">
        <v>2111</v>
      </c>
      <c r="C1495" s="3" t="s">
        <v>6220</v>
      </c>
      <c r="D1495">
        <v>2000</v>
      </c>
      <c r="E1495">
        <v>2007</v>
      </c>
      <c r="F1495" t="s">
        <v>8219</v>
      </c>
      <c r="G1495" t="s">
        <v>8224</v>
      </c>
      <c r="H1495" t="s">
        <v>8246</v>
      </c>
      <c r="I1495">
        <v>1401253140</v>
      </c>
      <c r="J1495">
        <v>1398873969</v>
      </c>
      <c r="K1495" t="b">
        <v>0</v>
      </c>
      <c r="L1495">
        <v>38</v>
      </c>
      <c r="M1495" t="b">
        <v>1</v>
      </c>
      <c r="N1495" t="s">
        <v>8279</v>
      </c>
      <c r="O1495">
        <f t="shared" si="92"/>
        <v>100.35</v>
      </c>
      <c r="P1495">
        <f t="shared" si="93"/>
        <v>52.82</v>
      </c>
      <c r="Q1495" s="5" t="s">
        <v>8325</v>
      </c>
      <c r="R1495" t="s">
        <v>8329</v>
      </c>
      <c r="S1495" s="9">
        <f t="shared" si="94"/>
        <v>41759.337604166663</v>
      </c>
      <c r="T1495" s="9">
        <f t="shared" si="95"/>
        <v>41786.874305555553</v>
      </c>
    </row>
    <row r="1496" spans="1:20" ht="48">
      <c r="A1496">
        <v>2111</v>
      </c>
      <c r="B1496" s="3" t="s">
        <v>2112</v>
      </c>
      <c r="C1496" s="3" t="s">
        <v>6221</v>
      </c>
      <c r="D1496">
        <v>2000</v>
      </c>
      <c r="E1496">
        <v>2130</v>
      </c>
      <c r="F1496" t="s">
        <v>8219</v>
      </c>
      <c r="G1496" t="s">
        <v>8224</v>
      </c>
      <c r="H1496" t="s">
        <v>8246</v>
      </c>
      <c r="I1496">
        <v>1313370000</v>
      </c>
      <c r="J1496">
        <v>1307594625</v>
      </c>
      <c r="K1496" t="b">
        <v>0</v>
      </c>
      <c r="L1496">
        <v>39</v>
      </c>
      <c r="M1496" t="b">
        <v>1</v>
      </c>
      <c r="N1496" t="s">
        <v>8279</v>
      </c>
      <c r="O1496">
        <f t="shared" si="92"/>
        <v>106.5</v>
      </c>
      <c r="P1496">
        <f t="shared" si="93"/>
        <v>54.62</v>
      </c>
      <c r="Q1496" s="5" t="s">
        <v>8325</v>
      </c>
      <c r="R1496" t="s">
        <v>8329</v>
      </c>
      <c r="S1496" s="9">
        <f t="shared" si="94"/>
        <v>40702.863715277774</v>
      </c>
      <c r="T1496" s="9">
        <f t="shared" si="95"/>
        <v>40769.708333333328</v>
      </c>
    </row>
    <row r="1497" spans="1:20" ht="48">
      <c r="A1497">
        <v>2112</v>
      </c>
      <c r="B1497" s="3" t="s">
        <v>2113</v>
      </c>
      <c r="C1497" s="3" t="s">
        <v>6222</v>
      </c>
      <c r="D1497">
        <v>300</v>
      </c>
      <c r="E1497">
        <v>300</v>
      </c>
      <c r="F1497" t="s">
        <v>8219</v>
      </c>
      <c r="G1497" t="s">
        <v>8224</v>
      </c>
      <c r="H1497" t="s">
        <v>8246</v>
      </c>
      <c r="I1497">
        <v>1366064193</v>
      </c>
      <c r="J1497">
        <v>1364854593</v>
      </c>
      <c r="K1497" t="b">
        <v>0</v>
      </c>
      <c r="L1497">
        <v>11</v>
      </c>
      <c r="M1497" t="b">
        <v>1</v>
      </c>
      <c r="N1497" t="s">
        <v>8279</v>
      </c>
      <c r="O1497">
        <f t="shared" si="92"/>
        <v>100</v>
      </c>
      <c r="P1497">
        <f t="shared" si="93"/>
        <v>27.27</v>
      </c>
      <c r="Q1497" s="5" t="s">
        <v>8325</v>
      </c>
      <c r="R1497" t="s">
        <v>8329</v>
      </c>
      <c r="S1497" s="9">
        <f t="shared" si="94"/>
        <v>41365.594826388886</v>
      </c>
      <c r="T1497" s="9">
        <f t="shared" si="95"/>
        <v>41379.594826388886</v>
      </c>
    </row>
    <row r="1498" spans="1:20" ht="32">
      <c r="A1498">
        <v>2113</v>
      </c>
      <c r="B1498" s="3" t="s">
        <v>2114</v>
      </c>
      <c r="C1498" s="3" t="s">
        <v>6223</v>
      </c>
      <c r="D1498">
        <v>7000</v>
      </c>
      <c r="E1498">
        <v>7340</v>
      </c>
      <c r="F1498" t="s">
        <v>8219</v>
      </c>
      <c r="G1498" t="s">
        <v>8224</v>
      </c>
      <c r="H1498" t="s">
        <v>8246</v>
      </c>
      <c r="I1498">
        <v>1411505176</v>
      </c>
      <c r="J1498">
        <v>1408481176</v>
      </c>
      <c r="K1498" t="b">
        <v>0</v>
      </c>
      <c r="L1498">
        <v>107</v>
      </c>
      <c r="M1498" t="b">
        <v>1</v>
      </c>
      <c r="N1498" t="s">
        <v>8279</v>
      </c>
      <c r="O1498">
        <f t="shared" si="92"/>
        <v>104.86</v>
      </c>
      <c r="P1498">
        <f t="shared" si="93"/>
        <v>68.599999999999994</v>
      </c>
      <c r="Q1498" s="5" t="s">
        <v>8325</v>
      </c>
      <c r="R1498" t="s">
        <v>8329</v>
      </c>
      <c r="S1498" s="9">
        <f t="shared" si="94"/>
        <v>41870.532129629624</v>
      </c>
      <c r="T1498" s="9">
        <f t="shared" si="95"/>
        <v>41905.532129629624</v>
      </c>
    </row>
    <row r="1499" spans="1:20" ht="48">
      <c r="A1499">
        <v>2114</v>
      </c>
      <c r="B1499" s="3" t="s">
        <v>2115</v>
      </c>
      <c r="C1499" s="3" t="s">
        <v>6224</v>
      </c>
      <c r="D1499">
        <v>5000</v>
      </c>
      <c r="E1499">
        <v>5235</v>
      </c>
      <c r="F1499" t="s">
        <v>8219</v>
      </c>
      <c r="G1499" t="s">
        <v>8224</v>
      </c>
      <c r="H1499" t="s">
        <v>8246</v>
      </c>
      <c r="I1499">
        <v>1291870740</v>
      </c>
      <c r="J1499">
        <v>1286480070</v>
      </c>
      <c r="K1499" t="b">
        <v>0</v>
      </c>
      <c r="L1499">
        <v>147</v>
      </c>
      <c r="M1499" t="b">
        <v>1</v>
      </c>
      <c r="N1499" t="s">
        <v>8279</v>
      </c>
      <c r="O1499">
        <f t="shared" si="92"/>
        <v>104.7</v>
      </c>
      <c r="P1499">
        <f t="shared" si="93"/>
        <v>35.61</v>
      </c>
      <c r="Q1499" s="5" t="s">
        <v>8325</v>
      </c>
      <c r="R1499" t="s">
        <v>8329</v>
      </c>
      <c r="S1499" s="9">
        <f t="shared" si="94"/>
        <v>40458.482291666667</v>
      </c>
      <c r="T1499" s="9">
        <f t="shared" si="95"/>
        <v>40520.874305555553</v>
      </c>
    </row>
    <row r="1500" spans="1:20" ht="48">
      <c r="A1500">
        <v>2115</v>
      </c>
      <c r="B1500" s="3" t="s">
        <v>2116</v>
      </c>
      <c r="C1500" s="3" t="s">
        <v>6225</v>
      </c>
      <c r="D1500">
        <v>1500</v>
      </c>
      <c r="E1500">
        <v>3385</v>
      </c>
      <c r="F1500" t="s">
        <v>8219</v>
      </c>
      <c r="G1500" t="s">
        <v>8224</v>
      </c>
      <c r="H1500" t="s">
        <v>8246</v>
      </c>
      <c r="I1500">
        <v>1298167001</v>
      </c>
      <c r="J1500">
        <v>1295575001</v>
      </c>
      <c r="K1500" t="b">
        <v>0</v>
      </c>
      <c r="L1500">
        <v>36</v>
      </c>
      <c r="M1500" t="b">
        <v>1</v>
      </c>
      <c r="N1500" t="s">
        <v>8279</v>
      </c>
      <c r="O1500">
        <f t="shared" si="92"/>
        <v>225.67</v>
      </c>
      <c r="P1500">
        <f t="shared" si="93"/>
        <v>94.03</v>
      </c>
      <c r="Q1500" s="5" t="s">
        <v>8325</v>
      </c>
      <c r="R1500" t="s">
        <v>8329</v>
      </c>
      <c r="S1500" s="9">
        <f t="shared" si="94"/>
        <v>40563.747696759259</v>
      </c>
      <c r="T1500" s="9">
        <f t="shared" si="95"/>
        <v>40593.747696759259</v>
      </c>
    </row>
    <row r="1501" spans="1:20" ht="48">
      <c r="A1501">
        <v>2116</v>
      </c>
      <c r="B1501" s="3" t="s">
        <v>2117</v>
      </c>
      <c r="C1501" s="3" t="s">
        <v>6226</v>
      </c>
      <c r="D1501">
        <v>48000</v>
      </c>
      <c r="E1501">
        <v>48434</v>
      </c>
      <c r="F1501" t="s">
        <v>8219</v>
      </c>
      <c r="G1501" t="s">
        <v>8224</v>
      </c>
      <c r="H1501" t="s">
        <v>8246</v>
      </c>
      <c r="I1501">
        <v>1349203203</v>
      </c>
      <c r="J1501">
        <v>1345056003</v>
      </c>
      <c r="K1501" t="b">
        <v>0</v>
      </c>
      <c r="L1501">
        <v>92</v>
      </c>
      <c r="M1501" t="b">
        <v>1</v>
      </c>
      <c r="N1501" t="s">
        <v>8279</v>
      </c>
      <c r="O1501">
        <f t="shared" si="92"/>
        <v>100.9</v>
      </c>
      <c r="P1501">
        <f t="shared" si="93"/>
        <v>526.46</v>
      </c>
      <c r="Q1501" s="5" t="s">
        <v>8325</v>
      </c>
      <c r="R1501" t="s">
        <v>8329</v>
      </c>
      <c r="S1501" s="9">
        <f t="shared" si="94"/>
        <v>41136.444479166668</v>
      </c>
      <c r="T1501" s="9">
        <f t="shared" si="95"/>
        <v>41184.444479166668</v>
      </c>
    </row>
    <row r="1502" spans="1:20" ht="48">
      <c r="A1502">
        <v>2117</v>
      </c>
      <c r="B1502" s="3" t="s">
        <v>2118</v>
      </c>
      <c r="C1502" s="3" t="s">
        <v>6227</v>
      </c>
      <c r="D1502">
        <v>1200</v>
      </c>
      <c r="E1502">
        <v>1773</v>
      </c>
      <c r="F1502" t="s">
        <v>8219</v>
      </c>
      <c r="G1502" t="s">
        <v>8224</v>
      </c>
      <c r="H1502" t="s">
        <v>8246</v>
      </c>
      <c r="I1502">
        <v>1445921940</v>
      </c>
      <c r="J1502">
        <v>1444699549</v>
      </c>
      <c r="K1502" t="b">
        <v>0</v>
      </c>
      <c r="L1502">
        <v>35</v>
      </c>
      <c r="M1502" t="b">
        <v>1</v>
      </c>
      <c r="N1502" t="s">
        <v>8279</v>
      </c>
      <c r="O1502">
        <f t="shared" si="92"/>
        <v>147.75</v>
      </c>
      <c r="P1502">
        <f t="shared" si="93"/>
        <v>50.66</v>
      </c>
      <c r="Q1502" s="5" t="s">
        <v>8325</v>
      </c>
      <c r="R1502" t="s">
        <v>8329</v>
      </c>
      <c r="S1502" s="9">
        <f t="shared" si="94"/>
        <v>42289.726261574069</v>
      </c>
      <c r="T1502" s="9">
        <f t="shared" si="95"/>
        <v>42303.874305555553</v>
      </c>
    </row>
    <row r="1503" spans="1:20" ht="32">
      <c r="A1503">
        <v>2118</v>
      </c>
      <c r="B1503" s="3" t="s">
        <v>2119</v>
      </c>
      <c r="C1503" s="3" t="s">
        <v>6228</v>
      </c>
      <c r="D1503">
        <v>1000</v>
      </c>
      <c r="E1503">
        <v>1346.11</v>
      </c>
      <c r="F1503" t="s">
        <v>8219</v>
      </c>
      <c r="G1503" t="s">
        <v>8224</v>
      </c>
      <c r="H1503" t="s">
        <v>8246</v>
      </c>
      <c r="I1503">
        <v>1311538136</v>
      </c>
      <c r="J1503">
        <v>1308946136</v>
      </c>
      <c r="K1503" t="b">
        <v>0</v>
      </c>
      <c r="L1503">
        <v>17</v>
      </c>
      <c r="M1503" t="b">
        <v>1</v>
      </c>
      <c r="N1503" t="s">
        <v>8279</v>
      </c>
      <c r="O1503">
        <f t="shared" si="92"/>
        <v>134.61000000000001</v>
      </c>
      <c r="P1503">
        <f t="shared" si="93"/>
        <v>79.180000000000007</v>
      </c>
      <c r="Q1503" s="5" t="s">
        <v>8325</v>
      </c>
      <c r="R1503" t="s">
        <v>8329</v>
      </c>
      <c r="S1503" s="9">
        <f t="shared" si="94"/>
        <v>40718.506203703699</v>
      </c>
      <c r="T1503" s="9">
        <f t="shared" si="95"/>
        <v>40748.506203703699</v>
      </c>
    </row>
    <row r="1504" spans="1:20" ht="48">
      <c r="A1504">
        <v>2119</v>
      </c>
      <c r="B1504" s="3" t="s">
        <v>2120</v>
      </c>
      <c r="C1504" s="3" t="s">
        <v>6229</v>
      </c>
      <c r="D1504">
        <v>2000</v>
      </c>
      <c r="E1504">
        <v>2015</v>
      </c>
      <c r="F1504" t="s">
        <v>8219</v>
      </c>
      <c r="G1504" t="s">
        <v>8224</v>
      </c>
      <c r="H1504" t="s">
        <v>8246</v>
      </c>
      <c r="I1504">
        <v>1345086445</v>
      </c>
      <c r="J1504">
        <v>1342494445</v>
      </c>
      <c r="K1504" t="b">
        <v>0</v>
      </c>
      <c r="L1504">
        <v>22</v>
      </c>
      <c r="M1504" t="b">
        <v>1</v>
      </c>
      <c r="N1504" t="s">
        <v>8279</v>
      </c>
      <c r="O1504">
        <f t="shared" si="92"/>
        <v>100.75</v>
      </c>
      <c r="P1504">
        <f t="shared" si="93"/>
        <v>91.59</v>
      </c>
      <c r="Q1504" s="5" t="s">
        <v>8325</v>
      </c>
      <c r="R1504" t="s">
        <v>8329</v>
      </c>
      <c r="S1504" s="9">
        <f t="shared" si="94"/>
        <v>41106.796817129631</v>
      </c>
      <c r="T1504" s="9">
        <f t="shared" si="95"/>
        <v>41136.796817129631</v>
      </c>
    </row>
    <row r="1505" spans="1:20" ht="48">
      <c r="A1505">
        <v>2120</v>
      </c>
      <c r="B1505" s="3" t="s">
        <v>2121</v>
      </c>
      <c r="C1505" s="3" t="s">
        <v>6230</v>
      </c>
      <c r="D1505">
        <v>8000</v>
      </c>
      <c r="E1505">
        <v>8070.43</v>
      </c>
      <c r="F1505" t="s">
        <v>8219</v>
      </c>
      <c r="G1505" t="s">
        <v>8224</v>
      </c>
      <c r="H1505" t="s">
        <v>8246</v>
      </c>
      <c r="I1505">
        <v>1388617736</v>
      </c>
      <c r="J1505">
        <v>1384384136</v>
      </c>
      <c r="K1505" t="b">
        <v>0</v>
      </c>
      <c r="L1505">
        <v>69</v>
      </c>
      <c r="M1505" t="b">
        <v>1</v>
      </c>
      <c r="N1505" t="s">
        <v>8279</v>
      </c>
      <c r="O1505">
        <f t="shared" si="92"/>
        <v>100.88</v>
      </c>
      <c r="P1505">
        <f t="shared" si="93"/>
        <v>116.96</v>
      </c>
      <c r="Q1505" s="5" t="s">
        <v>8325</v>
      </c>
      <c r="R1505" t="s">
        <v>8329</v>
      </c>
      <c r="S1505" s="9">
        <f t="shared" si="94"/>
        <v>41591.631203703699</v>
      </c>
      <c r="T1505" s="9">
        <f t="shared" si="95"/>
        <v>41640.631203703699</v>
      </c>
    </row>
    <row r="1506" spans="1:20" ht="32">
      <c r="A1506">
        <v>2161</v>
      </c>
      <c r="B1506" s="3" t="s">
        <v>2162</v>
      </c>
      <c r="C1506" s="3" t="s">
        <v>6271</v>
      </c>
      <c r="D1506">
        <v>400</v>
      </c>
      <c r="E1506">
        <v>463</v>
      </c>
      <c r="F1506" t="s">
        <v>8219</v>
      </c>
      <c r="G1506" t="s">
        <v>8224</v>
      </c>
      <c r="H1506" t="s">
        <v>8246</v>
      </c>
      <c r="I1506">
        <v>1443040059</v>
      </c>
      <c r="J1506">
        <v>1440448059</v>
      </c>
      <c r="K1506" t="b">
        <v>0</v>
      </c>
      <c r="L1506">
        <v>13</v>
      </c>
      <c r="M1506" t="b">
        <v>1</v>
      </c>
      <c r="N1506" t="s">
        <v>8276</v>
      </c>
      <c r="O1506">
        <f t="shared" si="92"/>
        <v>115.75</v>
      </c>
      <c r="P1506">
        <f t="shared" si="93"/>
        <v>35.619999999999997</v>
      </c>
      <c r="Q1506" s="5" t="s">
        <v>8325</v>
      </c>
      <c r="R1506" t="s">
        <v>8326</v>
      </c>
      <c r="S1506" s="9">
        <f t="shared" si="94"/>
        <v>42240.519201388888</v>
      </c>
      <c r="T1506" s="9">
        <f t="shared" si="95"/>
        <v>42270.519201388888</v>
      </c>
    </row>
    <row r="1507" spans="1:20" ht="48">
      <c r="A1507">
        <v>2162</v>
      </c>
      <c r="B1507" s="3" t="s">
        <v>2163</v>
      </c>
      <c r="C1507" s="3" t="s">
        <v>6272</v>
      </c>
      <c r="D1507">
        <v>4500</v>
      </c>
      <c r="E1507">
        <v>5052</v>
      </c>
      <c r="F1507" t="s">
        <v>8219</v>
      </c>
      <c r="G1507" t="s">
        <v>8224</v>
      </c>
      <c r="H1507" t="s">
        <v>8246</v>
      </c>
      <c r="I1507">
        <v>1406226191</v>
      </c>
      <c r="J1507">
        <v>1403547791</v>
      </c>
      <c r="K1507" t="b">
        <v>0</v>
      </c>
      <c r="L1507">
        <v>58</v>
      </c>
      <c r="M1507" t="b">
        <v>1</v>
      </c>
      <c r="N1507" t="s">
        <v>8276</v>
      </c>
      <c r="O1507">
        <f t="shared" si="92"/>
        <v>112.27</v>
      </c>
      <c r="P1507">
        <f t="shared" si="93"/>
        <v>87.1</v>
      </c>
      <c r="Q1507" s="5" t="s">
        <v>8325</v>
      </c>
      <c r="R1507" t="s">
        <v>8326</v>
      </c>
      <c r="S1507" s="9">
        <f t="shared" si="94"/>
        <v>41813.432766203703</v>
      </c>
      <c r="T1507" s="9">
        <f t="shared" si="95"/>
        <v>41844.432766203703</v>
      </c>
    </row>
    <row r="1508" spans="1:20" ht="48">
      <c r="A1508">
        <v>2163</v>
      </c>
      <c r="B1508" s="3" t="s">
        <v>2164</v>
      </c>
      <c r="C1508" s="3" t="s">
        <v>6273</v>
      </c>
      <c r="D1508">
        <v>2500</v>
      </c>
      <c r="E1508">
        <v>3305</v>
      </c>
      <c r="F1508" t="s">
        <v>8219</v>
      </c>
      <c r="G1508" t="s">
        <v>8224</v>
      </c>
      <c r="H1508" t="s">
        <v>8246</v>
      </c>
      <c r="I1508">
        <v>1433735400</v>
      </c>
      <c r="J1508">
        <v>1429306520</v>
      </c>
      <c r="K1508" t="b">
        <v>0</v>
      </c>
      <c r="L1508">
        <v>44</v>
      </c>
      <c r="M1508" t="b">
        <v>1</v>
      </c>
      <c r="N1508" t="s">
        <v>8276</v>
      </c>
      <c r="O1508">
        <f t="shared" si="92"/>
        <v>132.19999999999999</v>
      </c>
      <c r="P1508">
        <f t="shared" si="93"/>
        <v>75.11</v>
      </c>
      <c r="Q1508" s="5" t="s">
        <v>8325</v>
      </c>
      <c r="R1508" t="s">
        <v>8326</v>
      </c>
      <c r="S1508" s="9">
        <f t="shared" si="94"/>
        <v>42111.566203703704</v>
      </c>
      <c r="T1508" s="9">
        <f t="shared" si="95"/>
        <v>42162.826388888883</v>
      </c>
    </row>
    <row r="1509" spans="1:20" ht="32">
      <c r="A1509">
        <v>2164</v>
      </c>
      <c r="B1509" s="3" t="s">
        <v>2165</v>
      </c>
      <c r="C1509" s="3" t="s">
        <v>6274</v>
      </c>
      <c r="D1509">
        <v>5500</v>
      </c>
      <c r="E1509">
        <v>5645</v>
      </c>
      <c r="F1509" t="s">
        <v>8219</v>
      </c>
      <c r="G1509" t="s">
        <v>8224</v>
      </c>
      <c r="H1509" t="s">
        <v>8246</v>
      </c>
      <c r="I1509">
        <v>1466827140</v>
      </c>
      <c r="J1509">
        <v>1464196414</v>
      </c>
      <c r="K1509" t="b">
        <v>0</v>
      </c>
      <c r="L1509">
        <v>83</v>
      </c>
      <c r="M1509" t="b">
        <v>1</v>
      </c>
      <c r="N1509" t="s">
        <v>8276</v>
      </c>
      <c r="O1509">
        <f t="shared" si="92"/>
        <v>102.64</v>
      </c>
      <c r="P1509">
        <f t="shared" si="93"/>
        <v>68.010000000000005</v>
      </c>
      <c r="Q1509" s="5" t="s">
        <v>8325</v>
      </c>
      <c r="R1509" t="s">
        <v>8326</v>
      </c>
      <c r="S1509" s="9">
        <f t="shared" si="94"/>
        <v>42515.384421296294</v>
      </c>
      <c r="T1509" s="9">
        <f t="shared" si="95"/>
        <v>42545.832638888889</v>
      </c>
    </row>
    <row r="1510" spans="1:20" ht="48">
      <c r="A1510">
        <v>2165</v>
      </c>
      <c r="B1510" s="3" t="s">
        <v>2166</v>
      </c>
      <c r="C1510" s="3" t="s">
        <v>6275</v>
      </c>
      <c r="D1510">
        <v>2500</v>
      </c>
      <c r="E1510">
        <v>3466</v>
      </c>
      <c r="F1510" t="s">
        <v>8219</v>
      </c>
      <c r="G1510" t="s">
        <v>8230</v>
      </c>
      <c r="H1510" t="s">
        <v>8249</v>
      </c>
      <c r="I1510">
        <v>1460127635</v>
      </c>
      <c r="J1510">
        <v>1457539235</v>
      </c>
      <c r="K1510" t="b">
        <v>0</v>
      </c>
      <c r="L1510">
        <v>117</v>
      </c>
      <c r="M1510" t="b">
        <v>1</v>
      </c>
      <c r="N1510" t="s">
        <v>8276</v>
      </c>
      <c r="O1510">
        <f t="shared" si="92"/>
        <v>138.63999999999999</v>
      </c>
      <c r="P1510">
        <f t="shared" si="93"/>
        <v>29.62</v>
      </c>
      <c r="Q1510" s="5" t="s">
        <v>8325</v>
      </c>
      <c r="R1510" t="s">
        <v>8326</v>
      </c>
      <c r="S1510" s="9">
        <f t="shared" si="94"/>
        <v>42438.333738425928</v>
      </c>
      <c r="T1510" s="9">
        <f t="shared" si="95"/>
        <v>42468.292071759257</v>
      </c>
    </row>
    <row r="1511" spans="1:20" ht="48">
      <c r="A1511">
        <v>2166</v>
      </c>
      <c r="B1511" s="3" t="s">
        <v>2167</v>
      </c>
      <c r="C1511" s="3" t="s">
        <v>6276</v>
      </c>
      <c r="D1511">
        <v>2000</v>
      </c>
      <c r="E1511">
        <v>2932</v>
      </c>
      <c r="F1511" t="s">
        <v>8219</v>
      </c>
      <c r="G1511" t="s">
        <v>8224</v>
      </c>
      <c r="H1511" t="s">
        <v>8246</v>
      </c>
      <c r="I1511">
        <v>1417813618</v>
      </c>
      <c r="J1511">
        <v>1413922018</v>
      </c>
      <c r="K1511" t="b">
        <v>0</v>
      </c>
      <c r="L1511">
        <v>32</v>
      </c>
      <c r="M1511" t="b">
        <v>1</v>
      </c>
      <c r="N1511" t="s">
        <v>8276</v>
      </c>
      <c r="O1511">
        <f t="shared" si="92"/>
        <v>146.6</v>
      </c>
      <c r="P1511">
        <f t="shared" si="93"/>
        <v>91.63</v>
      </c>
      <c r="Q1511" s="5" t="s">
        <v>8325</v>
      </c>
      <c r="R1511" t="s">
        <v>8326</v>
      </c>
      <c r="S1511" s="9">
        <f t="shared" si="94"/>
        <v>41933.504837962959</v>
      </c>
      <c r="T1511" s="9">
        <f t="shared" si="95"/>
        <v>41978.546504629623</v>
      </c>
    </row>
    <row r="1512" spans="1:20" ht="32">
      <c r="A1512">
        <v>2167</v>
      </c>
      <c r="B1512" s="3" t="s">
        <v>2168</v>
      </c>
      <c r="C1512" s="3" t="s">
        <v>6277</v>
      </c>
      <c r="D1512">
        <v>150</v>
      </c>
      <c r="E1512">
        <v>180</v>
      </c>
      <c r="F1512" t="s">
        <v>8219</v>
      </c>
      <c r="G1512" t="s">
        <v>8224</v>
      </c>
      <c r="H1512" t="s">
        <v>8246</v>
      </c>
      <c r="I1512">
        <v>1347672937</v>
      </c>
      <c r="J1512">
        <v>1346463337</v>
      </c>
      <c r="K1512" t="b">
        <v>0</v>
      </c>
      <c r="L1512">
        <v>8</v>
      </c>
      <c r="M1512" t="b">
        <v>1</v>
      </c>
      <c r="N1512" t="s">
        <v>8276</v>
      </c>
      <c r="O1512">
        <f t="shared" si="92"/>
        <v>120</v>
      </c>
      <c r="P1512">
        <f t="shared" si="93"/>
        <v>22.5</v>
      </c>
      <c r="Q1512" s="5" t="s">
        <v>8325</v>
      </c>
      <c r="R1512" t="s">
        <v>8326</v>
      </c>
      <c r="S1512" s="9">
        <f t="shared" si="94"/>
        <v>41152.733067129629</v>
      </c>
      <c r="T1512" s="9">
        <f t="shared" si="95"/>
        <v>41166.733067129629</v>
      </c>
    </row>
    <row r="1513" spans="1:20" ht="32">
      <c r="A1513">
        <v>2168</v>
      </c>
      <c r="B1513" s="3" t="s">
        <v>2169</v>
      </c>
      <c r="C1513" s="3" t="s">
        <v>6278</v>
      </c>
      <c r="D1513">
        <v>18000</v>
      </c>
      <c r="E1513">
        <v>21884.69</v>
      </c>
      <c r="F1513" t="s">
        <v>8219</v>
      </c>
      <c r="G1513" t="s">
        <v>8224</v>
      </c>
      <c r="H1513" t="s">
        <v>8246</v>
      </c>
      <c r="I1513">
        <v>1486702800</v>
      </c>
      <c r="J1513">
        <v>1484058261</v>
      </c>
      <c r="K1513" t="b">
        <v>0</v>
      </c>
      <c r="L1513">
        <v>340</v>
      </c>
      <c r="M1513" t="b">
        <v>1</v>
      </c>
      <c r="N1513" t="s">
        <v>8276</v>
      </c>
      <c r="O1513">
        <f t="shared" si="92"/>
        <v>121.58</v>
      </c>
      <c r="P1513">
        <f t="shared" si="93"/>
        <v>64.37</v>
      </c>
      <c r="Q1513" s="5" t="s">
        <v>8325</v>
      </c>
      <c r="R1513" t="s">
        <v>8326</v>
      </c>
      <c r="S1513" s="9">
        <f t="shared" si="94"/>
        <v>42745.266909722217</v>
      </c>
      <c r="T1513" s="9">
        <f t="shared" si="95"/>
        <v>42775.874999999993</v>
      </c>
    </row>
    <row r="1514" spans="1:20" ht="48">
      <c r="A1514">
        <v>2169</v>
      </c>
      <c r="B1514" s="3" t="s">
        <v>2170</v>
      </c>
      <c r="C1514" s="3" t="s">
        <v>6279</v>
      </c>
      <c r="D1514">
        <v>153</v>
      </c>
      <c r="E1514">
        <v>153</v>
      </c>
      <c r="F1514" t="s">
        <v>8219</v>
      </c>
      <c r="G1514" t="s">
        <v>8224</v>
      </c>
      <c r="H1514" t="s">
        <v>8246</v>
      </c>
      <c r="I1514">
        <v>1488473351</v>
      </c>
      <c r="J1514">
        <v>1488214151</v>
      </c>
      <c r="K1514" t="b">
        <v>0</v>
      </c>
      <c r="L1514">
        <v>7</v>
      </c>
      <c r="M1514" t="b">
        <v>1</v>
      </c>
      <c r="N1514" t="s">
        <v>8276</v>
      </c>
      <c r="O1514">
        <f t="shared" si="92"/>
        <v>100</v>
      </c>
      <c r="P1514">
        <f t="shared" si="93"/>
        <v>21.86</v>
      </c>
      <c r="Q1514" s="5" t="s">
        <v>8325</v>
      </c>
      <c r="R1514" t="s">
        <v>8326</v>
      </c>
      <c r="S1514" s="9">
        <f t="shared" si="94"/>
        <v>42793.367488425924</v>
      </c>
      <c r="T1514" s="9">
        <f t="shared" si="95"/>
        <v>42796.367488425924</v>
      </c>
    </row>
    <row r="1515" spans="1:20" ht="48">
      <c r="A1515">
        <v>2170</v>
      </c>
      <c r="B1515" s="3" t="s">
        <v>2171</v>
      </c>
      <c r="C1515" s="3" t="s">
        <v>6280</v>
      </c>
      <c r="D1515">
        <v>350</v>
      </c>
      <c r="E1515">
        <v>633</v>
      </c>
      <c r="F1515" t="s">
        <v>8219</v>
      </c>
      <c r="G1515" t="s">
        <v>8224</v>
      </c>
      <c r="H1515" t="s">
        <v>8246</v>
      </c>
      <c r="I1515">
        <v>1440266422</v>
      </c>
      <c r="J1515">
        <v>1436810422</v>
      </c>
      <c r="K1515" t="b">
        <v>0</v>
      </c>
      <c r="L1515">
        <v>19</v>
      </c>
      <c r="M1515" t="b">
        <v>1</v>
      </c>
      <c r="N1515" t="s">
        <v>8276</v>
      </c>
      <c r="O1515">
        <f t="shared" si="92"/>
        <v>180.86</v>
      </c>
      <c r="P1515">
        <f t="shared" si="93"/>
        <v>33.32</v>
      </c>
      <c r="Q1515" s="5" t="s">
        <v>8325</v>
      </c>
      <c r="R1515" t="s">
        <v>8326</v>
      </c>
      <c r="S1515" s="9">
        <f t="shared" si="94"/>
        <v>42198.416921296295</v>
      </c>
      <c r="T1515" s="9">
        <f t="shared" si="95"/>
        <v>42238.416921296295</v>
      </c>
    </row>
    <row r="1516" spans="1:20" ht="48">
      <c r="A1516">
        <v>2171</v>
      </c>
      <c r="B1516" s="3" t="s">
        <v>2172</v>
      </c>
      <c r="C1516" s="3" t="s">
        <v>6281</v>
      </c>
      <c r="D1516">
        <v>4000</v>
      </c>
      <c r="E1516">
        <v>4243</v>
      </c>
      <c r="F1516" t="s">
        <v>8219</v>
      </c>
      <c r="G1516" t="s">
        <v>8224</v>
      </c>
      <c r="H1516" t="s">
        <v>8246</v>
      </c>
      <c r="I1516">
        <v>1434949200</v>
      </c>
      <c r="J1516">
        <v>1431903495</v>
      </c>
      <c r="K1516" t="b">
        <v>0</v>
      </c>
      <c r="L1516">
        <v>47</v>
      </c>
      <c r="M1516" t="b">
        <v>1</v>
      </c>
      <c r="N1516" t="s">
        <v>8276</v>
      </c>
      <c r="O1516">
        <f t="shared" si="92"/>
        <v>106.08</v>
      </c>
      <c r="P1516">
        <f t="shared" si="93"/>
        <v>90.28</v>
      </c>
      <c r="Q1516" s="5" t="s">
        <v>8325</v>
      </c>
      <c r="R1516" t="s">
        <v>8326</v>
      </c>
      <c r="S1516" s="9">
        <f t="shared" si="94"/>
        <v>42141.623784722215</v>
      </c>
      <c r="T1516" s="9">
        <f t="shared" si="95"/>
        <v>42176.874999999993</v>
      </c>
    </row>
    <row r="1517" spans="1:20" ht="48">
      <c r="A1517">
        <v>2172</v>
      </c>
      <c r="B1517" s="3" t="s">
        <v>2173</v>
      </c>
      <c r="C1517" s="3" t="s">
        <v>6282</v>
      </c>
      <c r="D1517">
        <v>1000</v>
      </c>
      <c r="E1517">
        <v>1000</v>
      </c>
      <c r="F1517" t="s">
        <v>8219</v>
      </c>
      <c r="G1517" t="s">
        <v>8224</v>
      </c>
      <c r="H1517" t="s">
        <v>8246</v>
      </c>
      <c r="I1517">
        <v>1429365320</v>
      </c>
      <c r="J1517">
        <v>1426773320</v>
      </c>
      <c r="K1517" t="b">
        <v>0</v>
      </c>
      <c r="L1517">
        <v>13</v>
      </c>
      <c r="M1517" t="b">
        <v>1</v>
      </c>
      <c r="N1517" t="s">
        <v>8276</v>
      </c>
      <c r="O1517">
        <f t="shared" si="92"/>
        <v>100</v>
      </c>
      <c r="P1517">
        <f t="shared" si="93"/>
        <v>76.92</v>
      </c>
      <c r="Q1517" s="5" t="s">
        <v>8325</v>
      </c>
      <c r="R1517" t="s">
        <v>8326</v>
      </c>
      <c r="S1517" s="9">
        <f t="shared" si="94"/>
        <v>42082.246759259258</v>
      </c>
      <c r="T1517" s="9">
        <f t="shared" si="95"/>
        <v>42112.246759259258</v>
      </c>
    </row>
    <row r="1518" spans="1:20" ht="48">
      <c r="A1518">
        <v>2173</v>
      </c>
      <c r="B1518" s="3" t="s">
        <v>2174</v>
      </c>
      <c r="C1518" s="3" t="s">
        <v>6283</v>
      </c>
      <c r="D1518">
        <v>4200</v>
      </c>
      <c r="E1518">
        <v>5331</v>
      </c>
      <c r="F1518" t="s">
        <v>8219</v>
      </c>
      <c r="G1518" t="s">
        <v>8224</v>
      </c>
      <c r="H1518" t="s">
        <v>8246</v>
      </c>
      <c r="I1518">
        <v>1378785540</v>
      </c>
      <c r="J1518">
        <v>1376066243</v>
      </c>
      <c r="K1518" t="b">
        <v>0</v>
      </c>
      <c r="L1518">
        <v>90</v>
      </c>
      <c r="M1518" t="b">
        <v>1</v>
      </c>
      <c r="N1518" t="s">
        <v>8276</v>
      </c>
      <c r="O1518">
        <f t="shared" si="92"/>
        <v>126.93</v>
      </c>
      <c r="P1518">
        <f t="shared" si="93"/>
        <v>59.23</v>
      </c>
      <c r="Q1518" s="5" t="s">
        <v>8325</v>
      </c>
      <c r="R1518" t="s">
        <v>8326</v>
      </c>
      <c r="S1518" s="9">
        <f t="shared" si="94"/>
        <v>41495.359293981477</v>
      </c>
      <c r="T1518" s="9">
        <f t="shared" si="95"/>
        <v>41526.832638888889</v>
      </c>
    </row>
    <row r="1519" spans="1:20" ht="48">
      <c r="A1519">
        <v>2174</v>
      </c>
      <c r="B1519" s="3" t="s">
        <v>2175</v>
      </c>
      <c r="C1519" s="3" t="s">
        <v>6284</v>
      </c>
      <c r="D1519">
        <v>4000</v>
      </c>
      <c r="E1519">
        <v>4119</v>
      </c>
      <c r="F1519" t="s">
        <v>8219</v>
      </c>
      <c r="G1519" t="s">
        <v>8225</v>
      </c>
      <c r="H1519" t="s">
        <v>8247</v>
      </c>
      <c r="I1519">
        <v>1462453307</v>
      </c>
      <c r="J1519">
        <v>1459861307</v>
      </c>
      <c r="K1519" t="b">
        <v>0</v>
      </c>
      <c r="L1519">
        <v>63</v>
      </c>
      <c r="M1519" t="b">
        <v>1</v>
      </c>
      <c r="N1519" t="s">
        <v>8276</v>
      </c>
      <c r="O1519">
        <f t="shared" si="92"/>
        <v>102.98</v>
      </c>
      <c r="P1519">
        <f t="shared" si="93"/>
        <v>65.38</v>
      </c>
      <c r="Q1519" s="5" t="s">
        <v>8325</v>
      </c>
      <c r="R1519" t="s">
        <v>8326</v>
      </c>
      <c r="S1519" s="9">
        <f t="shared" si="94"/>
        <v>42465.209571759253</v>
      </c>
      <c r="T1519" s="9">
        <f t="shared" si="95"/>
        <v>42495.209571759253</v>
      </c>
    </row>
    <row r="1520" spans="1:20" ht="48">
      <c r="A1520">
        <v>2175</v>
      </c>
      <c r="B1520" s="3" t="s">
        <v>2176</v>
      </c>
      <c r="C1520" s="3" t="s">
        <v>6285</v>
      </c>
      <c r="D1520">
        <v>700</v>
      </c>
      <c r="E1520">
        <v>1750</v>
      </c>
      <c r="F1520" t="s">
        <v>8219</v>
      </c>
      <c r="G1520" t="s">
        <v>8224</v>
      </c>
      <c r="H1520" t="s">
        <v>8246</v>
      </c>
      <c r="I1520">
        <v>1469059986</v>
      </c>
      <c r="J1520">
        <v>1468455186</v>
      </c>
      <c r="K1520" t="b">
        <v>0</v>
      </c>
      <c r="L1520">
        <v>26</v>
      </c>
      <c r="M1520" t="b">
        <v>1</v>
      </c>
      <c r="N1520" t="s">
        <v>8276</v>
      </c>
      <c r="O1520">
        <f t="shared" si="92"/>
        <v>250</v>
      </c>
      <c r="P1520">
        <f t="shared" si="93"/>
        <v>67.31</v>
      </c>
      <c r="Q1520" s="5" t="s">
        <v>8325</v>
      </c>
      <c r="R1520" t="s">
        <v>8326</v>
      </c>
      <c r="S1520" s="9">
        <f t="shared" si="94"/>
        <v>42564.675763888888</v>
      </c>
      <c r="T1520" s="9">
        <f t="shared" si="95"/>
        <v>42571.675763888888</v>
      </c>
    </row>
    <row r="1521" spans="1:20" ht="48">
      <c r="A1521">
        <v>2176</v>
      </c>
      <c r="B1521" s="3" t="s">
        <v>2177</v>
      </c>
      <c r="C1521" s="3" t="s">
        <v>6286</v>
      </c>
      <c r="D1521">
        <v>5000</v>
      </c>
      <c r="E1521">
        <v>6301</v>
      </c>
      <c r="F1521" t="s">
        <v>8219</v>
      </c>
      <c r="G1521" t="s">
        <v>8224</v>
      </c>
      <c r="H1521" t="s">
        <v>8246</v>
      </c>
      <c r="I1521">
        <v>1430579509</v>
      </c>
      <c r="J1521">
        <v>1427987509</v>
      </c>
      <c r="K1521" t="b">
        <v>0</v>
      </c>
      <c r="L1521">
        <v>71</v>
      </c>
      <c r="M1521" t="b">
        <v>1</v>
      </c>
      <c r="N1521" t="s">
        <v>8276</v>
      </c>
      <c r="O1521">
        <f t="shared" si="92"/>
        <v>126.02</v>
      </c>
      <c r="P1521">
        <f t="shared" si="93"/>
        <v>88.75</v>
      </c>
      <c r="Q1521" s="5" t="s">
        <v>8325</v>
      </c>
      <c r="R1521" t="s">
        <v>8326</v>
      </c>
      <c r="S1521" s="9">
        <f t="shared" si="94"/>
        <v>42096.299872685187</v>
      </c>
      <c r="T1521" s="9">
        <f t="shared" si="95"/>
        <v>42126.299872685187</v>
      </c>
    </row>
    <row r="1522" spans="1:20" ht="64">
      <c r="A1522">
        <v>2177</v>
      </c>
      <c r="B1522" s="3" t="s">
        <v>2178</v>
      </c>
      <c r="C1522" s="3" t="s">
        <v>6287</v>
      </c>
      <c r="D1522">
        <v>2500</v>
      </c>
      <c r="E1522">
        <v>2503</v>
      </c>
      <c r="F1522" t="s">
        <v>8219</v>
      </c>
      <c r="G1522" t="s">
        <v>8224</v>
      </c>
      <c r="H1522" t="s">
        <v>8246</v>
      </c>
      <c r="I1522">
        <v>1465192867</v>
      </c>
      <c r="J1522">
        <v>1463032867</v>
      </c>
      <c r="K1522" t="b">
        <v>0</v>
      </c>
      <c r="L1522">
        <v>38</v>
      </c>
      <c r="M1522" t="b">
        <v>1</v>
      </c>
      <c r="N1522" t="s">
        <v>8276</v>
      </c>
      <c r="O1522">
        <f t="shared" si="92"/>
        <v>100.12</v>
      </c>
      <c r="P1522">
        <f t="shared" si="93"/>
        <v>65.87</v>
      </c>
      <c r="Q1522" s="5" t="s">
        <v>8325</v>
      </c>
      <c r="R1522" t="s">
        <v>8326</v>
      </c>
      <c r="S1522" s="9">
        <f t="shared" si="94"/>
        <v>42501.917442129627</v>
      </c>
      <c r="T1522" s="9">
        <f t="shared" si="95"/>
        <v>42526.917442129627</v>
      </c>
    </row>
    <row r="1523" spans="1:20" ht="48">
      <c r="A1523">
        <v>2178</v>
      </c>
      <c r="B1523" s="3" t="s">
        <v>2179</v>
      </c>
      <c r="C1523" s="3" t="s">
        <v>6288</v>
      </c>
      <c r="D1523">
        <v>25000</v>
      </c>
      <c r="E1523">
        <v>34660</v>
      </c>
      <c r="F1523" t="s">
        <v>8219</v>
      </c>
      <c r="G1523" t="s">
        <v>8224</v>
      </c>
      <c r="H1523" t="s">
        <v>8246</v>
      </c>
      <c r="I1523">
        <v>1484752597</v>
      </c>
      <c r="J1523">
        <v>1482160597</v>
      </c>
      <c r="K1523" t="b">
        <v>0</v>
      </c>
      <c r="L1523">
        <v>859</v>
      </c>
      <c r="M1523" t="b">
        <v>1</v>
      </c>
      <c r="N1523" t="s">
        <v>8276</v>
      </c>
      <c r="O1523">
        <f t="shared" si="92"/>
        <v>138.63999999999999</v>
      </c>
      <c r="P1523">
        <f t="shared" si="93"/>
        <v>40.35</v>
      </c>
      <c r="Q1523" s="5" t="s">
        <v>8325</v>
      </c>
      <c r="R1523" t="s">
        <v>8326</v>
      </c>
      <c r="S1523" s="9">
        <f t="shared" si="94"/>
        <v>42723.303206018514</v>
      </c>
      <c r="T1523" s="9">
        <f t="shared" si="95"/>
        <v>42753.303206018514</v>
      </c>
    </row>
    <row r="1524" spans="1:20" ht="32">
      <c r="A1524">
        <v>2179</v>
      </c>
      <c r="B1524" s="3" t="s">
        <v>2180</v>
      </c>
      <c r="C1524" s="3" t="s">
        <v>6289</v>
      </c>
      <c r="D1524">
        <v>1000</v>
      </c>
      <c r="E1524">
        <v>1614</v>
      </c>
      <c r="F1524" t="s">
        <v>8219</v>
      </c>
      <c r="G1524" t="s">
        <v>8224</v>
      </c>
      <c r="H1524" t="s">
        <v>8246</v>
      </c>
      <c r="I1524">
        <v>1428725192</v>
      </c>
      <c r="J1524">
        <v>1426133192</v>
      </c>
      <c r="K1524" t="b">
        <v>0</v>
      </c>
      <c r="L1524">
        <v>21</v>
      </c>
      <c r="M1524" t="b">
        <v>1</v>
      </c>
      <c r="N1524" t="s">
        <v>8276</v>
      </c>
      <c r="O1524">
        <f t="shared" si="92"/>
        <v>161.4</v>
      </c>
      <c r="P1524">
        <f t="shared" si="93"/>
        <v>76.86</v>
      </c>
      <c r="Q1524" s="5" t="s">
        <v>8325</v>
      </c>
      <c r="R1524" t="s">
        <v>8326</v>
      </c>
      <c r="S1524" s="9">
        <f t="shared" si="94"/>
        <v>42074.837870370371</v>
      </c>
      <c r="T1524" s="9">
        <f t="shared" si="95"/>
        <v>42104.837870370371</v>
      </c>
    </row>
    <row r="1525" spans="1:20" ht="32">
      <c r="A1525">
        <v>2180</v>
      </c>
      <c r="B1525" s="3" t="s">
        <v>2181</v>
      </c>
      <c r="C1525" s="3" t="s">
        <v>6290</v>
      </c>
      <c r="D1525">
        <v>5000</v>
      </c>
      <c r="E1525">
        <v>5359.21</v>
      </c>
      <c r="F1525" t="s">
        <v>8219</v>
      </c>
      <c r="G1525" t="s">
        <v>8224</v>
      </c>
      <c r="H1525" t="s">
        <v>8246</v>
      </c>
      <c r="I1525">
        <v>1447434268</v>
      </c>
      <c r="J1525">
        <v>1443801868</v>
      </c>
      <c r="K1525" t="b">
        <v>0</v>
      </c>
      <c r="L1525">
        <v>78</v>
      </c>
      <c r="M1525" t="b">
        <v>1</v>
      </c>
      <c r="N1525" t="s">
        <v>8276</v>
      </c>
      <c r="O1525">
        <f t="shared" si="92"/>
        <v>107.18</v>
      </c>
      <c r="P1525">
        <f t="shared" si="93"/>
        <v>68.709999999999994</v>
      </c>
      <c r="Q1525" s="5" t="s">
        <v>8325</v>
      </c>
      <c r="R1525" t="s">
        <v>8326</v>
      </c>
      <c r="S1525" s="9">
        <f t="shared" si="94"/>
        <v>42279.336435185185</v>
      </c>
      <c r="T1525" s="9">
        <f t="shared" si="95"/>
        <v>42321.378101851849</v>
      </c>
    </row>
    <row r="1526" spans="1:20" ht="48">
      <c r="A1526">
        <v>2201</v>
      </c>
      <c r="B1526" s="3" t="s">
        <v>2202</v>
      </c>
      <c r="C1526" s="3" t="s">
        <v>6311</v>
      </c>
      <c r="D1526">
        <v>110</v>
      </c>
      <c r="E1526">
        <v>420.99</v>
      </c>
      <c r="F1526" t="s">
        <v>8219</v>
      </c>
      <c r="G1526" t="s">
        <v>8225</v>
      </c>
      <c r="H1526" t="s">
        <v>8247</v>
      </c>
      <c r="I1526">
        <v>1358367565</v>
      </c>
      <c r="J1526">
        <v>1357157965</v>
      </c>
      <c r="K1526" t="b">
        <v>0</v>
      </c>
      <c r="L1526">
        <v>28</v>
      </c>
      <c r="M1526" t="b">
        <v>1</v>
      </c>
      <c r="N1526" t="s">
        <v>8280</v>
      </c>
      <c r="O1526">
        <f t="shared" si="92"/>
        <v>382.72</v>
      </c>
      <c r="P1526">
        <f t="shared" si="93"/>
        <v>15.04</v>
      </c>
      <c r="Q1526" s="5" t="s">
        <v>8325</v>
      </c>
      <c r="R1526" t="s">
        <v>8330</v>
      </c>
      <c r="S1526" s="9">
        <f t="shared" si="94"/>
        <v>41276.513483796291</v>
      </c>
      <c r="T1526" s="9">
        <f t="shared" si="95"/>
        <v>41290.513483796291</v>
      </c>
    </row>
    <row r="1527" spans="1:20" ht="32">
      <c r="A1527">
        <v>2202</v>
      </c>
      <c r="B1527" s="3" t="s">
        <v>2203</v>
      </c>
      <c r="C1527" s="3" t="s">
        <v>6312</v>
      </c>
      <c r="D1527">
        <v>4000</v>
      </c>
      <c r="E1527">
        <v>28167.25</v>
      </c>
      <c r="F1527" t="s">
        <v>8219</v>
      </c>
      <c r="G1527" t="s">
        <v>8224</v>
      </c>
      <c r="H1527" t="s">
        <v>8246</v>
      </c>
      <c r="I1527">
        <v>1351801368</v>
      </c>
      <c r="J1527">
        <v>1349209368</v>
      </c>
      <c r="K1527" t="b">
        <v>0</v>
      </c>
      <c r="L1527">
        <v>721</v>
      </c>
      <c r="M1527" t="b">
        <v>1</v>
      </c>
      <c r="N1527" t="s">
        <v>8280</v>
      </c>
      <c r="O1527">
        <f t="shared" si="92"/>
        <v>704.18</v>
      </c>
      <c r="P1527">
        <f t="shared" si="93"/>
        <v>39.07</v>
      </c>
      <c r="Q1527" s="5" t="s">
        <v>8325</v>
      </c>
      <c r="R1527" t="s">
        <v>8330</v>
      </c>
      <c r="S1527" s="9">
        <f t="shared" si="94"/>
        <v>41184.515833333331</v>
      </c>
      <c r="T1527" s="9">
        <f t="shared" si="95"/>
        <v>41214.515833333331</v>
      </c>
    </row>
    <row r="1528" spans="1:20" ht="48">
      <c r="A1528">
        <v>2203</v>
      </c>
      <c r="B1528" s="3" t="s">
        <v>2204</v>
      </c>
      <c r="C1528" s="3" t="s">
        <v>6313</v>
      </c>
      <c r="D1528">
        <v>2000</v>
      </c>
      <c r="E1528">
        <v>2191</v>
      </c>
      <c r="F1528" t="s">
        <v>8219</v>
      </c>
      <c r="G1528" t="s">
        <v>8229</v>
      </c>
      <c r="H1528" t="s">
        <v>8251</v>
      </c>
      <c r="I1528">
        <v>1443127082</v>
      </c>
      <c r="J1528">
        <v>1440535082</v>
      </c>
      <c r="K1528" t="b">
        <v>0</v>
      </c>
      <c r="L1528">
        <v>50</v>
      </c>
      <c r="M1528" t="b">
        <v>1</v>
      </c>
      <c r="N1528" t="s">
        <v>8280</v>
      </c>
      <c r="O1528">
        <f t="shared" si="92"/>
        <v>109.55</v>
      </c>
      <c r="P1528">
        <f t="shared" si="93"/>
        <v>43.82</v>
      </c>
      <c r="Q1528" s="5" t="s">
        <v>8325</v>
      </c>
      <c r="R1528" t="s">
        <v>8330</v>
      </c>
      <c r="S1528" s="9">
        <f t="shared" si="94"/>
        <v>42241.526412037034</v>
      </c>
      <c r="T1528" s="9">
        <f t="shared" si="95"/>
        <v>42271.526412037034</v>
      </c>
    </row>
    <row r="1529" spans="1:20" ht="48">
      <c r="A1529">
        <v>2204</v>
      </c>
      <c r="B1529" s="3" t="s">
        <v>2205</v>
      </c>
      <c r="C1529" s="3" t="s">
        <v>6314</v>
      </c>
      <c r="D1529">
        <v>1500</v>
      </c>
      <c r="E1529">
        <v>1993</v>
      </c>
      <c r="F1529" t="s">
        <v>8219</v>
      </c>
      <c r="G1529" t="s">
        <v>8224</v>
      </c>
      <c r="H1529" t="s">
        <v>8246</v>
      </c>
      <c r="I1529">
        <v>1362814119</v>
      </c>
      <c r="J1529">
        <v>1360222119</v>
      </c>
      <c r="K1529" t="b">
        <v>0</v>
      </c>
      <c r="L1529">
        <v>73</v>
      </c>
      <c r="M1529" t="b">
        <v>1</v>
      </c>
      <c r="N1529" t="s">
        <v>8280</v>
      </c>
      <c r="O1529">
        <f t="shared" si="92"/>
        <v>132.87</v>
      </c>
      <c r="P1529">
        <f t="shared" si="93"/>
        <v>27.3</v>
      </c>
      <c r="Q1529" s="5" t="s">
        <v>8325</v>
      </c>
      <c r="R1529" t="s">
        <v>8330</v>
      </c>
      <c r="S1529" s="9">
        <f t="shared" si="94"/>
        <v>41311.978229166663</v>
      </c>
      <c r="T1529" s="9">
        <f t="shared" si="95"/>
        <v>41341.978229166663</v>
      </c>
    </row>
    <row r="1530" spans="1:20" ht="48">
      <c r="A1530">
        <v>2205</v>
      </c>
      <c r="B1530" s="3" t="s">
        <v>2206</v>
      </c>
      <c r="C1530" s="3" t="s">
        <v>6315</v>
      </c>
      <c r="D1530">
        <v>750</v>
      </c>
      <c r="E1530">
        <v>1140</v>
      </c>
      <c r="F1530" t="s">
        <v>8219</v>
      </c>
      <c r="G1530" t="s">
        <v>8224</v>
      </c>
      <c r="H1530" t="s">
        <v>8246</v>
      </c>
      <c r="I1530">
        <v>1338579789</v>
      </c>
      <c r="J1530">
        <v>1335987789</v>
      </c>
      <c r="K1530" t="b">
        <v>0</v>
      </c>
      <c r="L1530">
        <v>27</v>
      </c>
      <c r="M1530" t="b">
        <v>1</v>
      </c>
      <c r="N1530" t="s">
        <v>8280</v>
      </c>
      <c r="O1530">
        <f t="shared" si="92"/>
        <v>152</v>
      </c>
      <c r="P1530">
        <f t="shared" si="93"/>
        <v>42.22</v>
      </c>
      <c r="Q1530" s="5" t="s">
        <v>8325</v>
      </c>
      <c r="R1530" t="s">
        <v>8330</v>
      </c>
      <c r="S1530" s="9">
        <f t="shared" si="94"/>
        <v>41031.488298611112</v>
      </c>
      <c r="T1530" s="9">
        <f t="shared" si="95"/>
        <v>41061.488298611112</v>
      </c>
    </row>
    <row r="1531" spans="1:20" ht="48">
      <c r="A1531">
        <v>2206</v>
      </c>
      <c r="B1531" s="3" t="s">
        <v>2207</v>
      </c>
      <c r="C1531" s="3" t="s">
        <v>6316</v>
      </c>
      <c r="D1531">
        <v>1100</v>
      </c>
      <c r="E1531">
        <v>1130</v>
      </c>
      <c r="F1531" t="s">
        <v>8219</v>
      </c>
      <c r="G1531" t="s">
        <v>8224</v>
      </c>
      <c r="H1531" t="s">
        <v>8246</v>
      </c>
      <c r="I1531">
        <v>1334556624</v>
      </c>
      <c r="J1531">
        <v>1333001424</v>
      </c>
      <c r="K1531" t="b">
        <v>0</v>
      </c>
      <c r="L1531">
        <v>34</v>
      </c>
      <c r="M1531" t="b">
        <v>1</v>
      </c>
      <c r="N1531" t="s">
        <v>8280</v>
      </c>
      <c r="O1531">
        <f t="shared" si="92"/>
        <v>102.73</v>
      </c>
      <c r="P1531">
        <f t="shared" si="93"/>
        <v>33.24</v>
      </c>
      <c r="Q1531" s="5" t="s">
        <v>8325</v>
      </c>
      <c r="R1531" t="s">
        <v>8330</v>
      </c>
      <c r="S1531" s="9">
        <f t="shared" si="94"/>
        <v>40996.923888888887</v>
      </c>
      <c r="T1531" s="9">
        <f t="shared" si="95"/>
        <v>41014.923888888887</v>
      </c>
    </row>
    <row r="1532" spans="1:20" ht="48">
      <c r="A1532">
        <v>2207</v>
      </c>
      <c r="B1532" s="3" t="s">
        <v>2208</v>
      </c>
      <c r="C1532" s="3" t="s">
        <v>6317</v>
      </c>
      <c r="D1532">
        <v>2000</v>
      </c>
      <c r="E1532">
        <v>2000</v>
      </c>
      <c r="F1532" t="s">
        <v>8219</v>
      </c>
      <c r="G1532" t="s">
        <v>8224</v>
      </c>
      <c r="H1532" t="s">
        <v>8246</v>
      </c>
      <c r="I1532">
        <v>1384580373</v>
      </c>
      <c r="J1532">
        <v>1381984773</v>
      </c>
      <c r="K1532" t="b">
        <v>0</v>
      </c>
      <c r="L1532">
        <v>7</v>
      </c>
      <c r="M1532" t="b">
        <v>1</v>
      </c>
      <c r="N1532" t="s">
        <v>8280</v>
      </c>
      <c r="O1532">
        <f t="shared" si="92"/>
        <v>100</v>
      </c>
      <c r="P1532">
        <f t="shared" si="93"/>
        <v>285.70999999999998</v>
      </c>
      <c r="Q1532" s="5" t="s">
        <v>8325</v>
      </c>
      <c r="R1532" t="s">
        <v>8330</v>
      </c>
      <c r="S1532" s="9">
        <f t="shared" si="94"/>
        <v>41563.860798611109</v>
      </c>
      <c r="T1532" s="9">
        <f t="shared" si="95"/>
        <v>41593.902465277773</v>
      </c>
    </row>
    <row r="1533" spans="1:20" ht="48">
      <c r="A1533">
        <v>2208</v>
      </c>
      <c r="B1533" s="3" t="s">
        <v>2209</v>
      </c>
      <c r="C1533" s="3" t="s">
        <v>6318</v>
      </c>
      <c r="D1533">
        <v>1000</v>
      </c>
      <c r="E1533">
        <v>1016</v>
      </c>
      <c r="F1533" t="s">
        <v>8219</v>
      </c>
      <c r="G1533" t="s">
        <v>8224</v>
      </c>
      <c r="H1533" t="s">
        <v>8246</v>
      </c>
      <c r="I1533">
        <v>1333771200</v>
      </c>
      <c r="J1533">
        <v>1328649026</v>
      </c>
      <c r="K1533" t="b">
        <v>0</v>
      </c>
      <c r="L1533">
        <v>24</v>
      </c>
      <c r="M1533" t="b">
        <v>1</v>
      </c>
      <c r="N1533" t="s">
        <v>8280</v>
      </c>
      <c r="O1533">
        <f t="shared" si="92"/>
        <v>101.6</v>
      </c>
      <c r="P1533">
        <f t="shared" si="93"/>
        <v>42.33</v>
      </c>
      <c r="Q1533" s="5" t="s">
        <v>8325</v>
      </c>
      <c r="R1533" t="s">
        <v>8330</v>
      </c>
      <c r="S1533" s="9">
        <f t="shared" si="94"/>
        <v>40946.548912037033</v>
      </c>
      <c r="T1533" s="9">
        <f t="shared" si="95"/>
        <v>41005.833333333328</v>
      </c>
    </row>
    <row r="1534" spans="1:20" ht="32">
      <c r="A1534">
        <v>2209</v>
      </c>
      <c r="B1534" s="3" t="s">
        <v>2210</v>
      </c>
      <c r="C1534" s="3" t="s">
        <v>6319</v>
      </c>
      <c r="D1534">
        <v>500</v>
      </c>
      <c r="E1534">
        <v>754</v>
      </c>
      <c r="F1534" t="s">
        <v>8219</v>
      </c>
      <c r="G1534" t="s">
        <v>8225</v>
      </c>
      <c r="H1534" t="s">
        <v>8247</v>
      </c>
      <c r="I1534">
        <v>1397516400</v>
      </c>
      <c r="J1534">
        <v>1396524644</v>
      </c>
      <c r="K1534" t="b">
        <v>0</v>
      </c>
      <c r="L1534">
        <v>15</v>
      </c>
      <c r="M1534" t="b">
        <v>1</v>
      </c>
      <c r="N1534" t="s">
        <v>8280</v>
      </c>
      <c r="O1534">
        <f t="shared" si="92"/>
        <v>150.80000000000001</v>
      </c>
      <c r="P1534">
        <f t="shared" si="93"/>
        <v>50.27</v>
      </c>
      <c r="Q1534" s="5" t="s">
        <v>8325</v>
      </c>
      <c r="R1534" t="s">
        <v>8330</v>
      </c>
      <c r="S1534" s="9">
        <f t="shared" si="94"/>
        <v>41732.14634259259</v>
      </c>
      <c r="T1534" s="9">
        <f t="shared" si="95"/>
        <v>41743.625</v>
      </c>
    </row>
    <row r="1535" spans="1:20" ht="48">
      <c r="A1535">
        <v>2210</v>
      </c>
      <c r="B1535" s="3" t="s">
        <v>2211</v>
      </c>
      <c r="C1535" s="3" t="s">
        <v>6320</v>
      </c>
      <c r="D1535">
        <v>4000</v>
      </c>
      <c r="E1535">
        <v>4457</v>
      </c>
      <c r="F1535" t="s">
        <v>8219</v>
      </c>
      <c r="G1535" t="s">
        <v>8224</v>
      </c>
      <c r="H1535" t="s">
        <v>8246</v>
      </c>
      <c r="I1535">
        <v>1334424960</v>
      </c>
      <c r="J1535">
        <v>1329442510</v>
      </c>
      <c r="K1535" t="b">
        <v>0</v>
      </c>
      <c r="L1535">
        <v>72</v>
      </c>
      <c r="M1535" t="b">
        <v>1</v>
      </c>
      <c r="N1535" t="s">
        <v>8280</v>
      </c>
      <c r="O1535">
        <f t="shared" si="92"/>
        <v>111.43</v>
      </c>
      <c r="P1535">
        <f t="shared" si="93"/>
        <v>61.9</v>
      </c>
      <c r="Q1535" s="5" t="s">
        <v>8325</v>
      </c>
      <c r="R1535" t="s">
        <v>8330</v>
      </c>
      <c r="S1535" s="9">
        <f t="shared" si="94"/>
        <v>40955.732754629629</v>
      </c>
      <c r="T1535" s="9">
        <f t="shared" si="95"/>
        <v>41013.4</v>
      </c>
    </row>
    <row r="1536" spans="1:20" ht="48">
      <c r="A1536">
        <v>2211</v>
      </c>
      <c r="B1536" s="3" t="s">
        <v>2212</v>
      </c>
      <c r="C1536" s="3" t="s">
        <v>6321</v>
      </c>
      <c r="D1536">
        <v>2500</v>
      </c>
      <c r="E1536">
        <v>4890</v>
      </c>
      <c r="F1536" t="s">
        <v>8219</v>
      </c>
      <c r="G1536" t="s">
        <v>8224</v>
      </c>
      <c r="H1536" t="s">
        <v>8246</v>
      </c>
      <c r="I1536">
        <v>1397113140</v>
      </c>
      <c r="J1536">
        <v>1395168625</v>
      </c>
      <c r="K1536" t="b">
        <v>0</v>
      </c>
      <c r="L1536">
        <v>120</v>
      </c>
      <c r="M1536" t="b">
        <v>1</v>
      </c>
      <c r="N1536" t="s">
        <v>8280</v>
      </c>
      <c r="O1536">
        <f t="shared" si="92"/>
        <v>195.6</v>
      </c>
      <c r="P1536">
        <f t="shared" si="93"/>
        <v>40.75</v>
      </c>
      <c r="Q1536" s="5" t="s">
        <v>8325</v>
      </c>
      <c r="R1536" t="s">
        <v>8330</v>
      </c>
      <c r="S1536" s="9">
        <f t="shared" si="94"/>
        <v>41716.451678240737</v>
      </c>
      <c r="T1536" s="9">
        <f t="shared" si="95"/>
        <v>41738.957638888889</v>
      </c>
    </row>
    <row r="1537" spans="1:20" ht="48">
      <c r="A1537">
        <v>2212</v>
      </c>
      <c r="B1537" s="3" t="s">
        <v>2213</v>
      </c>
      <c r="C1537" s="3" t="s">
        <v>6322</v>
      </c>
      <c r="D1537">
        <v>6000</v>
      </c>
      <c r="E1537">
        <v>6863</v>
      </c>
      <c r="F1537" t="s">
        <v>8219</v>
      </c>
      <c r="G1537" t="s">
        <v>8224</v>
      </c>
      <c r="H1537" t="s">
        <v>8246</v>
      </c>
      <c r="I1537">
        <v>1383526800</v>
      </c>
      <c r="J1537">
        <v>1380650177</v>
      </c>
      <c r="K1537" t="b">
        <v>0</v>
      </c>
      <c r="L1537">
        <v>123</v>
      </c>
      <c r="M1537" t="b">
        <v>1</v>
      </c>
      <c r="N1537" t="s">
        <v>8280</v>
      </c>
      <c r="O1537">
        <f t="shared" si="92"/>
        <v>114.38</v>
      </c>
      <c r="P1537">
        <f t="shared" si="93"/>
        <v>55.8</v>
      </c>
      <c r="Q1537" s="5" t="s">
        <v>8325</v>
      </c>
      <c r="R1537" t="s">
        <v>8330</v>
      </c>
      <c r="S1537" s="9">
        <f t="shared" si="94"/>
        <v>41548.414085648146</v>
      </c>
      <c r="T1537" s="9">
        <f t="shared" si="95"/>
        <v>41581.708333333328</v>
      </c>
    </row>
    <row r="1538" spans="1:20" ht="48">
      <c r="A1538">
        <v>2213</v>
      </c>
      <c r="B1538" s="3" t="s">
        <v>2214</v>
      </c>
      <c r="C1538" s="3" t="s">
        <v>6323</v>
      </c>
      <c r="D1538">
        <v>5</v>
      </c>
      <c r="E1538">
        <v>10</v>
      </c>
      <c r="F1538" t="s">
        <v>8219</v>
      </c>
      <c r="G1538" t="s">
        <v>8224</v>
      </c>
      <c r="H1538" t="s">
        <v>8246</v>
      </c>
      <c r="I1538">
        <v>1431719379</v>
      </c>
      <c r="J1538">
        <v>1429127379</v>
      </c>
      <c r="K1538" t="b">
        <v>0</v>
      </c>
      <c r="L1538">
        <v>1</v>
      </c>
      <c r="M1538" t="b">
        <v>1</v>
      </c>
      <c r="N1538" t="s">
        <v>8280</v>
      </c>
      <c r="O1538">
        <f t="shared" ref="O1538:O1601" si="96">ROUND((E1538/D1538*100),2)</f>
        <v>200</v>
      </c>
      <c r="P1538">
        <f t="shared" ref="P1538:P1601" si="97">ROUND((E1538/L1538),2)</f>
        <v>10</v>
      </c>
      <c r="Q1538" s="5" t="s">
        <v>8325</v>
      </c>
      <c r="R1538" t="s">
        <v>8330</v>
      </c>
      <c r="S1538" s="9">
        <f t="shared" si="94"/>
        <v>42109.492812499993</v>
      </c>
      <c r="T1538" s="9">
        <f t="shared" si="95"/>
        <v>42139.492812499993</v>
      </c>
    </row>
    <row r="1539" spans="1:20" ht="48">
      <c r="A1539">
        <v>2214</v>
      </c>
      <c r="B1539" s="3" t="s">
        <v>2215</v>
      </c>
      <c r="C1539" s="3" t="s">
        <v>6324</v>
      </c>
      <c r="D1539">
        <v>600</v>
      </c>
      <c r="E1539">
        <v>1755.01</v>
      </c>
      <c r="F1539" t="s">
        <v>8219</v>
      </c>
      <c r="G1539" t="s">
        <v>8224</v>
      </c>
      <c r="H1539" t="s">
        <v>8246</v>
      </c>
      <c r="I1539">
        <v>1391713248</v>
      </c>
      <c r="J1539">
        <v>1389121248</v>
      </c>
      <c r="K1539" t="b">
        <v>0</v>
      </c>
      <c r="L1539">
        <v>24</v>
      </c>
      <c r="M1539" t="b">
        <v>1</v>
      </c>
      <c r="N1539" t="s">
        <v>8280</v>
      </c>
      <c r="O1539">
        <f t="shared" si="96"/>
        <v>292.5</v>
      </c>
      <c r="P1539">
        <f t="shared" si="97"/>
        <v>73.13</v>
      </c>
      <c r="Q1539" s="5" t="s">
        <v>8325</v>
      </c>
      <c r="R1539" t="s">
        <v>8330</v>
      </c>
      <c r="S1539" s="9">
        <f t="shared" ref="S1539:S1602" si="98">(J1539/86400)+25569+(-8/24)</f>
        <v>41646.45888888889</v>
      </c>
      <c r="T1539" s="9">
        <f t="shared" ref="T1539:T1602" si="99">(I1539/86400)+25569+(-8/24)</f>
        <v>41676.45888888889</v>
      </c>
    </row>
    <row r="1540" spans="1:20" ht="32">
      <c r="A1540">
        <v>2215</v>
      </c>
      <c r="B1540" s="3" t="s">
        <v>2216</v>
      </c>
      <c r="C1540" s="3" t="s">
        <v>6325</v>
      </c>
      <c r="D1540">
        <v>550</v>
      </c>
      <c r="E1540">
        <v>860</v>
      </c>
      <c r="F1540" t="s">
        <v>8219</v>
      </c>
      <c r="G1540" t="s">
        <v>8224</v>
      </c>
      <c r="H1540" t="s">
        <v>8246</v>
      </c>
      <c r="I1540">
        <v>1331621940</v>
      </c>
      <c r="J1540">
        <v>1329671572</v>
      </c>
      <c r="K1540" t="b">
        <v>0</v>
      </c>
      <c r="L1540">
        <v>33</v>
      </c>
      <c r="M1540" t="b">
        <v>1</v>
      </c>
      <c r="N1540" t="s">
        <v>8280</v>
      </c>
      <c r="O1540">
        <f t="shared" si="96"/>
        <v>156.36000000000001</v>
      </c>
      <c r="P1540">
        <f t="shared" si="97"/>
        <v>26.06</v>
      </c>
      <c r="Q1540" s="5" t="s">
        <v>8325</v>
      </c>
      <c r="R1540" t="s">
        <v>8330</v>
      </c>
      <c r="S1540" s="9">
        <f t="shared" si="98"/>
        <v>40958.383935185186</v>
      </c>
      <c r="T1540" s="9">
        <f t="shared" si="99"/>
        <v>40980.957638888889</v>
      </c>
    </row>
    <row r="1541" spans="1:20" ht="48">
      <c r="A1541">
        <v>2216</v>
      </c>
      <c r="B1541" s="3" t="s">
        <v>2217</v>
      </c>
      <c r="C1541" s="3" t="s">
        <v>6326</v>
      </c>
      <c r="D1541">
        <v>300</v>
      </c>
      <c r="E1541">
        <v>317</v>
      </c>
      <c r="F1541" t="s">
        <v>8219</v>
      </c>
      <c r="G1541" t="s">
        <v>8224</v>
      </c>
      <c r="H1541" t="s">
        <v>8246</v>
      </c>
      <c r="I1541">
        <v>1437674545</v>
      </c>
      <c r="J1541">
        <v>1436464945</v>
      </c>
      <c r="K1541" t="b">
        <v>0</v>
      </c>
      <c r="L1541">
        <v>14</v>
      </c>
      <c r="M1541" t="b">
        <v>1</v>
      </c>
      <c r="N1541" t="s">
        <v>8280</v>
      </c>
      <c r="O1541">
        <f t="shared" si="96"/>
        <v>105.67</v>
      </c>
      <c r="P1541">
        <f t="shared" si="97"/>
        <v>22.64</v>
      </c>
      <c r="Q1541" s="5" t="s">
        <v>8325</v>
      </c>
      <c r="R1541" t="s">
        <v>8330</v>
      </c>
      <c r="S1541" s="9">
        <f t="shared" si="98"/>
        <v>42194.418344907404</v>
      </c>
      <c r="T1541" s="9">
        <f t="shared" si="99"/>
        <v>42208.418344907404</v>
      </c>
    </row>
    <row r="1542" spans="1:20" ht="48">
      <c r="A1542">
        <v>2217</v>
      </c>
      <c r="B1542" s="3" t="s">
        <v>2218</v>
      </c>
      <c r="C1542" s="3" t="s">
        <v>6327</v>
      </c>
      <c r="D1542">
        <v>420</v>
      </c>
      <c r="E1542">
        <v>425</v>
      </c>
      <c r="F1542" t="s">
        <v>8219</v>
      </c>
      <c r="G1542" t="s">
        <v>8224</v>
      </c>
      <c r="H1542" t="s">
        <v>8246</v>
      </c>
      <c r="I1542">
        <v>1446451200</v>
      </c>
      <c r="J1542">
        <v>1445539113</v>
      </c>
      <c r="K1542" t="b">
        <v>0</v>
      </c>
      <c r="L1542">
        <v>9</v>
      </c>
      <c r="M1542" t="b">
        <v>1</v>
      </c>
      <c r="N1542" t="s">
        <v>8280</v>
      </c>
      <c r="O1542">
        <f t="shared" si="96"/>
        <v>101.19</v>
      </c>
      <c r="P1542">
        <f t="shared" si="97"/>
        <v>47.22</v>
      </c>
      <c r="Q1542" s="5" t="s">
        <v>8325</v>
      </c>
      <c r="R1542" t="s">
        <v>8330</v>
      </c>
      <c r="S1542" s="9">
        <f t="shared" si="98"/>
        <v>42299.443437499998</v>
      </c>
      <c r="T1542" s="9">
        <f t="shared" si="99"/>
        <v>42309.999999999993</v>
      </c>
    </row>
    <row r="1543" spans="1:20" ht="48">
      <c r="A1543">
        <v>2218</v>
      </c>
      <c r="B1543" s="3" t="s">
        <v>2219</v>
      </c>
      <c r="C1543" s="3" t="s">
        <v>6328</v>
      </c>
      <c r="D1543">
        <v>2000</v>
      </c>
      <c r="E1543">
        <v>2456.66</v>
      </c>
      <c r="F1543" t="s">
        <v>8219</v>
      </c>
      <c r="G1543" t="s">
        <v>8224</v>
      </c>
      <c r="H1543" t="s">
        <v>8246</v>
      </c>
      <c r="I1543">
        <v>1346198400</v>
      </c>
      <c r="J1543">
        <v>1344281383</v>
      </c>
      <c r="K1543" t="b">
        <v>0</v>
      </c>
      <c r="L1543">
        <v>76</v>
      </c>
      <c r="M1543" t="b">
        <v>1</v>
      </c>
      <c r="N1543" t="s">
        <v>8280</v>
      </c>
      <c r="O1543">
        <f t="shared" si="96"/>
        <v>122.83</v>
      </c>
      <c r="P1543">
        <f t="shared" si="97"/>
        <v>32.32</v>
      </c>
      <c r="Q1543" s="5" t="s">
        <v>8325</v>
      </c>
      <c r="R1543" t="s">
        <v>8330</v>
      </c>
      <c r="S1543" s="9">
        <f t="shared" si="98"/>
        <v>41127.478969907403</v>
      </c>
      <c r="T1543" s="9">
        <f t="shared" si="99"/>
        <v>41149.666666666664</v>
      </c>
    </row>
    <row r="1544" spans="1:20" ht="48">
      <c r="A1544">
        <v>2219</v>
      </c>
      <c r="B1544" s="3" t="s">
        <v>2220</v>
      </c>
      <c r="C1544" s="3" t="s">
        <v>6329</v>
      </c>
      <c r="D1544">
        <v>1000</v>
      </c>
      <c r="E1544">
        <v>1015</v>
      </c>
      <c r="F1544" t="s">
        <v>8219</v>
      </c>
      <c r="G1544" t="s">
        <v>8224</v>
      </c>
      <c r="H1544" t="s">
        <v>8246</v>
      </c>
      <c r="I1544">
        <v>1440004512</v>
      </c>
      <c r="J1544">
        <v>1437412512</v>
      </c>
      <c r="K1544" t="b">
        <v>0</v>
      </c>
      <c r="L1544">
        <v>19</v>
      </c>
      <c r="M1544" t="b">
        <v>1</v>
      </c>
      <c r="N1544" t="s">
        <v>8280</v>
      </c>
      <c r="O1544">
        <f t="shared" si="96"/>
        <v>101.5</v>
      </c>
      <c r="P1544">
        <f t="shared" si="97"/>
        <v>53.42</v>
      </c>
      <c r="Q1544" s="5" t="s">
        <v>8325</v>
      </c>
      <c r="R1544" t="s">
        <v>8330</v>
      </c>
      <c r="S1544" s="9">
        <f t="shared" si="98"/>
        <v>42205.385555555556</v>
      </c>
      <c r="T1544" s="9">
        <f t="shared" si="99"/>
        <v>42235.385555555556</v>
      </c>
    </row>
    <row r="1545" spans="1:20" ht="48">
      <c r="A1545">
        <v>2220</v>
      </c>
      <c r="B1545" s="3" t="s">
        <v>2221</v>
      </c>
      <c r="C1545" s="3" t="s">
        <v>6330</v>
      </c>
      <c r="D1545">
        <v>3500</v>
      </c>
      <c r="E1545">
        <v>3540</v>
      </c>
      <c r="F1545" t="s">
        <v>8219</v>
      </c>
      <c r="G1545" t="s">
        <v>8224</v>
      </c>
      <c r="H1545" t="s">
        <v>8246</v>
      </c>
      <c r="I1545">
        <v>1374888436</v>
      </c>
      <c r="J1545">
        <v>1372296436</v>
      </c>
      <c r="K1545" t="b">
        <v>0</v>
      </c>
      <c r="L1545">
        <v>69</v>
      </c>
      <c r="M1545" t="b">
        <v>1</v>
      </c>
      <c r="N1545" t="s">
        <v>8280</v>
      </c>
      <c r="O1545">
        <f t="shared" si="96"/>
        <v>101.14</v>
      </c>
      <c r="P1545">
        <f t="shared" si="97"/>
        <v>51.3</v>
      </c>
      <c r="Q1545" s="5" t="s">
        <v>8325</v>
      </c>
      <c r="R1545" t="s">
        <v>8330</v>
      </c>
      <c r="S1545" s="9">
        <f t="shared" si="98"/>
        <v>41451.727268518516</v>
      </c>
      <c r="T1545" s="9">
        <f t="shared" si="99"/>
        <v>41481.727268518516</v>
      </c>
    </row>
    <row r="1546" spans="1:20" ht="48">
      <c r="A1546">
        <v>2281</v>
      </c>
      <c r="B1546" s="3" t="s">
        <v>2282</v>
      </c>
      <c r="C1546" s="3" t="s">
        <v>6391</v>
      </c>
      <c r="D1546">
        <v>300</v>
      </c>
      <c r="E1546">
        <v>555</v>
      </c>
      <c r="F1546" t="s">
        <v>8219</v>
      </c>
      <c r="G1546" t="s">
        <v>8224</v>
      </c>
      <c r="H1546" t="s">
        <v>8246</v>
      </c>
      <c r="I1546">
        <v>1311576600</v>
      </c>
      <c r="J1546">
        <v>1306219897</v>
      </c>
      <c r="K1546" t="b">
        <v>0</v>
      </c>
      <c r="L1546">
        <v>11</v>
      </c>
      <c r="M1546" t="b">
        <v>1</v>
      </c>
      <c r="N1546" t="s">
        <v>8276</v>
      </c>
      <c r="O1546">
        <f t="shared" si="96"/>
        <v>185</v>
      </c>
      <c r="P1546">
        <f t="shared" si="97"/>
        <v>50.45</v>
      </c>
      <c r="Q1546" s="5" t="s">
        <v>8325</v>
      </c>
      <c r="R1546" t="s">
        <v>8326</v>
      </c>
      <c r="S1546" s="9">
        <f t="shared" si="98"/>
        <v>40686.952511574069</v>
      </c>
      <c r="T1546" s="9">
        <f t="shared" si="99"/>
        <v>40748.951388888883</v>
      </c>
    </row>
    <row r="1547" spans="1:20" ht="32">
      <c r="A1547">
        <v>2282</v>
      </c>
      <c r="B1547" s="3" t="s">
        <v>2283</v>
      </c>
      <c r="C1547" s="3" t="s">
        <v>6392</v>
      </c>
      <c r="D1547">
        <v>750</v>
      </c>
      <c r="E1547">
        <v>1390</v>
      </c>
      <c r="F1547" t="s">
        <v>8219</v>
      </c>
      <c r="G1547" t="s">
        <v>8224</v>
      </c>
      <c r="H1547" t="s">
        <v>8246</v>
      </c>
      <c r="I1547">
        <v>1452744686</v>
      </c>
      <c r="J1547">
        <v>1447560686</v>
      </c>
      <c r="K1547" t="b">
        <v>0</v>
      </c>
      <c r="L1547">
        <v>12</v>
      </c>
      <c r="M1547" t="b">
        <v>1</v>
      </c>
      <c r="N1547" t="s">
        <v>8276</v>
      </c>
      <c r="O1547">
        <f t="shared" si="96"/>
        <v>185.33</v>
      </c>
      <c r="P1547">
        <f t="shared" si="97"/>
        <v>115.83</v>
      </c>
      <c r="Q1547" s="5" t="s">
        <v>8325</v>
      </c>
      <c r="R1547" t="s">
        <v>8326</v>
      </c>
      <c r="S1547" s="9">
        <f t="shared" si="98"/>
        <v>42322.841273148144</v>
      </c>
      <c r="T1547" s="9">
        <f t="shared" si="99"/>
        <v>42382.841273148144</v>
      </c>
    </row>
    <row r="1548" spans="1:20" ht="48">
      <c r="A1548">
        <v>2283</v>
      </c>
      <c r="B1548" s="3" t="s">
        <v>2284</v>
      </c>
      <c r="C1548" s="3" t="s">
        <v>6393</v>
      </c>
      <c r="D1548">
        <v>3000</v>
      </c>
      <c r="E1548">
        <v>3025.66</v>
      </c>
      <c r="F1548" t="s">
        <v>8219</v>
      </c>
      <c r="G1548" t="s">
        <v>8224</v>
      </c>
      <c r="H1548" t="s">
        <v>8246</v>
      </c>
      <c r="I1548">
        <v>1336528804</v>
      </c>
      <c r="J1548">
        <v>1331348404</v>
      </c>
      <c r="K1548" t="b">
        <v>0</v>
      </c>
      <c r="L1548">
        <v>48</v>
      </c>
      <c r="M1548" t="b">
        <v>1</v>
      </c>
      <c r="N1548" t="s">
        <v>8276</v>
      </c>
      <c r="O1548">
        <f t="shared" si="96"/>
        <v>100.86</v>
      </c>
      <c r="P1548">
        <f t="shared" si="97"/>
        <v>63.03</v>
      </c>
      <c r="Q1548" s="5" t="s">
        <v>8325</v>
      </c>
      <c r="R1548" t="s">
        <v>8326</v>
      </c>
      <c r="S1548" s="9">
        <f t="shared" si="98"/>
        <v>40977.791712962957</v>
      </c>
      <c r="T1548" s="9">
        <f t="shared" si="99"/>
        <v>41037.750046296293</v>
      </c>
    </row>
    <row r="1549" spans="1:20" ht="32">
      <c r="A1549">
        <v>2284</v>
      </c>
      <c r="B1549" s="3" t="s">
        <v>2285</v>
      </c>
      <c r="C1549" s="3" t="s">
        <v>6394</v>
      </c>
      <c r="D1549">
        <v>6000</v>
      </c>
      <c r="E1549">
        <v>6373.27</v>
      </c>
      <c r="F1549" t="s">
        <v>8219</v>
      </c>
      <c r="G1549" t="s">
        <v>8224</v>
      </c>
      <c r="H1549" t="s">
        <v>8246</v>
      </c>
      <c r="I1549">
        <v>1299902400</v>
      </c>
      <c r="J1549">
        <v>1297451245</v>
      </c>
      <c r="K1549" t="b">
        <v>0</v>
      </c>
      <c r="L1549">
        <v>59</v>
      </c>
      <c r="M1549" t="b">
        <v>1</v>
      </c>
      <c r="N1549" t="s">
        <v>8276</v>
      </c>
      <c r="O1549">
        <f t="shared" si="96"/>
        <v>106.22</v>
      </c>
      <c r="P1549">
        <f t="shared" si="97"/>
        <v>108.02</v>
      </c>
      <c r="Q1549" s="5" t="s">
        <v>8325</v>
      </c>
      <c r="R1549" t="s">
        <v>8326</v>
      </c>
      <c r="S1549" s="9">
        <f t="shared" si="98"/>
        <v>40585.463483796295</v>
      </c>
      <c r="T1549" s="9">
        <f t="shared" si="99"/>
        <v>40613.833333333328</v>
      </c>
    </row>
    <row r="1550" spans="1:20" ht="48">
      <c r="A1550">
        <v>2285</v>
      </c>
      <c r="B1550" s="3" t="s">
        <v>2286</v>
      </c>
      <c r="C1550" s="3" t="s">
        <v>6395</v>
      </c>
      <c r="D1550">
        <v>3000</v>
      </c>
      <c r="E1550">
        <v>3641</v>
      </c>
      <c r="F1550" t="s">
        <v>8219</v>
      </c>
      <c r="G1550" t="s">
        <v>8224</v>
      </c>
      <c r="H1550" t="s">
        <v>8246</v>
      </c>
      <c r="I1550">
        <v>1340944043</v>
      </c>
      <c r="J1550">
        <v>1338352043</v>
      </c>
      <c r="K1550" t="b">
        <v>0</v>
      </c>
      <c r="L1550">
        <v>79</v>
      </c>
      <c r="M1550" t="b">
        <v>1</v>
      </c>
      <c r="N1550" t="s">
        <v>8276</v>
      </c>
      <c r="O1550">
        <f t="shared" si="96"/>
        <v>121.37</v>
      </c>
      <c r="P1550">
        <f t="shared" si="97"/>
        <v>46.09</v>
      </c>
      <c r="Q1550" s="5" t="s">
        <v>8325</v>
      </c>
      <c r="R1550" t="s">
        <v>8326</v>
      </c>
      <c r="S1550" s="9">
        <f t="shared" si="98"/>
        <v>41058.852349537039</v>
      </c>
      <c r="T1550" s="9">
        <f t="shared" si="99"/>
        <v>41088.852349537039</v>
      </c>
    </row>
    <row r="1551" spans="1:20" ht="48">
      <c r="A1551">
        <v>2286</v>
      </c>
      <c r="B1551" s="3" t="s">
        <v>2287</v>
      </c>
      <c r="C1551" s="3" t="s">
        <v>6396</v>
      </c>
      <c r="D1551">
        <v>1500</v>
      </c>
      <c r="E1551">
        <v>1501</v>
      </c>
      <c r="F1551" t="s">
        <v>8219</v>
      </c>
      <c r="G1551" t="s">
        <v>8224</v>
      </c>
      <c r="H1551" t="s">
        <v>8246</v>
      </c>
      <c r="I1551">
        <v>1378439940</v>
      </c>
      <c r="J1551">
        <v>1376003254</v>
      </c>
      <c r="K1551" t="b">
        <v>0</v>
      </c>
      <c r="L1551">
        <v>14</v>
      </c>
      <c r="M1551" t="b">
        <v>1</v>
      </c>
      <c r="N1551" t="s">
        <v>8276</v>
      </c>
      <c r="O1551">
        <f t="shared" si="96"/>
        <v>100.07</v>
      </c>
      <c r="P1551">
        <f t="shared" si="97"/>
        <v>107.21</v>
      </c>
      <c r="Q1551" s="5" t="s">
        <v>8325</v>
      </c>
      <c r="R1551" t="s">
        <v>8326</v>
      </c>
      <c r="S1551" s="9">
        <f t="shared" si="98"/>
        <v>41494.630254629628</v>
      </c>
      <c r="T1551" s="9">
        <f t="shared" si="99"/>
        <v>41522.832638888889</v>
      </c>
    </row>
    <row r="1552" spans="1:20" ht="48">
      <c r="A1552">
        <v>2287</v>
      </c>
      <c r="B1552" s="3" t="s">
        <v>2288</v>
      </c>
      <c r="C1552" s="3" t="s">
        <v>6397</v>
      </c>
      <c r="D1552">
        <v>4500</v>
      </c>
      <c r="E1552">
        <v>5398.99</v>
      </c>
      <c r="F1552" t="s">
        <v>8219</v>
      </c>
      <c r="G1552" t="s">
        <v>8224</v>
      </c>
      <c r="H1552" t="s">
        <v>8246</v>
      </c>
      <c r="I1552">
        <v>1403539260</v>
      </c>
      <c r="J1552">
        <v>1401724860</v>
      </c>
      <c r="K1552" t="b">
        <v>0</v>
      </c>
      <c r="L1552">
        <v>106</v>
      </c>
      <c r="M1552" t="b">
        <v>1</v>
      </c>
      <c r="N1552" t="s">
        <v>8276</v>
      </c>
      <c r="O1552">
        <f t="shared" si="96"/>
        <v>119.98</v>
      </c>
      <c r="P1552">
        <f t="shared" si="97"/>
        <v>50.93</v>
      </c>
      <c r="Q1552" s="5" t="s">
        <v>8325</v>
      </c>
      <c r="R1552" t="s">
        <v>8326</v>
      </c>
      <c r="S1552" s="9">
        <f t="shared" si="98"/>
        <v>41792.334027777775</v>
      </c>
      <c r="T1552" s="9">
        <f t="shared" si="99"/>
        <v>41813.334027777775</v>
      </c>
    </row>
    <row r="1553" spans="1:20" ht="48">
      <c r="A1553">
        <v>2288</v>
      </c>
      <c r="B1553" s="3" t="s">
        <v>2289</v>
      </c>
      <c r="C1553" s="3" t="s">
        <v>6398</v>
      </c>
      <c r="D1553">
        <v>1000</v>
      </c>
      <c r="E1553">
        <v>1001</v>
      </c>
      <c r="F1553" t="s">
        <v>8219</v>
      </c>
      <c r="G1553" t="s">
        <v>8224</v>
      </c>
      <c r="H1553" t="s">
        <v>8246</v>
      </c>
      <c r="I1553">
        <v>1340733600</v>
      </c>
      <c r="J1553">
        <v>1339098689</v>
      </c>
      <c r="K1553" t="b">
        <v>0</v>
      </c>
      <c r="L1553">
        <v>25</v>
      </c>
      <c r="M1553" t="b">
        <v>1</v>
      </c>
      <c r="N1553" t="s">
        <v>8276</v>
      </c>
      <c r="O1553">
        <f t="shared" si="96"/>
        <v>100.1</v>
      </c>
      <c r="P1553">
        <f t="shared" si="97"/>
        <v>40.04</v>
      </c>
      <c r="Q1553" s="5" t="s">
        <v>8325</v>
      </c>
      <c r="R1553" t="s">
        <v>8326</v>
      </c>
      <c r="S1553" s="9">
        <f t="shared" si="98"/>
        <v>41067.494085648148</v>
      </c>
      <c r="T1553" s="9">
        <f t="shared" si="99"/>
        <v>41086.416666666664</v>
      </c>
    </row>
    <row r="1554" spans="1:20" ht="48">
      <c r="A1554">
        <v>2289</v>
      </c>
      <c r="B1554" s="3" t="s">
        <v>2290</v>
      </c>
      <c r="C1554" s="3" t="s">
        <v>6399</v>
      </c>
      <c r="D1554">
        <v>1500</v>
      </c>
      <c r="E1554">
        <v>1611</v>
      </c>
      <c r="F1554" t="s">
        <v>8219</v>
      </c>
      <c r="G1554" t="s">
        <v>8224</v>
      </c>
      <c r="H1554" t="s">
        <v>8246</v>
      </c>
      <c r="I1554">
        <v>1386372120</v>
      </c>
      <c r="J1554">
        <v>1382659060</v>
      </c>
      <c r="K1554" t="b">
        <v>0</v>
      </c>
      <c r="L1554">
        <v>25</v>
      </c>
      <c r="M1554" t="b">
        <v>1</v>
      </c>
      <c r="N1554" t="s">
        <v>8276</v>
      </c>
      <c r="O1554">
        <f t="shared" si="96"/>
        <v>107.4</v>
      </c>
      <c r="P1554">
        <f t="shared" si="97"/>
        <v>64.44</v>
      </c>
      <c r="Q1554" s="5" t="s">
        <v>8325</v>
      </c>
      <c r="R1554" t="s">
        <v>8326</v>
      </c>
      <c r="S1554" s="9">
        <f t="shared" si="98"/>
        <v>41571.665046296293</v>
      </c>
      <c r="T1554" s="9">
        <f t="shared" si="99"/>
        <v>41614.640277777777</v>
      </c>
    </row>
    <row r="1555" spans="1:20" ht="48">
      <c r="A1555">
        <v>2290</v>
      </c>
      <c r="B1555" s="3" t="s">
        <v>2291</v>
      </c>
      <c r="C1555" s="3" t="s">
        <v>6400</v>
      </c>
      <c r="D1555">
        <v>1500</v>
      </c>
      <c r="E1555">
        <v>1561</v>
      </c>
      <c r="F1555" t="s">
        <v>8219</v>
      </c>
      <c r="G1555" t="s">
        <v>8224</v>
      </c>
      <c r="H1555" t="s">
        <v>8246</v>
      </c>
      <c r="I1555">
        <v>1259686800</v>
      </c>
      <c r="J1555">
        <v>1252908330</v>
      </c>
      <c r="K1555" t="b">
        <v>0</v>
      </c>
      <c r="L1555">
        <v>29</v>
      </c>
      <c r="M1555" t="b">
        <v>1</v>
      </c>
      <c r="N1555" t="s">
        <v>8276</v>
      </c>
      <c r="O1555">
        <f t="shared" si="96"/>
        <v>104.07</v>
      </c>
      <c r="P1555">
        <f t="shared" si="97"/>
        <v>53.83</v>
      </c>
      <c r="Q1555" s="5" t="s">
        <v>8325</v>
      </c>
      <c r="R1555" t="s">
        <v>8326</v>
      </c>
      <c r="S1555" s="9">
        <f t="shared" si="98"/>
        <v>40069.920486111107</v>
      </c>
      <c r="T1555" s="9">
        <f t="shared" si="99"/>
        <v>40148.375</v>
      </c>
    </row>
    <row r="1556" spans="1:20" ht="48">
      <c r="A1556">
        <v>2291</v>
      </c>
      <c r="B1556" s="3" t="s">
        <v>2292</v>
      </c>
      <c r="C1556" s="3" t="s">
        <v>6401</v>
      </c>
      <c r="D1556">
        <v>2500</v>
      </c>
      <c r="E1556">
        <v>4320</v>
      </c>
      <c r="F1556" t="s">
        <v>8219</v>
      </c>
      <c r="G1556" t="s">
        <v>8224</v>
      </c>
      <c r="H1556" t="s">
        <v>8246</v>
      </c>
      <c r="I1556">
        <v>1335153600</v>
      </c>
      <c r="J1556">
        <v>1332199618</v>
      </c>
      <c r="K1556" t="b">
        <v>0</v>
      </c>
      <c r="L1556">
        <v>43</v>
      </c>
      <c r="M1556" t="b">
        <v>1</v>
      </c>
      <c r="N1556" t="s">
        <v>8276</v>
      </c>
      <c r="O1556">
        <f t="shared" si="96"/>
        <v>172.8</v>
      </c>
      <c r="P1556">
        <f t="shared" si="97"/>
        <v>100.47</v>
      </c>
      <c r="Q1556" s="5" t="s">
        <v>8325</v>
      </c>
      <c r="R1556" t="s">
        <v>8326</v>
      </c>
      <c r="S1556" s="9">
        <f t="shared" si="98"/>
        <v>40987.643726851849</v>
      </c>
      <c r="T1556" s="9">
        <f t="shared" si="99"/>
        <v>41021.833333333328</v>
      </c>
    </row>
    <row r="1557" spans="1:20" ht="48">
      <c r="A1557">
        <v>2292</v>
      </c>
      <c r="B1557" s="3" t="s">
        <v>2293</v>
      </c>
      <c r="C1557" s="3" t="s">
        <v>6402</v>
      </c>
      <c r="D1557">
        <v>2000</v>
      </c>
      <c r="E1557">
        <v>2145.0100000000002</v>
      </c>
      <c r="F1557" t="s">
        <v>8219</v>
      </c>
      <c r="G1557" t="s">
        <v>8224</v>
      </c>
      <c r="H1557" t="s">
        <v>8246</v>
      </c>
      <c r="I1557">
        <v>1334767476</v>
      </c>
      <c r="J1557">
        <v>1332175476</v>
      </c>
      <c r="K1557" t="b">
        <v>0</v>
      </c>
      <c r="L1557">
        <v>46</v>
      </c>
      <c r="M1557" t="b">
        <v>1</v>
      </c>
      <c r="N1557" t="s">
        <v>8276</v>
      </c>
      <c r="O1557">
        <f t="shared" si="96"/>
        <v>107.25</v>
      </c>
      <c r="P1557">
        <f t="shared" si="97"/>
        <v>46.63</v>
      </c>
      <c r="Q1557" s="5" t="s">
        <v>8325</v>
      </c>
      <c r="R1557" t="s">
        <v>8326</v>
      </c>
      <c r="S1557" s="9">
        <f t="shared" si="98"/>
        <v>40987.364305555551</v>
      </c>
      <c r="T1557" s="9">
        <f t="shared" si="99"/>
        <v>41017.364305555551</v>
      </c>
    </row>
    <row r="1558" spans="1:20" ht="32">
      <c r="A1558">
        <v>2293</v>
      </c>
      <c r="B1558" s="3" t="s">
        <v>2294</v>
      </c>
      <c r="C1558" s="3" t="s">
        <v>6403</v>
      </c>
      <c r="D1558">
        <v>850</v>
      </c>
      <c r="E1558">
        <v>920</v>
      </c>
      <c r="F1558" t="s">
        <v>8219</v>
      </c>
      <c r="G1558" t="s">
        <v>8224</v>
      </c>
      <c r="H1558" t="s">
        <v>8246</v>
      </c>
      <c r="I1558">
        <v>1348545540</v>
      </c>
      <c r="J1558">
        <v>1346345999</v>
      </c>
      <c r="K1558" t="b">
        <v>0</v>
      </c>
      <c r="L1558">
        <v>27</v>
      </c>
      <c r="M1558" t="b">
        <v>1</v>
      </c>
      <c r="N1558" t="s">
        <v>8276</v>
      </c>
      <c r="O1558">
        <f t="shared" si="96"/>
        <v>108.24</v>
      </c>
      <c r="P1558">
        <f t="shared" si="97"/>
        <v>34.07</v>
      </c>
      <c r="Q1558" s="5" t="s">
        <v>8325</v>
      </c>
      <c r="R1558" t="s">
        <v>8326</v>
      </c>
      <c r="S1558" s="9">
        <f t="shared" si="98"/>
        <v>41151.374988425923</v>
      </c>
      <c r="T1558" s="9">
        <f t="shared" si="99"/>
        <v>41176.832638888889</v>
      </c>
    </row>
    <row r="1559" spans="1:20" ht="48">
      <c r="A1559">
        <v>2294</v>
      </c>
      <c r="B1559" s="3" t="s">
        <v>2295</v>
      </c>
      <c r="C1559" s="3" t="s">
        <v>6404</v>
      </c>
      <c r="D1559">
        <v>5000</v>
      </c>
      <c r="E1559">
        <v>7304.04</v>
      </c>
      <c r="F1559" t="s">
        <v>8219</v>
      </c>
      <c r="G1559" t="s">
        <v>8224</v>
      </c>
      <c r="H1559" t="s">
        <v>8246</v>
      </c>
      <c r="I1559">
        <v>1358702480</v>
      </c>
      <c r="J1559">
        <v>1356110480</v>
      </c>
      <c r="K1559" t="b">
        <v>0</v>
      </c>
      <c r="L1559">
        <v>112</v>
      </c>
      <c r="M1559" t="b">
        <v>1</v>
      </c>
      <c r="N1559" t="s">
        <v>8276</v>
      </c>
      <c r="O1559">
        <f t="shared" si="96"/>
        <v>146.08000000000001</v>
      </c>
      <c r="P1559">
        <f t="shared" si="97"/>
        <v>65.209999999999994</v>
      </c>
      <c r="Q1559" s="5" t="s">
        <v>8325</v>
      </c>
      <c r="R1559" t="s">
        <v>8326</v>
      </c>
      <c r="S1559" s="9">
        <f t="shared" si="98"/>
        <v>41264.389814814815</v>
      </c>
      <c r="T1559" s="9">
        <f t="shared" si="99"/>
        <v>41294.389814814815</v>
      </c>
    </row>
    <row r="1560" spans="1:20" ht="48">
      <c r="A1560">
        <v>2295</v>
      </c>
      <c r="B1560" s="3" t="s">
        <v>2296</v>
      </c>
      <c r="C1560" s="3" t="s">
        <v>6405</v>
      </c>
      <c r="D1560">
        <v>1200</v>
      </c>
      <c r="E1560">
        <v>1503</v>
      </c>
      <c r="F1560" t="s">
        <v>8219</v>
      </c>
      <c r="G1560" t="s">
        <v>8224</v>
      </c>
      <c r="H1560" t="s">
        <v>8246</v>
      </c>
      <c r="I1560">
        <v>1359240856</v>
      </c>
      <c r="J1560">
        <v>1356648856</v>
      </c>
      <c r="K1560" t="b">
        <v>0</v>
      </c>
      <c r="L1560">
        <v>34</v>
      </c>
      <c r="M1560" t="b">
        <v>1</v>
      </c>
      <c r="N1560" t="s">
        <v>8276</v>
      </c>
      <c r="O1560">
        <f t="shared" si="96"/>
        <v>125.25</v>
      </c>
      <c r="P1560">
        <f t="shared" si="97"/>
        <v>44.21</v>
      </c>
      <c r="Q1560" s="5" t="s">
        <v>8325</v>
      </c>
      <c r="R1560" t="s">
        <v>8326</v>
      </c>
      <c r="S1560" s="9">
        <f t="shared" si="98"/>
        <v>41270.621018518512</v>
      </c>
      <c r="T1560" s="9">
        <f t="shared" si="99"/>
        <v>41300.621018518512</v>
      </c>
    </row>
    <row r="1561" spans="1:20" ht="48">
      <c r="A1561">
        <v>2296</v>
      </c>
      <c r="B1561" s="3" t="s">
        <v>2297</v>
      </c>
      <c r="C1561" s="3" t="s">
        <v>6406</v>
      </c>
      <c r="D1561">
        <v>7000</v>
      </c>
      <c r="E1561">
        <v>10435</v>
      </c>
      <c r="F1561" t="s">
        <v>8219</v>
      </c>
      <c r="G1561" t="s">
        <v>8224</v>
      </c>
      <c r="H1561" t="s">
        <v>8246</v>
      </c>
      <c r="I1561">
        <v>1330018426</v>
      </c>
      <c r="J1561">
        <v>1326994426</v>
      </c>
      <c r="K1561" t="b">
        <v>0</v>
      </c>
      <c r="L1561">
        <v>145</v>
      </c>
      <c r="M1561" t="b">
        <v>1</v>
      </c>
      <c r="N1561" t="s">
        <v>8276</v>
      </c>
      <c r="O1561">
        <f t="shared" si="96"/>
        <v>149.07</v>
      </c>
      <c r="P1561">
        <f t="shared" si="97"/>
        <v>71.97</v>
      </c>
      <c r="Q1561" s="5" t="s">
        <v>8325</v>
      </c>
      <c r="R1561" t="s">
        <v>8326</v>
      </c>
      <c r="S1561" s="9">
        <f t="shared" si="98"/>
        <v>40927.39844907407</v>
      </c>
      <c r="T1561" s="9">
        <f t="shared" si="99"/>
        <v>40962.39844907407</v>
      </c>
    </row>
    <row r="1562" spans="1:20" ht="32">
      <c r="A1562">
        <v>2297</v>
      </c>
      <c r="B1562" s="3" t="s">
        <v>2298</v>
      </c>
      <c r="C1562" s="3" t="s">
        <v>6407</v>
      </c>
      <c r="D1562">
        <v>1000</v>
      </c>
      <c r="E1562">
        <v>1006</v>
      </c>
      <c r="F1562" t="s">
        <v>8219</v>
      </c>
      <c r="G1562" t="s">
        <v>8224</v>
      </c>
      <c r="H1562" t="s">
        <v>8246</v>
      </c>
      <c r="I1562">
        <v>1331697540</v>
      </c>
      <c r="J1562">
        <v>1328749249</v>
      </c>
      <c r="K1562" t="b">
        <v>0</v>
      </c>
      <c r="L1562">
        <v>19</v>
      </c>
      <c r="M1562" t="b">
        <v>1</v>
      </c>
      <c r="N1562" t="s">
        <v>8276</v>
      </c>
      <c r="O1562">
        <f t="shared" si="96"/>
        <v>100.6</v>
      </c>
      <c r="P1562">
        <f t="shared" si="97"/>
        <v>52.95</v>
      </c>
      <c r="Q1562" s="5" t="s">
        <v>8325</v>
      </c>
      <c r="R1562" t="s">
        <v>8326</v>
      </c>
      <c r="S1562" s="9">
        <f t="shared" si="98"/>
        <v>40947.70890046296</v>
      </c>
      <c r="T1562" s="9">
        <f t="shared" si="99"/>
        <v>40981.832638888889</v>
      </c>
    </row>
    <row r="1563" spans="1:20" ht="48">
      <c r="A1563">
        <v>2298</v>
      </c>
      <c r="B1563" s="3" t="s">
        <v>2299</v>
      </c>
      <c r="C1563" s="3" t="s">
        <v>6408</v>
      </c>
      <c r="D1563">
        <v>30000</v>
      </c>
      <c r="E1563">
        <v>31522</v>
      </c>
      <c r="F1563" t="s">
        <v>8219</v>
      </c>
      <c r="G1563" t="s">
        <v>8224</v>
      </c>
      <c r="H1563" t="s">
        <v>8246</v>
      </c>
      <c r="I1563">
        <v>1395861033</v>
      </c>
      <c r="J1563">
        <v>1393272633</v>
      </c>
      <c r="K1563" t="b">
        <v>0</v>
      </c>
      <c r="L1563">
        <v>288</v>
      </c>
      <c r="M1563" t="b">
        <v>1</v>
      </c>
      <c r="N1563" t="s">
        <v>8276</v>
      </c>
      <c r="O1563">
        <f t="shared" si="96"/>
        <v>105.07</v>
      </c>
      <c r="P1563">
        <f t="shared" si="97"/>
        <v>109.45</v>
      </c>
      <c r="Q1563" s="5" t="s">
        <v>8325</v>
      </c>
      <c r="R1563" t="s">
        <v>8326</v>
      </c>
      <c r="S1563" s="9">
        <f t="shared" si="98"/>
        <v>41694.507326388884</v>
      </c>
      <c r="T1563" s="9">
        <f t="shared" si="99"/>
        <v>41724.46565972222</v>
      </c>
    </row>
    <row r="1564" spans="1:20" ht="48">
      <c r="A1564">
        <v>2299</v>
      </c>
      <c r="B1564" s="3" t="s">
        <v>2300</v>
      </c>
      <c r="C1564" s="3" t="s">
        <v>6409</v>
      </c>
      <c r="D1564">
        <v>300</v>
      </c>
      <c r="E1564">
        <v>1050.5</v>
      </c>
      <c r="F1564" t="s">
        <v>8219</v>
      </c>
      <c r="G1564" t="s">
        <v>8224</v>
      </c>
      <c r="H1564" t="s">
        <v>8246</v>
      </c>
      <c r="I1564">
        <v>1296953209</v>
      </c>
      <c r="J1564">
        <v>1295657209</v>
      </c>
      <c r="K1564" t="b">
        <v>0</v>
      </c>
      <c r="L1564">
        <v>14</v>
      </c>
      <c r="M1564" t="b">
        <v>1</v>
      </c>
      <c r="N1564" t="s">
        <v>8276</v>
      </c>
      <c r="O1564">
        <f t="shared" si="96"/>
        <v>350.17</v>
      </c>
      <c r="P1564">
        <f t="shared" si="97"/>
        <v>75.040000000000006</v>
      </c>
      <c r="Q1564" s="5" t="s">
        <v>8325</v>
      </c>
      <c r="R1564" t="s">
        <v>8326</v>
      </c>
      <c r="S1564" s="9">
        <f t="shared" si="98"/>
        <v>40564.699178240735</v>
      </c>
      <c r="T1564" s="9">
        <f t="shared" si="99"/>
        <v>40579.699178240735</v>
      </c>
    </row>
    <row r="1565" spans="1:20" ht="48">
      <c r="A1565">
        <v>2300</v>
      </c>
      <c r="B1565" s="3" t="s">
        <v>2301</v>
      </c>
      <c r="C1565" s="3" t="s">
        <v>6410</v>
      </c>
      <c r="D1565">
        <v>800</v>
      </c>
      <c r="E1565">
        <v>810</v>
      </c>
      <c r="F1565" t="s">
        <v>8219</v>
      </c>
      <c r="G1565" t="s">
        <v>8224</v>
      </c>
      <c r="H1565" t="s">
        <v>8246</v>
      </c>
      <c r="I1565">
        <v>1340904416</v>
      </c>
      <c r="J1565">
        <v>1339694816</v>
      </c>
      <c r="K1565" t="b">
        <v>0</v>
      </c>
      <c r="L1565">
        <v>7</v>
      </c>
      <c r="M1565" t="b">
        <v>1</v>
      </c>
      <c r="N1565" t="s">
        <v>8276</v>
      </c>
      <c r="O1565">
        <f t="shared" si="96"/>
        <v>101.25</v>
      </c>
      <c r="P1565">
        <f t="shared" si="97"/>
        <v>115.71</v>
      </c>
      <c r="Q1565" s="5" t="s">
        <v>8325</v>
      </c>
      <c r="R1565" t="s">
        <v>8326</v>
      </c>
      <c r="S1565" s="9">
        <f t="shared" si="98"/>
        <v>41074.393703703703</v>
      </c>
      <c r="T1565" s="9">
        <f t="shared" si="99"/>
        <v>41088.393703703703</v>
      </c>
    </row>
    <row r="1566" spans="1:20" ht="32">
      <c r="A1566">
        <v>2301</v>
      </c>
      <c r="B1566" s="3" t="s">
        <v>2302</v>
      </c>
      <c r="C1566" s="3" t="s">
        <v>6411</v>
      </c>
      <c r="D1566">
        <v>5000</v>
      </c>
      <c r="E1566">
        <v>6680.22</v>
      </c>
      <c r="F1566" t="s">
        <v>8219</v>
      </c>
      <c r="G1566" t="s">
        <v>8224</v>
      </c>
      <c r="H1566" t="s">
        <v>8246</v>
      </c>
      <c r="I1566">
        <v>1371785496</v>
      </c>
      <c r="J1566">
        <v>1369193496</v>
      </c>
      <c r="K1566" t="b">
        <v>1</v>
      </c>
      <c r="L1566">
        <v>211</v>
      </c>
      <c r="M1566" t="b">
        <v>1</v>
      </c>
      <c r="N1566" t="s">
        <v>8279</v>
      </c>
      <c r="O1566">
        <f t="shared" si="96"/>
        <v>133.6</v>
      </c>
      <c r="P1566">
        <f t="shared" si="97"/>
        <v>31.66</v>
      </c>
      <c r="Q1566" s="5" t="s">
        <v>8325</v>
      </c>
      <c r="R1566" t="s">
        <v>8329</v>
      </c>
      <c r="S1566" s="9">
        <f t="shared" si="98"/>
        <v>41415.813611111109</v>
      </c>
      <c r="T1566" s="9">
        <f t="shared" si="99"/>
        <v>41445.813611111109</v>
      </c>
    </row>
    <row r="1567" spans="1:20" ht="48">
      <c r="A1567">
        <v>2302</v>
      </c>
      <c r="B1567" s="3" t="s">
        <v>2303</v>
      </c>
      <c r="C1567" s="3" t="s">
        <v>6412</v>
      </c>
      <c r="D1567">
        <v>2300</v>
      </c>
      <c r="E1567">
        <v>3925</v>
      </c>
      <c r="F1567" t="s">
        <v>8219</v>
      </c>
      <c r="G1567" t="s">
        <v>8224</v>
      </c>
      <c r="H1567" t="s">
        <v>8246</v>
      </c>
      <c r="I1567">
        <v>1388473200</v>
      </c>
      <c r="J1567">
        <v>1385585434</v>
      </c>
      <c r="K1567" t="b">
        <v>1</v>
      </c>
      <c r="L1567">
        <v>85</v>
      </c>
      <c r="M1567" t="b">
        <v>1</v>
      </c>
      <c r="N1567" t="s">
        <v>8279</v>
      </c>
      <c r="O1567">
        <f t="shared" si="96"/>
        <v>170.65</v>
      </c>
      <c r="P1567">
        <f t="shared" si="97"/>
        <v>46.18</v>
      </c>
      <c r="Q1567" s="5" t="s">
        <v>8325</v>
      </c>
      <c r="R1567" t="s">
        <v>8329</v>
      </c>
      <c r="S1567" s="9">
        <f t="shared" si="98"/>
        <v>41605.535115740735</v>
      </c>
      <c r="T1567" s="9">
        <f t="shared" si="99"/>
        <v>41638.958333333328</v>
      </c>
    </row>
    <row r="1568" spans="1:20" ht="48">
      <c r="A1568">
        <v>2303</v>
      </c>
      <c r="B1568" s="3" t="s">
        <v>2304</v>
      </c>
      <c r="C1568" s="3" t="s">
        <v>6413</v>
      </c>
      <c r="D1568">
        <v>6450</v>
      </c>
      <c r="E1568">
        <v>7053.61</v>
      </c>
      <c r="F1568" t="s">
        <v>8219</v>
      </c>
      <c r="G1568" t="s">
        <v>8224</v>
      </c>
      <c r="H1568" t="s">
        <v>8246</v>
      </c>
      <c r="I1568">
        <v>1323747596</v>
      </c>
      <c r="J1568">
        <v>1320287996</v>
      </c>
      <c r="K1568" t="b">
        <v>1</v>
      </c>
      <c r="L1568">
        <v>103</v>
      </c>
      <c r="M1568" t="b">
        <v>1</v>
      </c>
      <c r="N1568" t="s">
        <v>8279</v>
      </c>
      <c r="O1568">
        <f t="shared" si="96"/>
        <v>109.36</v>
      </c>
      <c r="P1568">
        <f t="shared" si="97"/>
        <v>68.48</v>
      </c>
      <c r="Q1568" s="5" t="s">
        <v>8325</v>
      </c>
      <c r="R1568" t="s">
        <v>8329</v>
      </c>
      <c r="S1568" s="9">
        <f t="shared" si="98"/>
        <v>40849.777731481481</v>
      </c>
      <c r="T1568" s="9">
        <f t="shared" si="99"/>
        <v>40889.819398148145</v>
      </c>
    </row>
    <row r="1569" spans="1:20" ht="48">
      <c r="A1569">
        <v>2304</v>
      </c>
      <c r="B1569" s="3" t="s">
        <v>2305</v>
      </c>
      <c r="C1569" s="3" t="s">
        <v>6414</v>
      </c>
      <c r="D1569">
        <v>6000</v>
      </c>
      <c r="E1569">
        <v>6042.02</v>
      </c>
      <c r="F1569" t="s">
        <v>8219</v>
      </c>
      <c r="G1569" t="s">
        <v>8224</v>
      </c>
      <c r="H1569" t="s">
        <v>8246</v>
      </c>
      <c r="I1569">
        <v>1293857940</v>
      </c>
      <c r="J1569">
        <v>1290281691</v>
      </c>
      <c r="K1569" t="b">
        <v>1</v>
      </c>
      <c r="L1569">
        <v>113</v>
      </c>
      <c r="M1569" t="b">
        <v>1</v>
      </c>
      <c r="N1569" t="s">
        <v>8279</v>
      </c>
      <c r="O1569">
        <f t="shared" si="96"/>
        <v>100.7</v>
      </c>
      <c r="P1569">
        <f t="shared" si="97"/>
        <v>53.47</v>
      </c>
      <c r="Q1569" s="5" t="s">
        <v>8325</v>
      </c>
      <c r="R1569" t="s">
        <v>8329</v>
      </c>
      <c r="S1569" s="9">
        <f t="shared" si="98"/>
        <v>40502.482534722221</v>
      </c>
      <c r="T1569" s="9">
        <f t="shared" si="99"/>
        <v>40543.874305555553</v>
      </c>
    </row>
    <row r="1570" spans="1:20" ht="48">
      <c r="A1570">
        <v>2305</v>
      </c>
      <c r="B1570" s="3" t="s">
        <v>2306</v>
      </c>
      <c r="C1570" s="3" t="s">
        <v>6415</v>
      </c>
      <c r="D1570">
        <v>18000</v>
      </c>
      <c r="E1570">
        <v>18221</v>
      </c>
      <c r="F1570" t="s">
        <v>8219</v>
      </c>
      <c r="G1570" t="s">
        <v>8224</v>
      </c>
      <c r="H1570" t="s">
        <v>8246</v>
      </c>
      <c r="I1570">
        <v>1407520800</v>
      </c>
      <c r="J1570">
        <v>1405356072</v>
      </c>
      <c r="K1570" t="b">
        <v>1</v>
      </c>
      <c r="L1570">
        <v>167</v>
      </c>
      <c r="M1570" t="b">
        <v>1</v>
      </c>
      <c r="N1570" t="s">
        <v>8279</v>
      </c>
      <c r="O1570">
        <f t="shared" si="96"/>
        <v>101.23</v>
      </c>
      <c r="P1570">
        <f t="shared" si="97"/>
        <v>109.11</v>
      </c>
      <c r="Q1570" s="5" t="s">
        <v>8325</v>
      </c>
      <c r="R1570" t="s">
        <v>8329</v>
      </c>
      <c r="S1570" s="9">
        <f t="shared" si="98"/>
        <v>41834.361944444441</v>
      </c>
      <c r="T1570" s="9">
        <f t="shared" si="99"/>
        <v>41859.416666666664</v>
      </c>
    </row>
    <row r="1571" spans="1:20" ht="48">
      <c r="A1571">
        <v>2306</v>
      </c>
      <c r="B1571" s="3" t="s">
        <v>2307</v>
      </c>
      <c r="C1571" s="3" t="s">
        <v>6416</v>
      </c>
      <c r="D1571">
        <v>3500</v>
      </c>
      <c r="E1571">
        <v>3736.55</v>
      </c>
      <c r="F1571" t="s">
        <v>8219</v>
      </c>
      <c r="G1571" t="s">
        <v>8224</v>
      </c>
      <c r="H1571" t="s">
        <v>8246</v>
      </c>
      <c r="I1571">
        <v>1331352129</v>
      </c>
      <c r="J1571">
        <v>1328760129</v>
      </c>
      <c r="K1571" t="b">
        <v>1</v>
      </c>
      <c r="L1571">
        <v>73</v>
      </c>
      <c r="M1571" t="b">
        <v>1</v>
      </c>
      <c r="N1571" t="s">
        <v>8279</v>
      </c>
      <c r="O1571">
        <f t="shared" si="96"/>
        <v>106.76</v>
      </c>
      <c r="P1571">
        <f t="shared" si="97"/>
        <v>51.19</v>
      </c>
      <c r="Q1571" s="5" t="s">
        <v>8325</v>
      </c>
      <c r="R1571" t="s">
        <v>8329</v>
      </c>
      <c r="S1571" s="9">
        <f t="shared" si="98"/>
        <v>40947.834826388884</v>
      </c>
      <c r="T1571" s="9">
        <f t="shared" si="99"/>
        <v>40977.834826388884</v>
      </c>
    </row>
    <row r="1572" spans="1:20" ht="48">
      <c r="A1572">
        <v>2307</v>
      </c>
      <c r="B1572" s="3" t="s">
        <v>2308</v>
      </c>
      <c r="C1572" s="3" t="s">
        <v>6417</v>
      </c>
      <c r="D1572">
        <v>1964.47</v>
      </c>
      <c r="E1572">
        <v>2095.2600000000002</v>
      </c>
      <c r="F1572" t="s">
        <v>8219</v>
      </c>
      <c r="G1572" t="s">
        <v>8224</v>
      </c>
      <c r="H1572" t="s">
        <v>8246</v>
      </c>
      <c r="I1572">
        <v>1336245328</v>
      </c>
      <c r="J1572">
        <v>1333653333</v>
      </c>
      <c r="K1572" t="b">
        <v>1</v>
      </c>
      <c r="L1572">
        <v>75</v>
      </c>
      <c r="M1572" t="b">
        <v>1</v>
      </c>
      <c r="N1572" t="s">
        <v>8279</v>
      </c>
      <c r="O1572">
        <f t="shared" si="96"/>
        <v>106.66</v>
      </c>
      <c r="P1572">
        <f t="shared" si="97"/>
        <v>27.94</v>
      </c>
      <c r="Q1572" s="5" t="s">
        <v>8325</v>
      </c>
      <c r="R1572" t="s">
        <v>8329</v>
      </c>
      <c r="S1572" s="9">
        <f t="shared" si="98"/>
        <v>41004.469131944446</v>
      </c>
      <c r="T1572" s="9">
        <f t="shared" si="99"/>
        <v>41034.46907407407</v>
      </c>
    </row>
    <row r="1573" spans="1:20" ht="48">
      <c r="A1573">
        <v>2308</v>
      </c>
      <c r="B1573" s="3" t="s">
        <v>2309</v>
      </c>
      <c r="C1573" s="3" t="s">
        <v>6418</v>
      </c>
      <c r="D1573">
        <v>50000</v>
      </c>
      <c r="E1573">
        <v>50653.11</v>
      </c>
      <c r="F1573" t="s">
        <v>8219</v>
      </c>
      <c r="G1573" t="s">
        <v>8224</v>
      </c>
      <c r="H1573" t="s">
        <v>8246</v>
      </c>
      <c r="I1573">
        <v>1409274000</v>
      </c>
      <c r="J1573">
        <v>1406847996</v>
      </c>
      <c r="K1573" t="b">
        <v>1</v>
      </c>
      <c r="L1573">
        <v>614</v>
      </c>
      <c r="M1573" t="b">
        <v>1</v>
      </c>
      <c r="N1573" t="s">
        <v>8279</v>
      </c>
      <c r="O1573">
        <f t="shared" si="96"/>
        <v>101.31</v>
      </c>
      <c r="P1573">
        <f t="shared" si="97"/>
        <v>82.5</v>
      </c>
      <c r="Q1573" s="5" t="s">
        <v>8325</v>
      </c>
      <c r="R1573" t="s">
        <v>8329</v>
      </c>
      <c r="S1573" s="9">
        <f t="shared" si="98"/>
        <v>41851.629583333335</v>
      </c>
      <c r="T1573" s="9">
        <f t="shared" si="99"/>
        <v>41879.708333333328</v>
      </c>
    </row>
    <row r="1574" spans="1:20" ht="48">
      <c r="A1574">
        <v>2309</v>
      </c>
      <c r="B1574" s="3" t="s">
        <v>2310</v>
      </c>
      <c r="C1574" s="3" t="s">
        <v>6419</v>
      </c>
      <c r="D1574">
        <v>6000</v>
      </c>
      <c r="E1574">
        <v>6400.47</v>
      </c>
      <c r="F1574" t="s">
        <v>8219</v>
      </c>
      <c r="G1574" t="s">
        <v>8224</v>
      </c>
      <c r="H1574" t="s">
        <v>8246</v>
      </c>
      <c r="I1574">
        <v>1362872537</v>
      </c>
      <c r="J1574">
        <v>1359848537</v>
      </c>
      <c r="K1574" t="b">
        <v>1</v>
      </c>
      <c r="L1574">
        <v>107</v>
      </c>
      <c r="M1574" t="b">
        <v>1</v>
      </c>
      <c r="N1574" t="s">
        <v>8279</v>
      </c>
      <c r="O1574">
        <f t="shared" si="96"/>
        <v>106.67</v>
      </c>
      <c r="P1574">
        <f t="shared" si="97"/>
        <v>59.82</v>
      </c>
      <c r="Q1574" s="5" t="s">
        <v>8325</v>
      </c>
      <c r="R1574" t="s">
        <v>8329</v>
      </c>
      <c r="S1574" s="9">
        <f t="shared" si="98"/>
        <v>41307.654363425921</v>
      </c>
      <c r="T1574" s="9">
        <f t="shared" si="99"/>
        <v>41342.654363425921</v>
      </c>
    </row>
    <row r="1575" spans="1:20" ht="48">
      <c r="A1575">
        <v>2310</v>
      </c>
      <c r="B1575" s="3" t="s">
        <v>2311</v>
      </c>
      <c r="C1575" s="3" t="s">
        <v>6420</v>
      </c>
      <c r="D1575">
        <v>18500</v>
      </c>
      <c r="E1575">
        <v>79335.360000000001</v>
      </c>
      <c r="F1575" t="s">
        <v>8219</v>
      </c>
      <c r="G1575" t="s">
        <v>8224</v>
      </c>
      <c r="H1575" t="s">
        <v>8246</v>
      </c>
      <c r="I1575">
        <v>1363889015</v>
      </c>
      <c r="J1575">
        <v>1361300615</v>
      </c>
      <c r="K1575" t="b">
        <v>1</v>
      </c>
      <c r="L1575">
        <v>1224</v>
      </c>
      <c r="M1575" t="b">
        <v>1</v>
      </c>
      <c r="N1575" t="s">
        <v>8279</v>
      </c>
      <c r="O1575">
        <f t="shared" si="96"/>
        <v>428.84</v>
      </c>
      <c r="P1575">
        <f t="shared" si="97"/>
        <v>64.819999999999993</v>
      </c>
      <c r="Q1575" s="5" t="s">
        <v>8325</v>
      </c>
      <c r="R1575" t="s">
        <v>8329</v>
      </c>
      <c r="S1575" s="9">
        <f t="shared" si="98"/>
        <v>41324.460821759254</v>
      </c>
      <c r="T1575" s="9">
        <f t="shared" si="99"/>
        <v>41354.41915509259</v>
      </c>
    </row>
    <row r="1576" spans="1:20" ht="48">
      <c r="A1576">
        <v>2311</v>
      </c>
      <c r="B1576" s="3" t="s">
        <v>2312</v>
      </c>
      <c r="C1576" s="3" t="s">
        <v>6421</v>
      </c>
      <c r="D1576">
        <v>9000</v>
      </c>
      <c r="E1576">
        <v>9370</v>
      </c>
      <c r="F1576" t="s">
        <v>8219</v>
      </c>
      <c r="G1576" t="s">
        <v>8224</v>
      </c>
      <c r="H1576" t="s">
        <v>8246</v>
      </c>
      <c r="I1576">
        <v>1399421189</v>
      </c>
      <c r="J1576">
        <v>1396829189</v>
      </c>
      <c r="K1576" t="b">
        <v>1</v>
      </c>
      <c r="L1576">
        <v>104</v>
      </c>
      <c r="M1576" t="b">
        <v>1</v>
      </c>
      <c r="N1576" t="s">
        <v>8279</v>
      </c>
      <c r="O1576">
        <f t="shared" si="96"/>
        <v>104.11</v>
      </c>
      <c r="P1576">
        <f t="shared" si="97"/>
        <v>90.1</v>
      </c>
      <c r="Q1576" s="5" t="s">
        <v>8325</v>
      </c>
      <c r="R1576" t="s">
        <v>8329</v>
      </c>
      <c r="S1576" s="9">
        <f t="shared" si="98"/>
        <v>41735.671168981477</v>
      </c>
      <c r="T1576" s="9">
        <f t="shared" si="99"/>
        <v>41765.671168981477</v>
      </c>
    </row>
    <row r="1577" spans="1:20" ht="48">
      <c r="A1577">
        <v>2312</v>
      </c>
      <c r="B1577" s="3" t="s">
        <v>2313</v>
      </c>
      <c r="C1577" s="3" t="s">
        <v>6422</v>
      </c>
      <c r="D1577">
        <v>3000</v>
      </c>
      <c r="E1577">
        <v>3236</v>
      </c>
      <c r="F1577" t="s">
        <v>8219</v>
      </c>
      <c r="G1577" t="s">
        <v>8224</v>
      </c>
      <c r="H1577" t="s">
        <v>8246</v>
      </c>
      <c r="I1577">
        <v>1397862000</v>
      </c>
      <c r="J1577">
        <v>1395155478</v>
      </c>
      <c r="K1577" t="b">
        <v>1</v>
      </c>
      <c r="L1577">
        <v>79</v>
      </c>
      <c r="M1577" t="b">
        <v>1</v>
      </c>
      <c r="N1577" t="s">
        <v>8279</v>
      </c>
      <c r="O1577">
        <f t="shared" si="96"/>
        <v>107.87</v>
      </c>
      <c r="P1577">
        <f t="shared" si="97"/>
        <v>40.96</v>
      </c>
      <c r="Q1577" s="5" t="s">
        <v>8325</v>
      </c>
      <c r="R1577" t="s">
        <v>8329</v>
      </c>
      <c r="S1577" s="9">
        <f t="shared" si="98"/>
        <v>41716.299513888887</v>
      </c>
      <c r="T1577" s="9">
        <f t="shared" si="99"/>
        <v>41747.625</v>
      </c>
    </row>
    <row r="1578" spans="1:20" ht="32">
      <c r="A1578">
        <v>2313</v>
      </c>
      <c r="B1578" s="3" t="s">
        <v>2314</v>
      </c>
      <c r="C1578" s="3" t="s">
        <v>6423</v>
      </c>
      <c r="D1578">
        <v>5000</v>
      </c>
      <c r="E1578">
        <v>8792.02</v>
      </c>
      <c r="F1578" t="s">
        <v>8219</v>
      </c>
      <c r="G1578" t="s">
        <v>8224</v>
      </c>
      <c r="H1578" t="s">
        <v>8246</v>
      </c>
      <c r="I1578">
        <v>1336086026</v>
      </c>
      <c r="J1578">
        <v>1333494026</v>
      </c>
      <c r="K1578" t="b">
        <v>1</v>
      </c>
      <c r="L1578">
        <v>157</v>
      </c>
      <c r="M1578" t="b">
        <v>1</v>
      </c>
      <c r="N1578" t="s">
        <v>8279</v>
      </c>
      <c r="O1578">
        <f t="shared" si="96"/>
        <v>175.84</v>
      </c>
      <c r="P1578">
        <f t="shared" si="97"/>
        <v>56</v>
      </c>
      <c r="Q1578" s="5" t="s">
        <v>8325</v>
      </c>
      <c r="R1578" t="s">
        <v>8329</v>
      </c>
      <c r="S1578" s="9">
        <f t="shared" si="98"/>
        <v>41002.625300925924</v>
      </c>
      <c r="T1578" s="9">
        <f t="shared" si="99"/>
        <v>41032.625300925924</v>
      </c>
    </row>
    <row r="1579" spans="1:20" ht="48">
      <c r="A1579">
        <v>2314</v>
      </c>
      <c r="B1579" s="3" t="s">
        <v>2315</v>
      </c>
      <c r="C1579" s="3" t="s">
        <v>6424</v>
      </c>
      <c r="D1579">
        <v>1200</v>
      </c>
      <c r="E1579">
        <v>1883.64</v>
      </c>
      <c r="F1579" t="s">
        <v>8219</v>
      </c>
      <c r="G1579" t="s">
        <v>8224</v>
      </c>
      <c r="H1579" t="s">
        <v>8246</v>
      </c>
      <c r="I1579">
        <v>1339074857</v>
      </c>
      <c r="J1579">
        <v>1336482857</v>
      </c>
      <c r="K1579" t="b">
        <v>1</v>
      </c>
      <c r="L1579">
        <v>50</v>
      </c>
      <c r="M1579" t="b">
        <v>1</v>
      </c>
      <c r="N1579" t="s">
        <v>8279</v>
      </c>
      <c r="O1579">
        <f t="shared" si="96"/>
        <v>156.97</v>
      </c>
      <c r="P1579">
        <f t="shared" si="97"/>
        <v>37.67</v>
      </c>
      <c r="Q1579" s="5" t="s">
        <v>8325</v>
      </c>
      <c r="R1579" t="s">
        <v>8329</v>
      </c>
      <c r="S1579" s="9">
        <f t="shared" si="98"/>
        <v>41037.218252314815</v>
      </c>
      <c r="T1579" s="9">
        <f t="shared" si="99"/>
        <v>41067.218252314815</v>
      </c>
    </row>
    <row r="1580" spans="1:20" ht="32">
      <c r="A1580">
        <v>2315</v>
      </c>
      <c r="B1580" s="3" t="s">
        <v>2316</v>
      </c>
      <c r="C1580" s="3" t="s">
        <v>6425</v>
      </c>
      <c r="D1580">
        <v>2500</v>
      </c>
      <c r="E1580">
        <v>2565</v>
      </c>
      <c r="F1580" t="s">
        <v>8219</v>
      </c>
      <c r="G1580" t="s">
        <v>8224</v>
      </c>
      <c r="H1580" t="s">
        <v>8246</v>
      </c>
      <c r="I1580">
        <v>1336238743</v>
      </c>
      <c r="J1580">
        <v>1333646743</v>
      </c>
      <c r="K1580" t="b">
        <v>1</v>
      </c>
      <c r="L1580">
        <v>64</v>
      </c>
      <c r="M1580" t="b">
        <v>1</v>
      </c>
      <c r="N1580" t="s">
        <v>8279</v>
      </c>
      <c r="O1580">
        <f t="shared" si="96"/>
        <v>102.6</v>
      </c>
      <c r="P1580">
        <f t="shared" si="97"/>
        <v>40.08</v>
      </c>
      <c r="Q1580" s="5" t="s">
        <v>8325</v>
      </c>
      <c r="R1580" t="s">
        <v>8329</v>
      </c>
      <c r="S1580" s="9">
        <f t="shared" si="98"/>
        <v>41004.392858796295</v>
      </c>
      <c r="T1580" s="9">
        <f t="shared" si="99"/>
        <v>41034.392858796295</v>
      </c>
    </row>
    <row r="1581" spans="1:20" ht="48">
      <c r="A1581">
        <v>2316</v>
      </c>
      <c r="B1581" s="3" t="s">
        <v>2317</v>
      </c>
      <c r="C1581" s="3" t="s">
        <v>6426</v>
      </c>
      <c r="D1581">
        <v>15000</v>
      </c>
      <c r="E1581">
        <v>15606.4</v>
      </c>
      <c r="F1581" t="s">
        <v>8219</v>
      </c>
      <c r="G1581" t="s">
        <v>8224</v>
      </c>
      <c r="H1581" t="s">
        <v>8246</v>
      </c>
      <c r="I1581">
        <v>1260383040</v>
      </c>
      <c r="J1581">
        <v>1253726650</v>
      </c>
      <c r="K1581" t="b">
        <v>1</v>
      </c>
      <c r="L1581">
        <v>200</v>
      </c>
      <c r="M1581" t="b">
        <v>1</v>
      </c>
      <c r="N1581" t="s">
        <v>8279</v>
      </c>
      <c r="O1581">
        <f t="shared" si="96"/>
        <v>104.04</v>
      </c>
      <c r="P1581">
        <f t="shared" si="97"/>
        <v>78.03</v>
      </c>
      <c r="Q1581" s="5" t="s">
        <v>8325</v>
      </c>
      <c r="R1581" t="s">
        <v>8329</v>
      </c>
      <c r="S1581" s="9">
        <f t="shared" si="98"/>
        <v>40079.391782407409</v>
      </c>
      <c r="T1581" s="9">
        <f t="shared" si="99"/>
        <v>40156.433333333327</v>
      </c>
    </row>
    <row r="1582" spans="1:20" ht="48">
      <c r="A1582">
        <v>2317</v>
      </c>
      <c r="B1582" s="3" t="s">
        <v>2318</v>
      </c>
      <c r="C1582" s="3" t="s">
        <v>6427</v>
      </c>
      <c r="D1582">
        <v>400</v>
      </c>
      <c r="E1582">
        <v>416</v>
      </c>
      <c r="F1582" t="s">
        <v>8219</v>
      </c>
      <c r="G1582" t="s">
        <v>8224</v>
      </c>
      <c r="H1582" t="s">
        <v>8246</v>
      </c>
      <c r="I1582">
        <v>1266210000</v>
      </c>
      <c r="J1582">
        <v>1263474049</v>
      </c>
      <c r="K1582" t="b">
        <v>1</v>
      </c>
      <c r="L1582">
        <v>22</v>
      </c>
      <c r="M1582" t="b">
        <v>1</v>
      </c>
      <c r="N1582" t="s">
        <v>8279</v>
      </c>
      <c r="O1582">
        <f t="shared" si="96"/>
        <v>104</v>
      </c>
      <c r="P1582">
        <f t="shared" si="97"/>
        <v>18.91</v>
      </c>
      <c r="Q1582" s="5" t="s">
        <v>8325</v>
      </c>
      <c r="R1582" t="s">
        <v>8329</v>
      </c>
      <c r="S1582" s="9">
        <f t="shared" si="98"/>
        <v>40192.20890046296</v>
      </c>
      <c r="T1582" s="9">
        <f t="shared" si="99"/>
        <v>40223.875</v>
      </c>
    </row>
    <row r="1583" spans="1:20" ht="64">
      <c r="A1583">
        <v>2318</v>
      </c>
      <c r="B1583" s="3" t="s">
        <v>2319</v>
      </c>
      <c r="C1583" s="3" t="s">
        <v>6428</v>
      </c>
      <c r="D1583">
        <v>5000</v>
      </c>
      <c r="E1583">
        <v>6053</v>
      </c>
      <c r="F1583" t="s">
        <v>8219</v>
      </c>
      <c r="G1583" t="s">
        <v>8224</v>
      </c>
      <c r="H1583" t="s">
        <v>8246</v>
      </c>
      <c r="I1583">
        <v>1253937540</v>
      </c>
      <c r="J1583">
        <v>1251214014</v>
      </c>
      <c r="K1583" t="b">
        <v>1</v>
      </c>
      <c r="L1583">
        <v>163</v>
      </c>
      <c r="M1583" t="b">
        <v>1</v>
      </c>
      <c r="N1583" t="s">
        <v>8279</v>
      </c>
      <c r="O1583">
        <f t="shared" si="96"/>
        <v>121.06</v>
      </c>
      <c r="P1583">
        <f t="shared" si="97"/>
        <v>37.130000000000003</v>
      </c>
      <c r="Q1583" s="5" t="s">
        <v>8325</v>
      </c>
      <c r="R1583" t="s">
        <v>8329</v>
      </c>
      <c r="S1583" s="9">
        <f t="shared" si="98"/>
        <v>40050.310347222221</v>
      </c>
      <c r="T1583" s="9">
        <f t="shared" si="99"/>
        <v>40081.832638888889</v>
      </c>
    </row>
    <row r="1584" spans="1:20" ht="48">
      <c r="A1584">
        <v>2319</v>
      </c>
      <c r="B1584" s="3" t="s">
        <v>2320</v>
      </c>
      <c r="C1584" s="3" t="s">
        <v>6429</v>
      </c>
      <c r="D1584">
        <v>3000</v>
      </c>
      <c r="E1584">
        <v>3231</v>
      </c>
      <c r="F1584" t="s">
        <v>8219</v>
      </c>
      <c r="G1584" t="s">
        <v>8224</v>
      </c>
      <c r="H1584" t="s">
        <v>8246</v>
      </c>
      <c r="I1584">
        <v>1387072685</v>
      </c>
      <c r="J1584">
        <v>1384480685</v>
      </c>
      <c r="K1584" t="b">
        <v>1</v>
      </c>
      <c r="L1584">
        <v>77</v>
      </c>
      <c r="M1584" t="b">
        <v>1</v>
      </c>
      <c r="N1584" t="s">
        <v>8279</v>
      </c>
      <c r="O1584">
        <f t="shared" si="96"/>
        <v>107.7</v>
      </c>
      <c r="P1584">
        <f t="shared" si="97"/>
        <v>41.96</v>
      </c>
      <c r="Q1584" s="5" t="s">
        <v>8325</v>
      </c>
      <c r="R1584" t="s">
        <v>8329</v>
      </c>
      <c r="S1584" s="9">
        <f t="shared" si="98"/>
        <v>41592.748668981476</v>
      </c>
      <c r="T1584" s="9">
        <f t="shared" si="99"/>
        <v>41622.748668981476</v>
      </c>
    </row>
    <row r="1585" spans="1:20" ht="48">
      <c r="A1585">
        <v>2320</v>
      </c>
      <c r="B1585" s="3" t="s">
        <v>2321</v>
      </c>
      <c r="C1585" s="3" t="s">
        <v>6430</v>
      </c>
      <c r="D1585">
        <v>5000</v>
      </c>
      <c r="E1585">
        <v>5433</v>
      </c>
      <c r="F1585" t="s">
        <v>8219</v>
      </c>
      <c r="G1585" t="s">
        <v>8224</v>
      </c>
      <c r="H1585" t="s">
        <v>8246</v>
      </c>
      <c r="I1585">
        <v>1396463800</v>
      </c>
      <c r="J1585">
        <v>1393443400</v>
      </c>
      <c r="K1585" t="b">
        <v>1</v>
      </c>
      <c r="L1585">
        <v>89</v>
      </c>
      <c r="M1585" t="b">
        <v>1</v>
      </c>
      <c r="N1585" t="s">
        <v>8279</v>
      </c>
      <c r="O1585">
        <f t="shared" si="96"/>
        <v>108.66</v>
      </c>
      <c r="P1585">
        <f t="shared" si="97"/>
        <v>61.04</v>
      </c>
      <c r="Q1585" s="5" t="s">
        <v>8325</v>
      </c>
      <c r="R1585" t="s">
        <v>8329</v>
      </c>
      <c r="S1585" s="9">
        <f t="shared" si="98"/>
        <v>41696.483796296292</v>
      </c>
      <c r="T1585" s="9">
        <f t="shared" si="99"/>
        <v>41731.442129629628</v>
      </c>
    </row>
    <row r="1586" spans="1:20" ht="48">
      <c r="A1586">
        <v>2461</v>
      </c>
      <c r="B1586" s="3" t="s">
        <v>2462</v>
      </c>
      <c r="C1586" s="3" t="s">
        <v>6571</v>
      </c>
      <c r="D1586">
        <v>7500</v>
      </c>
      <c r="E1586">
        <v>7785</v>
      </c>
      <c r="F1586" t="s">
        <v>8219</v>
      </c>
      <c r="G1586" t="s">
        <v>8224</v>
      </c>
      <c r="H1586" t="s">
        <v>8246</v>
      </c>
      <c r="I1586">
        <v>1317438000</v>
      </c>
      <c r="J1586">
        <v>1314577097</v>
      </c>
      <c r="K1586" t="b">
        <v>0</v>
      </c>
      <c r="L1586">
        <v>86</v>
      </c>
      <c r="M1586" t="b">
        <v>1</v>
      </c>
      <c r="N1586" t="s">
        <v>8279</v>
      </c>
      <c r="O1586">
        <f t="shared" si="96"/>
        <v>103.8</v>
      </c>
      <c r="P1586">
        <f t="shared" si="97"/>
        <v>90.52</v>
      </c>
      <c r="Q1586" s="5" t="s">
        <v>8325</v>
      </c>
      <c r="R1586" t="s">
        <v>8329</v>
      </c>
      <c r="S1586" s="9">
        <f t="shared" si="98"/>
        <v>40783.679363425923</v>
      </c>
      <c r="T1586" s="9">
        <f t="shared" si="99"/>
        <v>40816.791666666664</v>
      </c>
    </row>
    <row r="1587" spans="1:20" ht="48">
      <c r="A1587">
        <v>2462</v>
      </c>
      <c r="B1587" s="3" t="s">
        <v>2463</v>
      </c>
      <c r="C1587" s="3" t="s">
        <v>6572</v>
      </c>
      <c r="D1587">
        <v>3000</v>
      </c>
      <c r="E1587">
        <v>3321.25</v>
      </c>
      <c r="F1587" t="s">
        <v>8219</v>
      </c>
      <c r="G1587" t="s">
        <v>8224</v>
      </c>
      <c r="H1587" t="s">
        <v>8246</v>
      </c>
      <c r="I1587">
        <v>1342672096</v>
      </c>
      <c r="J1587">
        <v>1340944096</v>
      </c>
      <c r="K1587" t="b">
        <v>0</v>
      </c>
      <c r="L1587">
        <v>115</v>
      </c>
      <c r="M1587" t="b">
        <v>1</v>
      </c>
      <c r="N1587" t="s">
        <v>8279</v>
      </c>
      <c r="O1587">
        <f t="shared" si="96"/>
        <v>110.71</v>
      </c>
      <c r="P1587">
        <f t="shared" si="97"/>
        <v>28.88</v>
      </c>
      <c r="Q1587" s="5" t="s">
        <v>8325</v>
      </c>
      <c r="R1587" t="s">
        <v>8329</v>
      </c>
      <c r="S1587" s="9">
        <f t="shared" si="98"/>
        <v>41088.852962962963</v>
      </c>
      <c r="T1587" s="9">
        <f t="shared" si="99"/>
        <v>41108.852962962963</v>
      </c>
    </row>
    <row r="1588" spans="1:20" ht="16">
      <c r="A1588">
        <v>2463</v>
      </c>
      <c r="B1588" s="3" t="s">
        <v>2464</v>
      </c>
      <c r="C1588" s="3" t="s">
        <v>6573</v>
      </c>
      <c r="D1588">
        <v>2000</v>
      </c>
      <c r="E1588">
        <v>2325</v>
      </c>
      <c r="F1588" t="s">
        <v>8219</v>
      </c>
      <c r="G1588" t="s">
        <v>8224</v>
      </c>
      <c r="H1588" t="s">
        <v>8246</v>
      </c>
      <c r="I1588">
        <v>1366138800</v>
      </c>
      <c r="J1588">
        <v>1362710425</v>
      </c>
      <c r="K1588" t="b">
        <v>0</v>
      </c>
      <c r="L1588">
        <v>75</v>
      </c>
      <c r="M1588" t="b">
        <v>1</v>
      </c>
      <c r="N1588" t="s">
        <v>8279</v>
      </c>
      <c r="O1588">
        <f t="shared" si="96"/>
        <v>116.25</v>
      </c>
      <c r="P1588">
        <f t="shared" si="97"/>
        <v>31</v>
      </c>
      <c r="Q1588" s="5" t="s">
        <v>8325</v>
      </c>
      <c r="R1588" t="s">
        <v>8329</v>
      </c>
      <c r="S1588" s="9">
        <f t="shared" si="98"/>
        <v>41340.778067129628</v>
      </c>
      <c r="T1588" s="9">
        <f t="shared" si="99"/>
        <v>41380.458333333328</v>
      </c>
    </row>
    <row r="1589" spans="1:20" ht="48">
      <c r="A1589">
        <v>2464</v>
      </c>
      <c r="B1589" s="3" t="s">
        <v>2465</v>
      </c>
      <c r="C1589" s="3" t="s">
        <v>6574</v>
      </c>
      <c r="D1589">
        <v>2000</v>
      </c>
      <c r="E1589">
        <v>2222</v>
      </c>
      <c r="F1589" t="s">
        <v>8219</v>
      </c>
      <c r="G1589" t="s">
        <v>8229</v>
      </c>
      <c r="H1589" t="s">
        <v>8251</v>
      </c>
      <c r="I1589">
        <v>1443641340</v>
      </c>
      <c r="J1589">
        <v>1441143397</v>
      </c>
      <c r="K1589" t="b">
        <v>0</v>
      </c>
      <c r="L1589">
        <v>43</v>
      </c>
      <c r="M1589" t="b">
        <v>1</v>
      </c>
      <c r="N1589" t="s">
        <v>8279</v>
      </c>
      <c r="O1589">
        <f t="shared" si="96"/>
        <v>111.1</v>
      </c>
      <c r="P1589">
        <f t="shared" si="97"/>
        <v>51.67</v>
      </c>
      <c r="Q1589" s="5" t="s">
        <v>8325</v>
      </c>
      <c r="R1589" t="s">
        <v>8329</v>
      </c>
      <c r="S1589" s="9">
        <f t="shared" si="98"/>
        <v>42248.567094907405</v>
      </c>
      <c r="T1589" s="9">
        <f t="shared" si="99"/>
        <v>42277.478472222218</v>
      </c>
    </row>
    <row r="1590" spans="1:20" ht="32">
      <c r="A1590">
        <v>2465</v>
      </c>
      <c r="B1590" s="3" t="s">
        <v>2466</v>
      </c>
      <c r="C1590" s="3" t="s">
        <v>6575</v>
      </c>
      <c r="D1590">
        <v>700</v>
      </c>
      <c r="E1590">
        <v>1261</v>
      </c>
      <c r="F1590" t="s">
        <v>8219</v>
      </c>
      <c r="G1590" t="s">
        <v>8224</v>
      </c>
      <c r="H1590" t="s">
        <v>8246</v>
      </c>
      <c r="I1590">
        <v>1348420548</v>
      </c>
      <c r="J1590">
        <v>1345828548</v>
      </c>
      <c r="K1590" t="b">
        <v>0</v>
      </c>
      <c r="L1590">
        <v>48</v>
      </c>
      <c r="M1590" t="b">
        <v>1</v>
      </c>
      <c r="N1590" t="s">
        <v>8279</v>
      </c>
      <c r="O1590">
        <f t="shared" si="96"/>
        <v>180.14</v>
      </c>
      <c r="P1590">
        <f t="shared" si="97"/>
        <v>26.27</v>
      </c>
      <c r="Q1590" s="5" t="s">
        <v>8325</v>
      </c>
      <c r="R1590" t="s">
        <v>8329</v>
      </c>
      <c r="S1590" s="9">
        <f t="shared" si="98"/>
        <v>41145.385972222219</v>
      </c>
      <c r="T1590" s="9">
        <f t="shared" si="99"/>
        <v>41175.385972222219</v>
      </c>
    </row>
    <row r="1591" spans="1:20" ht="48">
      <c r="A1591">
        <v>2466</v>
      </c>
      <c r="B1591" s="3" t="s">
        <v>2467</v>
      </c>
      <c r="C1591" s="3" t="s">
        <v>6576</v>
      </c>
      <c r="D1591">
        <v>2500</v>
      </c>
      <c r="E1591">
        <v>2500</v>
      </c>
      <c r="F1591" t="s">
        <v>8219</v>
      </c>
      <c r="G1591" t="s">
        <v>8224</v>
      </c>
      <c r="H1591" t="s">
        <v>8246</v>
      </c>
      <c r="I1591">
        <v>1368066453</v>
      </c>
      <c r="J1591">
        <v>1365474453</v>
      </c>
      <c r="K1591" t="b">
        <v>0</v>
      </c>
      <c r="L1591">
        <v>52</v>
      </c>
      <c r="M1591" t="b">
        <v>1</v>
      </c>
      <c r="N1591" t="s">
        <v>8279</v>
      </c>
      <c r="O1591">
        <f t="shared" si="96"/>
        <v>100</v>
      </c>
      <c r="P1591">
        <f t="shared" si="97"/>
        <v>48.08</v>
      </c>
      <c r="Q1591" s="5" t="s">
        <v>8325</v>
      </c>
      <c r="R1591" t="s">
        <v>8329</v>
      </c>
      <c r="S1591" s="9">
        <f t="shared" si="98"/>
        <v>41372.769131944442</v>
      </c>
      <c r="T1591" s="9">
        <f t="shared" si="99"/>
        <v>41402.769131944442</v>
      </c>
    </row>
    <row r="1592" spans="1:20" ht="48">
      <c r="A1592">
        <v>2467</v>
      </c>
      <c r="B1592" s="3" t="s">
        <v>2468</v>
      </c>
      <c r="C1592" s="3" t="s">
        <v>6577</v>
      </c>
      <c r="D1592">
        <v>1000</v>
      </c>
      <c r="E1592">
        <v>1185</v>
      </c>
      <c r="F1592" t="s">
        <v>8219</v>
      </c>
      <c r="G1592" t="s">
        <v>8224</v>
      </c>
      <c r="H1592" t="s">
        <v>8246</v>
      </c>
      <c r="I1592">
        <v>1336669200</v>
      </c>
      <c r="J1592">
        <v>1335473931</v>
      </c>
      <c r="K1592" t="b">
        <v>0</v>
      </c>
      <c r="L1592">
        <v>43</v>
      </c>
      <c r="M1592" t="b">
        <v>1</v>
      </c>
      <c r="N1592" t="s">
        <v>8279</v>
      </c>
      <c r="O1592">
        <f t="shared" si="96"/>
        <v>118.5</v>
      </c>
      <c r="P1592">
        <f t="shared" si="97"/>
        <v>27.56</v>
      </c>
      <c r="Q1592" s="5" t="s">
        <v>8325</v>
      </c>
      <c r="R1592" t="s">
        <v>8329</v>
      </c>
      <c r="S1592" s="9">
        <f t="shared" si="98"/>
        <v>41025.540868055556</v>
      </c>
      <c r="T1592" s="9">
        <f t="shared" si="99"/>
        <v>41039.375</v>
      </c>
    </row>
    <row r="1593" spans="1:20" ht="32">
      <c r="A1593">
        <v>2468</v>
      </c>
      <c r="B1593" s="3" t="s">
        <v>2469</v>
      </c>
      <c r="C1593" s="3" t="s">
        <v>6578</v>
      </c>
      <c r="D1593">
        <v>2000</v>
      </c>
      <c r="E1593">
        <v>2144.34</v>
      </c>
      <c r="F1593" t="s">
        <v>8219</v>
      </c>
      <c r="G1593" t="s">
        <v>8224</v>
      </c>
      <c r="H1593" t="s">
        <v>8246</v>
      </c>
      <c r="I1593">
        <v>1351400400</v>
      </c>
      <c r="J1593">
        <v>1348285321</v>
      </c>
      <c r="K1593" t="b">
        <v>0</v>
      </c>
      <c r="L1593">
        <v>58</v>
      </c>
      <c r="M1593" t="b">
        <v>1</v>
      </c>
      <c r="N1593" t="s">
        <v>8279</v>
      </c>
      <c r="O1593">
        <f t="shared" si="96"/>
        <v>107.22</v>
      </c>
      <c r="P1593">
        <f t="shared" si="97"/>
        <v>36.97</v>
      </c>
      <c r="Q1593" s="5" t="s">
        <v>8325</v>
      </c>
      <c r="R1593" t="s">
        <v>8329</v>
      </c>
      <c r="S1593" s="9">
        <f t="shared" si="98"/>
        <v>41173.820844907408</v>
      </c>
      <c r="T1593" s="9">
        <f t="shared" si="99"/>
        <v>41209.875</v>
      </c>
    </row>
    <row r="1594" spans="1:20" ht="48">
      <c r="A1594">
        <v>2469</v>
      </c>
      <c r="B1594" s="3" t="s">
        <v>2470</v>
      </c>
      <c r="C1594" s="3" t="s">
        <v>6579</v>
      </c>
      <c r="D1594">
        <v>1200</v>
      </c>
      <c r="E1594">
        <v>1364</v>
      </c>
      <c r="F1594" t="s">
        <v>8219</v>
      </c>
      <c r="G1594" t="s">
        <v>8224</v>
      </c>
      <c r="H1594" t="s">
        <v>8246</v>
      </c>
      <c r="I1594">
        <v>1297160329</v>
      </c>
      <c r="J1594">
        <v>1295000329</v>
      </c>
      <c r="K1594" t="b">
        <v>0</v>
      </c>
      <c r="L1594">
        <v>47</v>
      </c>
      <c r="M1594" t="b">
        <v>1</v>
      </c>
      <c r="N1594" t="s">
        <v>8279</v>
      </c>
      <c r="O1594">
        <f t="shared" si="96"/>
        <v>113.67</v>
      </c>
      <c r="P1594">
        <f t="shared" si="97"/>
        <v>29.02</v>
      </c>
      <c r="Q1594" s="5" t="s">
        <v>8325</v>
      </c>
      <c r="R1594" t="s">
        <v>8329</v>
      </c>
      <c r="S1594" s="9">
        <f t="shared" si="98"/>
        <v>40557.096400462957</v>
      </c>
      <c r="T1594" s="9">
        <f t="shared" si="99"/>
        <v>40582.096400462957</v>
      </c>
    </row>
    <row r="1595" spans="1:20" ht="48">
      <c r="A1595">
        <v>2470</v>
      </c>
      <c r="B1595" s="3" t="s">
        <v>2471</v>
      </c>
      <c r="C1595" s="3" t="s">
        <v>6580</v>
      </c>
      <c r="D1595">
        <v>1000</v>
      </c>
      <c r="E1595">
        <v>1031.6400000000001</v>
      </c>
      <c r="F1595" t="s">
        <v>8219</v>
      </c>
      <c r="G1595" t="s">
        <v>8224</v>
      </c>
      <c r="H1595" t="s">
        <v>8246</v>
      </c>
      <c r="I1595">
        <v>1337824055</v>
      </c>
      <c r="J1595">
        <v>1335232055</v>
      </c>
      <c r="K1595" t="b">
        <v>0</v>
      </c>
      <c r="L1595">
        <v>36</v>
      </c>
      <c r="M1595" t="b">
        <v>1</v>
      </c>
      <c r="N1595" t="s">
        <v>8279</v>
      </c>
      <c r="O1595">
        <f t="shared" si="96"/>
        <v>103.16</v>
      </c>
      <c r="P1595">
        <f t="shared" si="97"/>
        <v>28.66</v>
      </c>
      <c r="Q1595" s="5" t="s">
        <v>8325</v>
      </c>
      <c r="R1595" t="s">
        <v>8329</v>
      </c>
      <c r="S1595" s="9">
        <f t="shared" si="98"/>
        <v>41022.741377314815</v>
      </c>
      <c r="T1595" s="9">
        <f t="shared" si="99"/>
        <v>41052.741377314815</v>
      </c>
    </row>
    <row r="1596" spans="1:20" ht="48">
      <c r="A1596">
        <v>2471</v>
      </c>
      <c r="B1596" s="3" t="s">
        <v>2472</v>
      </c>
      <c r="C1596" s="3" t="s">
        <v>6581</v>
      </c>
      <c r="D1596">
        <v>500</v>
      </c>
      <c r="E1596">
        <v>640</v>
      </c>
      <c r="F1596" t="s">
        <v>8219</v>
      </c>
      <c r="G1596" t="s">
        <v>8224</v>
      </c>
      <c r="H1596" t="s">
        <v>8246</v>
      </c>
      <c r="I1596">
        <v>1327535392</v>
      </c>
      <c r="J1596">
        <v>1324079392</v>
      </c>
      <c r="K1596" t="b">
        <v>0</v>
      </c>
      <c r="L1596">
        <v>17</v>
      </c>
      <c r="M1596" t="b">
        <v>1</v>
      </c>
      <c r="N1596" t="s">
        <v>8279</v>
      </c>
      <c r="O1596">
        <f t="shared" si="96"/>
        <v>128</v>
      </c>
      <c r="P1596">
        <f t="shared" si="97"/>
        <v>37.65</v>
      </c>
      <c r="Q1596" s="5" t="s">
        <v>8325</v>
      </c>
      <c r="R1596" t="s">
        <v>8329</v>
      </c>
      <c r="S1596" s="9">
        <f t="shared" si="98"/>
        <v>40893.659629629627</v>
      </c>
      <c r="T1596" s="9">
        <f t="shared" si="99"/>
        <v>40933.659629629627</v>
      </c>
    </row>
    <row r="1597" spans="1:20" ht="48">
      <c r="A1597">
        <v>2472</v>
      </c>
      <c r="B1597" s="3" t="s">
        <v>2473</v>
      </c>
      <c r="C1597" s="3" t="s">
        <v>6582</v>
      </c>
      <c r="D1597">
        <v>7500</v>
      </c>
      <c r="E1597">
        <v>10182.02</v>
      </c>
      <c r="F1597" t="s">
        <v>8219</v>
      </c>
      <c r="G1597" t="s">
        <v>8224</v>
      </c>
      <c r="H1597" t="s">
        <v>8246</v>
      </c>
      <c r="I1597">
        <v>1283562180</v>
      </c>
      <c r="J1597">
        <v>1277433980</v>
      </c>
      <c r="K1597" t="b">
        <v>0</v>
      </c>
      <c r="L1597">
        <v>104</v>
      </c>
      <c r="M1597" t="b">
        <v>1</v>
      </c>
      <c r="N1597" t="s">
        <v>8279</v>
      </c>
      <c r="O1597">
        <f t="shared" si="96"/>
        <v>135.76</v>
      </c>
      <c r="P1597">
        <f t="shared" si="97"/>
        <v>97.9</v>
      </c>
      <c r="Q1597" s="5" t="s">
        <v>8325</v>
      </c>
      <c r="R1597" t="s">
        <v>8329</v>
      </c>
      <c r="S1597" s="9">
        <f t="shared" si="98"/>
        <v>40353.782175925924</v>
      </c>
      <c r="T1597" s="9">
        <f t="shared" si="99"/>
        <v>40424.710416666661</v>
      </c>
    </row>
    <row r="1598" spans="1:20" ht="48">
      <c r="A1598">
        <v>2473</v>
      </c>
      <c r="B1598" s="3" t="s">
        <v>2474</v>
      </c>
      <c r="C1598" s="3" t="s">
        <v>6583</v>
      </c>
      <c r="D1598">
        <v>2000</v>
      </c>
      <c r="E1598">
        <v>2000</v>
      </c>
      <c r="F1598" t="s">
        <v>8219</v>
      </c>
      <c r="G1598" t="s">
        <v>8224</v>
      </c>
      <c r="H1598" t="s">
        <v>8246</v>
      </c>
      <c r="I1598">
        <v>1352573869</v>
      </c>
      <c r="J1598">
        <v>1349978269</v>
      </c>
      <c r="K1598" t="b">
        <v>0</v>
      </c>
      <c r="L1598">
        <v>47</v>
      </c>
      <c r="M1598" t="b">
        <v>1</v>
      </c>
      <c r="N1598" t="s">
        <v>8279</v>
      </c>
      <c r="O1598">
        <f t="shared" si="96"/>
        <v>100</v>
      </c>
      <c r="P1598">
        <f t="shared" si="97"/>
        <v>42.55</v>
      </c>
      <c r="Q1598" s="5" t="s">
        <v>8325</v>
      </c>
      <c r="R1598" t="s">
        <v>8329</v>
      </c>
      <c r="S1598" s="9">
        <f t="shared" si="98"/>
        <v>41193.415150462963</v>
      </c>
      <c r="T1598" s="9">
        <f t="shared" si="99"/>
        <v>41223.456817129627</v>
      </c>
    </row>
    <row r="1599" spans="1:20" ht="48">
      <c r="A1599">
        <v>2474</v>
      </c>
      <c r="B1599" s="3" t="s">
        <v>2475</v>
      </c>
      <c r="C1599" s="3" t="s">
        <v>6584</v>
      </c>
      <c r="D1599">
        <v>5000</v>
      </c>
      <c r="E1599">
        <v>5000.18</v>
      </c>
      <c r="F1599" t="s">
        <v>8219</v>
      </c>
      <c r="G1599" t="s">
        <v>8224</v>
      </c>
      <c r="H1599" t="s">
        <v>8246</v>
      </c>
      <c r="I1599">
        <v>1286756176</v>
      </c>
      <c r="J1599">
        <v>1282868176</v>
      </c>
      <c r="K1599" t="b">
        <v>0</v>
      </c>
      <c r="L1599">
        <v>38</v>
      </c>
      <c r="M1599" t="b">
        <v>1</v>
      </c>
      <c r="N1599" t="s">
        <v>8279</v>
      </c>
      <c r="O1599">
        <f t="shared" si="96"/>
        <v>100</v>
      </c>
      <c r="P1599">
        <f t="shared" si="97"/>
        <v>131.58000000000001</v>
      </c>
      <c r="Q1599" s="5" t="s">
        <v>8325</v>
      </c>
      <c r="R1599" t="s">
        <v>8329</v>
      </c>
      <c r="S1599" s="9">
        <f t="shared" si="98"/>
        <v>40416.67796296296</v>
      </c>
      <c r="T1599" s="9">
        <f t="shared" si="99"/>
        <v>40461.67796296296</v>
      </c>
    </row>
    <row r="1600" spans="1:20" ht="32">
      <c r="A1600">
        <v>2475</v>
      </c>
      <c r="B1600" s="3" t="s">
        <v>2476</v>
      </c>
      <c r="C1600" s="3" t="s">
        <v>6585</v>
      </c>
      <c r="D1600">
        <v>2500</v>
      </c>
      <c r="E1600">
        <v>2618</v>
      </c>
      <c r="F1600" t="s">
        <v>8219</v>
      </c>
      <c r="G1600" t="s">
        <v>8224</v>
      </c>
      <c r="H1600" t="s">
        <v>8246</v>
      </c>
      <c r="I1600">
        <v>1278799200</v>
      </c>
      <c r="J1600">
        <v>1273647255</v>
      </c>
      <c r="K1600" t="b">
        <v>0</v>
      </c>
      <c r="L1600">
        <v>81</v>
      </c>
      <c r="M1600" t="b">
        <v>1</v>
      </c>
      <c r="N1600" t="s">
        <v>8279</v>
      </c>
      <c r="O1600">
        <f t="shared" si="96"/>
        <v>104.72</v>
      </c>
      <c r="P1600">
        <f t="shared" si="97"/>
        <v>32.32</v>
      </c>
      <c r="Q1600" s="5" t="s">
        <v>8325</v>
      </c>
      <c r="R1600" t="s">
        <v>8329</v>
      </c>
      <c r="S1600" s="9">
        <f t="shared" si="98"/>
        <v>40309.954340277771</v>
      </c>
      <c r="T1600" s="9">
        <f t="shared" si="99"/>
        <v>40369.583333333328</v>
      </c>
    </row>
    <row r="1601" spans="1:20" ht="48">
      <c r="A1601">
        <v>2476</v>
      </c>
      <c r="B1601" s="3" t="s">
        <v>2477</v>
      </c>
      <c r="C1601" s="3" t="s">
        <v>6586</v>
      </c>
      <c r="D1601">
        <v>3200</v>
      </c>
      <c r="E1601">
        <v>3360.72</v>
      </c>
      <c r="F1601" t="s">
        <v>8219</v>
      </c>
      <c r="G1601" t="s">
        <v>8224</v>
      </c>
      <c r="H1601" t="s">
        <v>8246</v>
      </c>
      <c r="I1601">
        <v>1415004770</v>
      </c>
      <c r="J1601">
        <v>1412149970</v>
      </c>
      <c r="K1601" t="b">
        <v>0</v>
      </c>
      <c r="L1601">
        <v>55</v>
      </c>
      <c r="M1601" t="b">
        <v>1</v>
      </c>
      <c r="N1601" t="s">
        <v>8279</v>
      </c>
      <c r="O1601">
        <f t="shared" si="96"/>
        <v>105.02</v>
      </c>
      <c r="P1601">
        <f t="shared" si="97"/>
        <v>61.1</v>
      </c>
      <c r="Q1601" s="5" t="s">
        <v>8325</v>
      </c>
      <c r="R1601" t="s">
        <v>8329</v>
      </c>
      <c r="S1601" s="9">
        <f t="shared" si="98"/>
        <v>41912.995023148142</v>
      </c>
      <c r="T1601" s="9">
        <f t="shared" si="99"/>
        <v>41946.036689814813</v>
      </c>
    </row>
    <row r="1602" spans="1:20" ht="32">
      <c r="A1602">
        <v>2477</v>
      </c>
      <c r="B1602" s="3" t="s">
        <v>824</v>
      </c>
      <c r="C1602" s="3" t="s">
        <v>6587</v>
      </c>
      <c r="D1602">
        <v>750</v>
      </c>
      <c r="E1602">
        <v>1285</v>
      </c>
      <c r="F1602" t="s">
        <v>8219</v>
      </c>
      <c r="G1602" t="s">
        <v>8224</v>
      </c>
      <c r="H1602" t="s">
        <v>8246</v>
      </c>
      <c r="I1602">
        <v>1344789345</v>
      </c>
      <c r="J1602">
        <v>1340901345</v>
      </c>
      <c r="K1602" t="b">
        <v>0</v>
      </c>
      <c r="L1602">
        <v>41</v>
      </c>
      <c r="M1602" t="b">
        <v>1</v>
      </c>
      <c r="N1602" t="s">
        <v>8279</v>
      </c>
      <c r="O1602">
        <f t="shared" ref="O1602:O1665" si="100">ROUND((E1602/D1602*100),2)</f>
        <v>171.33</v>
      </c>
      <c r="P1602">
        <f t="shared" ref="P1602:P1665" si="101">ROUND((E1602/L1602),2)</f>
        <v>31.34</v>
      </c>
      <c r="Q1602" s="5" t="s">
        <v>8325</v>
      </c>
      <c r="R1602" t="s">
        <v>8329</v>
      </c>
      <c r="S1602" s="9">
        <f t="shared" si="98"/>
        <v>41088.358159722222</v>
      </c>
      <c r="T1602" s="9">
        <f t="shared" si="99"/>
        <v>41133.358159722222</v>
      </c>
    </row>
    <row r="1603" spans="1:20" ht="48">
      <c r="A1603">
        <v>2478</v>
      </c>
      <c r="B1603" s="3" t="s">
        <v>2478</v>
      </c>
      <c r="C1603" s="3" t="s">
        <v>6588</v>
      </c>
      <c r="D1603">
        <v>8000</v>
      </c>
      <c r="E1603">
        <v>10200</v>
      </c>
      <c r="F1603" t="s">
        <v>8219</v>
      </c>
      <c r="G1603" t="s">
        <v>8224</v>
      </c>
      <c r="H1603" t="s">
        <v>8246</v>
      </c>
      <c r="I1603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8279</v>
      </c>
      <c r="O1603">
        <f t="shared" si="100"/>
        <v>127.5</v>
      </c>
      <c r="P1603">
        <f t="shared" si="101"/>
        <v>129.11000000000001</v>
      </c>
      <c r="Q1603" s="5" t="s">
        <v>8325</v>
      </c>
      <c r="R1603" t="s">
        <v>8329</v>
      </c>
      <c r="S1603" s="9">
        <f t="shared" ref="S1603:S1666" si="102">(J1603/86400)+25569+(-8/24)</f>
        <v>41257.617048611108</v>
      </c>
      <c r="T1603" s="9">
        <f t="shared" ref="T1603:T1666" si="103">(I1603/86400)+25569+(-8/24)</f>
        <v>41287.617048611108</v>
      </c>
    </row>
    <row r="1604" spans="1:20" ht="32">
      <c r="A1604">
        <v>2479</v>
      </c>
      <c r="B1604" s="3" t="s">
        <v>2479</v>
      </c>
      <c r="C1604" s="3" t="s">
        <v>6589</v>
      </c>
      <c r="D1604">
        <v>300</v>
      </c>
      <c r="E1604">
        <v>400.33</v>
      </c>
      <c r="F1604" t="s">
        <v>8219</v>
      </c>
      <c r="G1604" t="s">
        <v>8224</v>
      </c>
      <c r="H1604" t="s">
        <v>8246</v>
      </c>
      <c r="I1604">
        <v>1343440800</v>
      </c>
      <c r="J1604">
        <v>1342545994</v>
      </c>
      <c r="K1604" t="b">
        <v>0</v>
      </c>
      <c r="L1604">
        <v>16</v>
      </c>
      <c r="M1604" t="b">
        <v>1</v>
      </c>
      <c r="N1604" t="s">
        <v>8279</v>
      </c>
      <c r="O1604">
        <f t="shared" si="100"/>
        <v>133.44</v>
      </c>
      <c r="P1604">
        <f t="shared" si="101"/>
        <v>25.02</v>
      </c>
      <c r="Q1604" s="5" t="s">
        <v>8325</v>
      </c>
      <c r="R1604" t="s">
        <v>8329</v>
      </c>
      <c r="S1604" s="9">
        <f t="shared" si="102"/>
        <v>41107.393449074072</v>
      </c>
      <c r="T1604" s="9">
        <f t="shared" si="103"/>
        <v>41117.75</v>
      </c>
    </row>
    <row r="1605" spans="1:20" ht="48">
      <c r="A1605">
        <v>2480</v>
      </c>
      <c r="B1605" s="3" t="s">
        <v>2480</v>
      </c>
      <c r="C1605" s="3" t="s">
        <v>6590</v>
      </c>
      <c r="D1605">
        <v>2000</v>
      </c>
      <c r="E1605">
        <v>2000</v>
      </c>
      <c r="F1605" t="s">
        <v>8219</v>
      </c>
      <c r="G1605" t="s">
        <v>8224</v>
      </c>
      <c r="H1605" t="s">
        <v>8246</v>
      </c>
      <c r="I1605">
        <v>1444516084</v>
      </c>
      <c r="J1605">
        <v>1439332084</v>
      </c>
      <c r="K1605" t="b">
        <v>0</v>
      </c>
      <c r="L1605">
        <v>8</v>
      </c>
      <c r="M1605" t="b">
        <v>1</v>
      </c>
      <c r="N1605" t="s">
        <v>8279</v>
      </c>
      <c r="O1605">
        <f t="shared" si="100"/>
        <v>100</v>
      </c>
      <c r="P1605">
        <f t="shared" si="101"/>
        <v>250</v>
      </c>
      <c r="Q1605" s="5" t="s">
        <v>8325</v>
      </c>
      <c r="R1605" t="s">
        <v>8329</v>
      </c>
      <c r="S1605" s="9">
        <f t="shared" si="102"/>
        <v>42227.602824074071</v>
      </c>
      <c r="T1605" s="9">
        <f t="shared" si="103"/>
        <v>42287.602824074071</v>
      </c>
    </row>
    <row r="1606" spans="1:20" ht="48">
      <c r="A1606">
        <v>2481</v>
      </c>
      <c r="B1606" s="3" t="s">
        <v>2481</v>
      </c>
      <c r="C1606" s="3" t="s">
        <v>6591</v>
      </c>
      <c r="D1606">
        <v>4000</v>
      </c>
      <c r="E1606">
        <v>4516.4399999999996</v>
      </c>
      <c r="F1606" t="s">
        <v>8219</v>
      </c>
      <c r="G1606" t="s">
        <v>8224</v>
      </c>
      <c r="H1606" t="s">
        <v>8246</v>
      </c>
      <c r="I1606">
        <v>1335799808</v>
      </c>
      <c r="J1606">
        <v>1333207808</v>
      </c>
      <c r="K1606" t="b">
        <v>0</v>
      </c>
      <c r="L1606">
        <v>95</v>
      </c>
      <c r="M1606" t="b">
        <v>1</v>
      </c>
      <c r="N1606" t="s">
        <v>8279</v>
      </c>
      <c r="O1606">
        <f t="shared" si="100"/>
        <v>112.91</v>
      </c>
      <c r="P1606">
        <f t="shared" si="101"/>
        <v>47.54</v>
      </c>
      <c r="Q1606" s="5" t="s">
        <v>8325</v>
      </c>
      <c r="R1606" t="s">
        <v>8329</v>
      </c>
      <c r="S1606" s="9">
        <f t="shared" si="102"/>
        <v>40999.312592592592</v>
      </c>
      <c r="T1606" s="9">
        <f t="shared" si="103"/>
        <v>41029.312592592592</v>
      </c>
    </row>
    <row r="1607" spans="1:20" ht="48">
      <c r="A1607">
        <v>2482</v>
      </c>
      <c r="B1607" s="3" t="s">
        <v>2482</v>
      </c>
      <c r="C1607" s="3" t="s">
        <v>6592</v>
      </c>
      <c r="D1607">
        <v>1000</v>
      </c>
      <c r="E1607">
        <v>1001</v>
      </c>
      <c r="F1607" t="s">
        <v>8219</v>
      </c>
      <c r="G1607" t="s">
        <v>8224</v>
      </c>
      <c r="H1607" t="s">
        <v>8246</v>
      </c>
      <c r="I1607">
        <v>1312224383</v>
      </c>
      <c r="J1607">
        <v>1308336383</v>
      </c>
      <c r="K1607" t="b">
        <v>0</v>
      </c>
      <c r="L1607">
        <v>25</v>
      </c>
      <c r="M1607" t="b">
        <v>1</v>
      </c>
      <c r="N1607" t="s">
        <v>8279</v>
      </c>
      <c r="O1607">
        <f t="shared" si="100"/>
        <v>100.1</v>
      </c>
      <c r="P1607">
        <f t="shared" si="101"/>
        <v>40.04</v>
      </c>
      <c r="Q1607" s="5" t="s">
        <v>8325</v>
      </c>
      <c r="R1607" t="s">
        <v>8329</v>
      </c>
      <c r="S1607" s="9">
        <f t="shared" si="102"/>
        <v>40711.448877314811</v>
      </c>
      <c r="T1607" s="9">
        <f t="shared" si="103"/>
        <v>40756.448877314811</v>
      </c>
    </row>
    <row r="1608" spans="1:20" ht="32">
      <c r="A1608">
        <v>2483</v>
      </c>
      <c r="B1608" s="3" t="s">
        <v>2483</v>
      </c>
      <c r="C1608" s="3" t="s">
        <v>6593</v>
      </c>
      <c r="D1608">
        <v>1100</v>
      </c>
      <c r="E1608">
        <v>1251</v>
      </c>
      <c r="F1608" t="s">
        <v>8219</v>
      </c>
      <c r="G1608" t="s">
        <v>8224</v>
      </c>
      <c r="H1608" t="s">
        <v>8246</v>
      </c>
      <c r="I1608">
        <v>1335891603</v>
      </c>
      <c r="J1608">
        <v>1330711203</v>
      </c>
      <c r="K1608" t="b">
        <v>0</v>
      </c>
      <c r="L1608">
        <v>19</v>
      </c>
      <c r="M1608" t="b">
        <v>1</v>
      </c>
      <c r="N1608" t="s">
        <v>8279</v>
      </c>
      <c r="O1608">
        <f t="shared" si="100"/>
        <v>113.73</v>
      </c>
      <c r="P1608">
        <f t="shared" si="101"/>
        <v>65.84</v>
      </c>
      <c r="Q1608" s="5" t="s">
        <v>8325</v>
      </c>
      <c r="R1608" t="s">
        <v>8329</v>
      </c>
      <c r="S1608" s="9">
        <f t="shared" si="102"/>
        <v>40970.416701388887</v>
      </c>
      <c r="T1608" s="9">
        <f t="shared" si="103"/>
        <v>41030.375034722216</v>
      </c>
    </row>
    <row r="1609" spans="1:20" ht="48">
      <c r="A1609">
        <v>2484</v>
      </c>
      <c r="B1609" s="3" t="s">
        <v>2484</v>
      </c>
      <c r="C1609" s="3" t="s">
        <v>6594</v>
      </c>
      <c r="D1609">
        <v>3500</v>
      </c>
      <c r="E1609">
        <v>4176.1099999999997</v>
      </c>
      <c r="F1609" t="s">
        <v>8219</v>
      </c>
      <c r="G1609" t="s">
        <v>8224</v>
      </c>
      <c r="H1609" t="s">
        <v>8246</v>
      </c>
      <c r="I1609">
        <v>1316124003</v>
      </c>
      <c r="J1609">
        <v>1313532003</v>
      </c>
      <c r="K1609" t="b">
        <v>0</v>
      </c>
      <c r="L1609">
        <v>90</v>
      </c>
      <c r="M1609" t="b">
        <v>1</v>
      </c>
      <c r="N1609" t="s">
        <v>8279</v>
      </c>
      <c r="O1609">
        <f t="shared" si="100"/>
        <v>119.32</v>
      </c>
      <c r="P1609">
        <f t="shared" si="101"/>
        <v>46.4</v>
      </c>
      <c r="Q1609" s="5" t="s">
        <v>8325</v>
      </c>
      <c r="R1609" t="s">
        <v>8329</v>
      </c>
      <c r="S1609" s="9">
        <f t="shared" si="102"/>
        <v>40771.583368055552</v>
      </c>
      <c r="T1609" s="9">
        <f t="shared" si="103"/>
        <v>40801.583368055552</v>
      </c>
    </row>
    <row r="1610" spans="1:20" ht="48">
      <c r="A1610">
        <v>2485</v>
      </c>
      <c r="B1610" s="3" t="s">
        <v>2485</v>
      </c>
      <c r="C1610" s="3" t="s">
        <v>6595</v>
      </c>
      <c r="D1610">
        <v>2000</v>
      </c>
      <c r="E1610">
        <v>2065</v>
      </c>
      <c r="F1610" t="s">
        <v>8219</v>
      </c>
      <c r="G1610" t="s">
        <v>8224</v>
      </c>
      <c r="H1610" t="s">
        <v>8246</v>
      </c>
      <c r="I1610">
        <v>1318463879</v>
      </c>
      <c r="J1610">
        <v>1315439879</v>
      </c>
      <c r="K1610" t="b">
        <v>0</v>
      </c>
      <c r="L1610">
        <v>41</v>
      </c>
      <c r="M1610" t="b">
        <v>1</v>
      </c>
      <c r="N1610" t="s">
        <v>8279</v>
      </c>
      <c r="O1610">
        <f t="shared" si="100"/>
        <v>103.25</v>
      </c>
      <c r="P1610">
        <f t="shared" si="101"/>
        <v>50.37</v>
      </c>
      <c r="Q1610" s="5" t="s">
        <v>8325</v>
      </c>
      <c r="R1610" t="s">
        <v>8329</v>
      </c>
      <c r="S1610" s="9">
        <f t="shared" si="102"/>
        <v>40793.665266203701</v>
      </c>
      <c r="T1610" s="9">
        <f t="shared" si="103"/>
        <v>40828.665266203701</v>
      </c>
    </row>
    <row r="1611" spans="1:20" ht="48">
      <c r="A1611">
        <v>2486</v>
      </c>
      <c r="B1611" s="3" t="s">
        <v>2486</v>
      </c>
      <c r="C1611" s="3" t="s">
        <v>6596</v>
      </c>
      <c r="D1611">
        <v>300</v>
      </c>
      <c r="E1611">
        <v>797</v>
      </c>
      <c r="F1611" t="s">
        <v>8219</v>
      </c>
      <c r="G1611" t="s">
        <v>8224</v>
      </c>
      <c r="H1611" t="s">
        <v>8246</v>
      </c>
      <c r="I1611">
        <v>1335113976</v>
      </c>
      <c r="J1611">
        <v>1332521976</v>
      </c>
      <c r="K1611" t="b">
        <v>0</v>
      </c>
      <c r="L1611">
        <v>30</v>
      </c>
      <c r="M1611" t="b">
        <v>1</v>
      </c>
      <c r="N1611" t="s">
        <v>8279</v>
      </c>
      <c r="O1611">
        <f t="shared" si="100"/>
        <v>265.67</v>
      </c>
      <c r="P1611">
        <f t="shared" si="101"/>
        <v>26.57</v>
      </c>
      <c r="Q1611" s="5" t="s">
        <v>8325</v>
      </c>
      <c r="R1611" t="s">
        <v>8329</v>
      </c>
      <c r="S1611" s="9">
        <f t="shared" si="102"/>
        <v>40991.374722222223</v>
      </c>
      <c r="T1611" s="9">
        <f t="shared" si="103"/>
        <v>41021.374722222223</v>
      </c>
    </row>
    <row r="1612" spans="1:20" ht="48">
      <c r="A1612">
        <v>2487</v>
      </c>
      <c r="B1612" s="3" t="s">
        <v>2487</v>
      </c>
      <c r="C1612" s="3" t="s">
        <v>6597</v>
      </c>
      <c r="D1612">
        <v>1500</v>
      </c>
      <c r="E1612">
        <v>1500.76</v>
      </c>
      <c r="F1612" t="s">
        <v>8219</v>
      </c>
      <c r="G1612" t="s">
        <v>8224</v>
      </c>
      <c r="H1612" t="s">
        <v>8246</v>
      </c>
      <c r="I1612">
        <v>1338083997</v>
      </c>
      <c r="J1612">
        <v>1335491997</v>
      </c>
      <c r="K1612" t="b">
        <v>0</v>
      </c>
      <c r="L1612">
        <v>38</v>
      </c>
      <c r="M1612" t="b">
        <v>1</v>
      </c>
      <c r="N1612" t="s">
        <v>8279</v>
      </c>
      <c r="O1612">
        <f t="shared" si="100"/>
        <v>100.05</v>
      </c>
      <c r="P1612">
        <f t="shared" si="101"/>
        <v>39.49</v>
      </c>
      <c r="Q1612" s="5" t="s">
        <v>8325</v>
      </c>
      <c r="R1612" t="s">
        <v>8329</v>
      </c>
      <c r="S1612" s="9">
        <f t="shared" si="102"/>
        <v>41025.749965277777</v>
      </c>
      <c r="T1612" s="9">
        <f t="shared" si="103"/>
        <v>41055.749965277777</v>
      </c>
    </row>
    <row r="1613" spans="1:20" ht="48">
      <c r="A1613">
        <v>2488</v>
      </c>
      <c r="B1613" s="3" t="s">
        <v>2488</v>
      </c>
      <c r="C1613" s="3" t="s">
        <v>6598</v>
      </c>
      <c r="D1613">
        <v>3000</v>
      </c>
      <c r="E1613">
        <v>3201</v>
      </c>
      <c r="F1613" t="s">
        <v>8219</v>
      </c>
      <c r="G1613" t="s">
        <v>8224</v>
      </c>
      <c r="H1613" t="s">
        <v>8246</v>
      </c>
      <c r="I1613">
        <v>1321459908</v>
      </c>
      <c r="J1613">
        <v>1318864308</v>
      </c>
      <c r="K1613" t="b">
        <v>0</v>
      </c>
      <c r="L1613">
        <v>65</v>
      </c>
      <c r="M1613" t="b">
        <v>1</v>
      </c>
      <c r="N1613" t="s">
        <v>8279</v>
      </c>
      <c r="O1613">
        <f t="shared" si="100"/>
        <v>106.7</v>
      </c>
      <c r="P1613">
        <f t="shared" si="101"/>
        <v>49.25</v>
      </c>
      <c r="Q1613" s="5" t="s">
        <v>8325</v>
      </c>
      <c r="R1613" t="s">
        <v>8329</v>
      </c>
      <c r="S1613" s="9">
        <f t="shared" si="102"/>
        <v>40833.299861111111</v>
      </c>
      <c r="T1613" s="9">
        <f t="shared" si="103"/>
        <v>40863.341527777775</v>
      </c>
    </row>
    <row r="1614" spans="1:20" ht="48">
      <c r="A1614">
        <v>2489</v>
      </c>
      <c r="B1614" s="3" t="s">
        <v>2489</v>
      </c>
      <c r="C1614" s="3" t="s">
        <v>6599</v>
      </c>
      <c r="D1614">
        <v>3500</v>
      </c>
      <c r="E1614">
        <v>4678.5</v>
      </c>
      <c r="F1614" t="s">
        <v>8219</v>
      </c>
      <c r="G1614" t="s">
        <v>8224</v>
      </c>
      <c r="H1614" t="s">
        <v>8246</v>
      </c>
      <c r="I1614">
        <v>1368117239</v>
      </c>
      <c r="J1614">
        <v>1365525239</v>
      </c>
      <c r="K1614" t="b">
        <v>0</v>
      </c>
      <c r="L1614">
        <v>75</v>
      </c>
      <c r="M1614" t="b">
        <v>1</v>
      </c>
      <c r="N1614" t="s">
        <v>8279</v>
      </c>
      <c r="O1614">
        <f t="shared" si="100"/>
        <v>133.66999999999999</v>
      </c>
      <c r="P1614">
        <f t="shared" si="101"/>
        <v>62.38</v>
      </c>
      <c r="Q1614" s="5" t="s">
        <v>8325</v>
      </c>
      <c r="R1614" t="s">
        <v>8329</v>
      </c>
      <c r="S1614" s="9">
        <f t="shared" si="102"/>
        <v>41373.356932870367</v>
      </c>
      <c r="T1614" s="9">
        <f t="shared" si="103"/>
        <v>41403.356932870367</v>
      </c>
    </row>
    <row r="1615" spans="1:20" ht="48">
      <c r="A1615">
        <v>2490</v>
      </c>
      <c r="B1615" s="3" t="s">
        <v>2490</v>
      </c>
      <c r="C1615" s="3" t="s">
        <v>6600</v>
      </c>
      <c r="D1615">
        <v>500</v>
      </c>
      <c r="E1615">
        <v>607</v>
      </c>
      <c r="F1615" t="s">
        <v>8219</v>
      </c>
      <c r="G1615" t="s">
        <v>8224</v>
      </c>
      <c r="H1615" t="s">
        <v>8246</v>
      </c>
      <c r="I1615">
        <v>1340429276</v>
      </c>
      <c r="J1615">
        <v>1335245276</v>
      </c>
      <c r="K1615" t="b">
        <v>0</v>
      </c>
      <c r="L1615">
        <v>16</v>
      </c>
      <c r="M1615" t="b">
        <v>1</v>
      </c>
      <c r="N1615" t="s">
        <v>8279</v>
      </c>
      <c r="O1615">
        <f t="shared" si="100"/>
        <v>121.4</v>
      </c>
      <c r="P1615">
        <f t="shared" si="101"/>
        <v>37.94</v>
      </c>
      <c r="Q1615" s="5" t="s">
        <v>8325</v>
      </c>
      <c r="R1615" t="s">
        <v>8329</v>
      </c>
      <c r="S1615" s="9">
        <f t="shared" si="102"/>
        <v>41022.89439814815</v>
      </c>
      <c r="T1615" s="9">
        <f t="shared" si="103"/>
        <v>41082.89439814815</v>
      </c>
    </row>
    <row r="1616" spans="1:20" ht="48">
      <c r="A1616">
        <v>2491</v>
      </c>
      <c r="B1616" s="3" t="s">
        <v>2491</v>
      </c>
      <c r="C1616" s="3" t="s">
        <v>6601</v>
      </c>
      <c r="D1616">
        <v>500</v>
      </c>
      <c r="E1616">
        <v>516</v>
      </c>
      <c r="F1616" t="s">
        <v>8219</v>
      </c>
      <c r="G1616" t="s">
        <v>8224</v>
      </c>
      <c r="H1616" t="s">
        <v>8246</v>
      </c>
      <c r="I1616">
        <v>1295142660</v>
      </c>
      <c r="J1616">
        <v>1293739714</v>
      </c>
      <c r="K1616" t="b">
        <v>0</v>
      </c>
      <c r="L1616">
        <v>10</v>
      </c>
      <c r="M1616" t="b">
        <v>1</v>
      </c>
      <c r="N1616" t="s">
        <v>8279</v>
      </c>
      <c r="O1616">
        <f t="shared" si="100"/>
        <v>103.2</v>
      </c>
      <c r="P1616">
        <f t="shared" si="101"/>
        <v>51.6</v>
      </c>
      <c r="Q1616" s="5" t="s">
        <v>8325</v>
      </c>
      <c r="R1616" t="s">
        <v>8329</v>
      </c>
      <c r="S1616" s="9">
        <f t="shared" si="102"/>
        <v>40542.505949074075</v>
      </c>
      <c r="T1616" s="9">
        <f t="shared" si="103"/>
        <v>40558.743750000001</v>
      </c>
    </row>
    <row r="1617" spans="1:20" ht="32">
      <c r="A1617">
        <v>2492</v>
      </c>
      <c r="B1617" s="3" t="s">
        <v>2492</v>
      </c>
      <c r="C1617" s="3" t="s">
        <v>6602</v>
      </c>
      <c r="D1617">
        <v>600</v>
      </c>
      <c r="E1617">
        <v>750</v>
      </c>
      <c r="F1617" t="s">
        <v>8219</v>
      </c>
      <c r="G1617" t="s">
        <v>8224</v>
      </c>
      <c r="H1617" t="s">
        <v>8246</v>
      </c>
      <c r="I1617">
        <v>1339840740</v>
      </c>
      <c r="J1617">
        <v>1335397188</v>
      </c>
      <c r="K1617" t="b">
        <v>0</v>
      </c>
      <c r="L1617">
        <v>27</v>
      </c>
      <c r="M1617" t="b">
        <v>1</v>
      </c>
      <c r="N1617" t="s">
        <v>8279</v>
      </c>
      <c r="O1617">
        <f t="shared" si="100"/>
        <v>125</v>
      </c>
      <c r="P1617">
        <f t="shared" si="101"/>
        <v>27.78</v>
      </c>
      <c r="Q1617" s="5" t="s">
        <v>8325</v>
      </c>
      <c r="R1617" t="s">
        <v>8329</v>
      </c>
      <c r="S1617" s="9">
        <f t="shared" si="102"/>
        <v>41024.652638888889</v>
      </c>
      <c r="T1617" s="9">
        <f t="shared" si="103"/>
        <v>41076.082638888889</v>
      </c>
    </row>
    <row r="1618" spans="1:20" ht="48">
      <c r="A1618">
        <v>2493</v>
      </c>
      <c r="B1618" s="3" t="s">
        <v>2493</v>
      </c>
      <c r="C1618" s="3" t="s">
        <v>6603</v>
      </c>
      <c r="D1618">
        <v>20000</v>
      </c>
      <c r="E1618">
        <v>25740</v>
      </c>
      <c r="F1618" t="s">
        <v>8219</v>
      </c>
      <c r="G1618" t="s">
        <v>8224</v>
      </c>
      <c r="H1618" t="s">
        <v>8246</v>
      </c>
      <c r="I1618">
        <v>1367208140</v>
      </c>
      <c r="J1618">
        <v>1363320140</v>
      </c>
      <c r="K1618" t="b">
        <v>0</v>
      </c>
      <c r="L1618">
        <v>259</v>
      </c>
      <c r="M1618" t="b">
        <v>1</v>
      </c>
      <c r="N1618" t="s">
        <v>8279</v>
      </c>
      <c r="O1618">
        <f t="shared" si="100"/>
        <v>128.69999999999999</v>
      </c>
      <c r="P1618">
        <f t="shared" si="101"/>
        <v>99.38</v>
      </c>
      <c r="Q1618" s="5" t="s">
        <v>8325</v>
      </c>
      <c r="R1618" t="s">
        <v>8329</v>
      </c>
      <c r="S1618" s="9">
        <f t="shared" si="102"/>
        <v>41347.834953703699</v>
      </c>
      <c r="T1618" s="9">
        <f t="shared" si="103"/>
        <v>41392.834953703699</v>
      </c>
    </row>
    <row r="1619" spans="1:20" ht="48">
      <c r="A1619">
        <v>2494</v>
      </c>
      <c r="B1619" s="3" t="s">
        <v>2494</v>
      </c>
      <c r="C1619" s="3" t="s">
        <v>6604</v>
      </c>
      <c r="D1619">
        <v>1500</v>
      </c>
      <c r="E1619">
        <v>1515.08</v>
      </c>
      <c r="F1619" t="s">
        <v>8219</v>
      </c>
      <c r="G1619" t="s">
        <v>8224</v>
      </c>
      <c r="H1619" t="s">
        <v>8246</v>
      </c>
      <c r="I1619">
        <v>1337786944</v>
      </c>
      <c r="J1619">
        <v>1335194944</v>
      </c>
      <c r="K1619" t="b">
        <v>0</v>
      </c>
      <c r="L1619">
        <v>39</v>
      </c>
      <c r="M1619" t="b">
        <v>1</v>
      </c>
      <c r="N1619" t="s">
        <v>8279</v>
      </c>
      <c r="O1619">
        <f t="shared" si="100"/>
        <v>101.01</v>
      </c>
      <c r="P1619">
        <f t="shared" si="101"/>
        <v>38.85</v>
      </c>
      <c r="Q1619" s="5" t="s">
        <v>8325</v>
      </c>
      <c r="R1619" t="s">
        <v>8329</v>
      </c>
      <c r="S1619" s="9">
        <f t="shared" si="102"/>
        <v>41022.311851851853</v>
      </c>
      <c r="T1619" s="9">
        <f t="shared" si="103"/>
        <v>41052.311851851853</v>
      </c>
    </row>
    <row r="1620" spans="1:20" ht="48">
      <c r="A1620">
        <v>2495</v>
      </c>
      <c r="B1620" s="3" t="s">
        <v>2495</v>
      </c>
      <c r="C1620" s="3" t="s">
        <v>6605</v>
      </c>
      <c r="D1620">
        <v>1500</v>
      </c>
      <c r="E1620">
        <v>1913.05</v>
      </c>
      <c r="F1620" t="s">
        <v>8219</v>
      </c>
      <c r="G1620" t="s">
        <v>8224</v>
      </c>
      <c r="H1620" t="s">
        <v>8246</v>
      </c>
      <c r="I1620">
        <v>1339022575</v>
      </c>
      <c r="J1620">
        <v>1336430575</v>
      </c>
      <c r="K1620" t="b">
        <v>0</v>
      </c>
      <c r="L1620">
        <v>42</v>
      </c>
      <c r="M1620" t="b">
        <v>1</v>
      </c>
      <c r="N1620" t="s">
        <v>8279</v>
      </c>
      <c r="O1620">
        <f t="shared" si="100"/>
        <v>127.54</v>
      </c>
      <c r="P1620">
        <f t="shared" si="101"/>
        <v>45.55</v>
      </c>
      <c r="Q1620" s="5" t="s">
        <v>8325</v>
      </c>
      <c r="R1620" t="s">
        <v>8329</v>
      </c>
      <c r="S1620" s="9">
        <f t="shared" si="102"/>
        <v>41036.613136574073</v>
      </c>
      <c r="T1620" s="9">
        <f t="shared" si="103"/>
        <v>41066.613136574073</v>
      </c>
    </row>
    <row r="1621" spans="1:20" ht="32">
      <c r="A1621">
        <v>2496</v>
      </c>
      <c r="B1621" s="3" t="s">
        <v>2496</v>
      </c>
      <c r="C1621" s="3" t="s">
        <v>6606</v>
      </c>
      <c r="D1621">
        <v>6000</v>
      </c>
      <c r="E1621">
        <v>6000</v>
      </c>
      <c r="F1621" t="s">
        <v>8219</v>
      </c>
      <c r="G1621" t="s">
        <v>8224</v>
      </c>
      <c r="H1621" t="s">
        <v>8246</v>
      </c>
      <c r="I1621">
        <v>1364597692</v>
      </c>
      <c r="J1621">
        <v>1361577292</v>
      </c>
      <c r="K1621" t="b">
        <v>0</v>
      </c>
      <c r="L1621">
        <v>10</v>
      </c>
      <c r="M1621" t="b">
        <v>1</v>
      </c>
      <c r="N1621" t="s">
        <v>8279</v>
      </c>
      <c r="O1621">
        <f t="shared" si="100"/>
        <v>100</v>
      </c>
      <c r="P1621">
        <f t="shared" si="101"/>
        <v>600</v>
      </c>
      <c r="Q1621" s="5" t="s">
        <v>8325</v>
      </c>
      <c r="R1621" t="s">
        <v>8329</v>
      </c>
      <c r="S1621" s="9">
        <f t="shared" si="102"/>
        <v>41327.663101851846</v>
      </c>
      <c r="T1621" s="9">
        <f t="shared" si="103"/>
        <v>41362.621435185181</v>
      </c>
    </row>
    <row r="1622" spans="1:20" ht="48">
      <c r="A1622">
        <v>2497</v>
      </c>
      <c r="B1622" s="3" t="s">
        <v>2497</v>
      </c>
      <c r="C1622" s="3" t="s">
        <v>6607</v>
      </c>
      <c r="D1622">
        <v>4000</v>
      </c>
      <c r="E1622">
        <v>4510.8599999999997</v>
      </c>
      <c r="F1622" t="s">
        <v>8219</v>
      </c>
      <c r="G1622" t="s">
        <v>8224</v>
      </c>
      <c r="H1622" t="s">
        <v>8246</v>
      </c>
      <c r="I1622">
        <v>1312578338</v>
      </c>
      <c r="J1622">
        <v>1309986338</v>
      </c>
      <c r="K1622" t="b">
        <v>0</v>
      </c>
      <c r="L1622">
        <v>56</v>
      </c>
      <c r="M1622" t="b">
        <v>1</v>
      </c>
      <c r="N1622" t="s">
        <v>8279</v>
      </c>
      <c r="O1622">
        <f t="shared" si="100"/>
        <v>112.77</v>
      </c>
      <c r="P1622">
        <f t="shared" si="101"/>
        <v>80.55</v>
      </c>
      <c r="Q1622" s="5" t="s">
        <v>8325</v>
      </c>
      <c r="R1622" t="s">
        <v>8329</v>
      </c>
      <c r="S1622" s="9">
        <f t="shared" si="102"/>
        <v>40730.545578703699</v>
      </c>
      <c r="T1622" s="9">
        <f t="shared" si="103"/>
        <v>40760.545578703699</v>
      </c>
    </row>
    <row r="1623" spans="1:20" ht="48">
      <c r="A1623">
        <v>2498</v>
      </c>
      <c r="B1623" s="3" t="s">
        <v>2498</v>
      </c>
      <c r="C1623" s="3" t="s">
        <v>6608</v>
      </c>
      <c r="D1623">
        <v>1000</v>
      </c>
      <c r="E1623">
        <v>1056</v>
      </c>
      <c r="F1623" t="s">
        <v>8219</v>
      </c>
      <c r="G1623" t="s">
        <v>8224</v>
      </c>
      <c r="H1623" t="s">
        <v>8246</v>
      </c>
      <c r="I1623">
        <v>1422400387</v>
      </c>
      <c r="J1623">
        <v>1421190787</v>
      </c>
      <c r="K1623" t="b">
        <v>0</v>
      </c>
      <c r="L1623">
        <v>20</v>
      </c>
      <c r="M1623" t="b">
        <v>1</v>
      </c>
      <c r="N1623" t="s">
        <v>8279</v>
      </c>
      <c r="O1623">
        <f t="shared" si="100"/>
        <v>105.6</v>
      </c>
      <c r="P1623">
        <f t="shared" si="101"/>
        <v>52.8</v>
      </c>
      <c r="Q1623" s="5" t="s">
        <v>8325</v>
      </c>
      <c r="R1623" t="s">
        <v>8329</v>
      </c>
      <c r="S1623" s="9">
        <f t="shared" si="102"/>
        <v>42017.634108796294</v>
      </c>
      <c r="T1623" s="9">
        <f t="shared" si="103"/>
        <v>42031.634108796294</v>
      </c>
    </row>
    <row r="1624" spans="1:20" ht="48">
      <c r="A1624">
        <v>2499</v>
      </c>
      <c r="B1624" s="3" t="s">
        <v>2499</v>
      </c>
      <c r="C1624" s="3" t="s">
        <v>6609</v>
      </c>
      <c r="D1624">
        <v>4000</v>
      </c>
      <c r="E1624">
        <v>8105</v>
      </c>
      <c r="F1624" t="s">
        <v>8219</v>
      </c>
      <c r="G1624" t="s">
        <v>8224</v>
      </c>
      <c r="H1624" t="s">
        <v>8246</v>
      </c>
      <c r="I1624">
        <v>1356976800</v>
      </c>
      <c r="J1624">
        <v>1352820837</v>
      </c>
      <c r="K1624" t="b">
        <v>0</v>
      </c>
      <c r="L1624">
        <v>170</v>
      </c>
      <c r="M1624" t="b">
        <v>1</v>
      </c>
      <c r="N1624" t="s">
        <v>8279</v>
      </c>
      <c r="O1624">
        <f t="shared" si="100"/>
        <v>202.63</v>
      </c>
      <c r="P1624">
        <f t="shared" si="101"/>
        <v>47.68</v>
      </c>
      <c r="Q1624" s="5" t="s">
        <v>8325</v>
      </c>
      <c r="R1624" t="s">
        <v>8329</v>
      </c>
      <c r="S1624" s="9">
        <f t="shared" si="102"/>
        <v>41226.315243055556</v>
      </c>
      <c r="T1624" s="9">
        <f t="shared" si="103"/>
        <v>41274.416666666664</v>
      </c>
    </row>
    <row r="1625" spans="1:20" ht="48">
      <c r="A1625">
        <v>2500</v>
      </c>
      <c r="B1625" s="3" t="s">
        <v>2500</v>
      </c>
      <c r="C1625" s="3" t="s">
        <v>6610</v>
      </c>
      <c r="D1625">
        <v>600</v>
      </c>
      <c r="E1625">
        <v>680</v>
      </c>
      <c r="F1625" t="s">
        <v>8219</v>
      </c>
      <c r="G1625" t="s">
        <v>8224</v>
      </c>
      <c r="H1625" t="s">
        <v>8246</v>
      </c>
      <c r="I1625">
        <v>1340476375</v>
      </c>
      <c r="J1625">
        <v>1337884375</v>
      </c>
      <c r="K1625" t="b">
        <v>0</v>
      </c>
      <c r="L1625">
        <v>29</v>
      </c>
      <c r="M1625" t="b">
        <v>1</v>
      </c>
      <c r="N1625" t="s">
        <v>8279</v>
      </c>
      <c r="O1625">
        <f t="shared" si="100"/>
        <v>113.33</v>
      </c>
      <c r="P1625">
        <f t="shared" si="101"/>
        <v>23.45</v>
      </c>
      <c r="Q1625" s="5" t="s">
        <v>8325</v>
      </c>
      <c r="R1625" t="s">
        <v>8329</v>
      </c>
      <c r="S1625" s="9">
        <f t="shared" si="102"/>
        <v>41053.439525462956</v>
      </c>
      <c r="T1625" s="9">
        <f t="shared" si="103"/>
        <v>41083.439525462956</v>
      </c>
    </row>
    <row r="1626" spans="1:20" ht="48">
      <c r="A1626">
        <v>2521</v>
      </c>
      <c r="B1626" s="3" t="s">
        <v>2521</v>
      </c>
      <c r="C1626" s="3" t="s">
        <v>6631</v>
      </c>
      <c r="D1626">
        <v>12500</v>
      </c>
      <c r="E1626">
        <v>13685.99</v>
      </c>
      <c r="F1626" t="s">
        <v>8219</v>
      </c>
      <c r="G1626" t="s">
        <v>8224</v>
      </c>
      <c r="H1626" t="s">
        <v>8246</v>
      </c>
      <c r="I1626">
        <v>1444778021</v>
      </c>
      <c r="J1626">
        <v>1442963621</v>
      </c>
      <c r="K1626" t="b">
        <v>0</v>
      </c>
      <c r="L1626">
        <v>132</v>
      </c>
      <c r="M1626" t="b">
        <v>1</v>
      </c>
      <c r="N1626" t="s">
        <v>8300</v>
      </c>
      <c r="O1626">
        <f t="shared" si="100"/>
        <v>109.49</v>
      </c>
      <c r="P1626">
        <f t="shared" si="101"/>
        <v>103.68</v>
      </c>
      <c r="Q1626" s="5" t="s">
        <v>8325</v>
      </c>
      <c r="R1626" t="s">
        <v>8354</v>
      </c>
      <c r="S1626" s="9">
        <f t="shared" si="102"/>
        <v>42269.63450231481</v>
      </c>
      <c r="T1626" s="9">
        <f t="shared" si="103"/>
        <v>42290.63450231481</v>
      </c>
    </row>
    <row r="1627" spans="1:20" ht="48">
      <c r="A1627">
        <v>2522</v>
      </c>
      <c r="B1627" s="3" t="s">
        <v>2522</v>
      </c>
      <c r="C1627" s="3" t="s">
        <v>6632</v>
      </c>
      <c r="D1627">
        <v>5000</v>
      </c>
      <c r="E1627">
        <v>5000</v>
      </c>
      <c r="F1627" t="s">
        <v>8219</v>
      </c>
      <c r="G1627" t="s">
        <v>8224</v>
      </c>
      <c r="H1627" t="s">
        <v>8246</v>
      </c>
      <c r="I1627">
        <v>1461336720</v>
      </c>
      <c r="J1627">
        <v>1459431960</v>
      </c>
      <c r="K1627" t="b">
        <v>0</v>
      </c>
      <c r="L1627">
        <v>27</v>
      </c>
      <c r="M1627" t="b">
        <v>1</v>
      </c>
      <c r="N1627" t="s">
        <v>8300</v>
      </c>
      <c r="O1627">
        <f t="shared" si="100"/>
        <v>100</v>
      </c>
      <c r="P1627">
        <f t="shared" si="101"/>
        <v>185.19</v>
      </c>
      <c r="Q1627" s="5" t="s">
        <v>8325</v>
      </c>
      <c r="R1627" t="s">
        <v>8354</v>
      </c>
      <c r="S1627" s="9">
        <f t="shared" si="102"/>
        <v>42460.240277777775</v>
      </c>
      <c r="T1627" s="9">
        <f t="shared" si="103"/>
        <v>42482.286111111105</v>
      </c>
    </row>
    <row r="1628" spans="1:20" ht="48">
      <c r="A1628">
        <v>2523</v>
      </c>
      <c r="B1628" s="3" t="s">
        <v>2523</v>
      </c>
      <c r="C1628" s="3" t="s">
        <v>6633</v>
      </c>
      <c r="D1628">
        <v>900</v>
      </c>
      <c r="E1628">
        <v>1408</v>
      </c>
      <c r="F1628" t="s">
        <v>8219</v>
      </c>
      <c r="G1628" t="s">
        <v>8224</v>
      </c>
      <c r="H1628" t="s">
        <v>8246</v>
      </c>
      <c r="I1628">
        <v>1416270292</v>
      </c>
      <c r="J1628">
        <v>1413674692</v>
      </c>
      <c r="K1628" t="b">
        <v>0</v>
      </c>
      <c r="L1628">
        <v>26</v>
      </c>
      <c r="M1628" t="b">
        <v>1</v>
      </c>
      <c r="N1628" t="s">
        <v>8300</v>
      </c>
      <c r="O1628">
        <f t="shared" si="100"/>
        <v>156.44</v>
      </c>
      <c r="P1628">
        <f t="shared" si="101"/>
        <v>54.15</v>
      </c>
      <c r="Q1628" s="5" t="s">
        <v>8325</v>
      </c>
      <c r="R1628" t="s">
        <v>8354</v>
      </c>
      <c r="S1628" s="9">
        <f t="shared" si="102"/>
        <v>41930.642268518517</v>
      </c>
      <c r="T1628" s="9">
        <f t="shared" si="103"/>
        <v>41960.683935185181</v>
      </c>
    </row>
    <row r="1629" spans="1:20" ht="32">
      <c r="A1629">
        <v>2524</v>
      </c>
      <c r="B1629" s="3" t="s">
        <v>2524</v>
      </c>
      <c r="C1629" s="3" t="s">
        <v>6634</v>
      </c>
      <c r="D1629">
        <v>7500</v>
      </c>
      <c r="E1629">
        <v>7620</v>
      </c>
      <c r="F1629" t="s">
        <v>8219</v>
      </c>
      <c r="G1629" t="s">
        <v>8224</v>
      </c>
      <c r="H1629" t="s">
        <v>8246</v>
      </c>
      <c r="I1629">
        <v>1419136200</v>
      </c>
      <c r="J1629">
        <v>1416338557</v>
      </c>
      <c r="K1629" t="b">
        <v>0</v>
      </c>
      <c r="L1629">
        <v>43</v>
      </c>
      <c r="M1629" t="b">
        <v>1</v>
      </c>
      <c r="N1629" t="s">
        <v>8300</v>
      </c>
      <c r="O1629">
        <f t="shared" si="100"/>
        <v>101.6</v>
      </c>
      <c r="P1629">
        <f t="shared" si="101"/>
        <v>177.21</v>
      </c>
      <c r="Q1629" s="5" t="s">
        <v>8325</v>
      </c>
      <c r="R1629" t="s">
        <v>8354</v>
      </c>
      <c r="S1629" s="9">
        <f t="shared" si="102"/>
        <v>41961.474039351851</v>
      </c>
      <c r="T1629" s="9">
        <f t="shared" si="103"/>
        <v>41993.854166666664</v>
      </c>
    </row>
    <row r="1630" spans="1:20" ht="48">
      <c r="A1630">
        <v>2525</v>
      </c>
      <c r="B1630" s="3" t="s">
        <v>2525</v>
      </c>
      <c r="C1630" s="3" t="s">
        <v>6635</v>
      </c>
      <c r="D1630">
        <v>8000</v>
      </c>
      <c r="E1630">
        <v>8026</v>
      </c>
      <c r="F1630" t="s">
        <v>8219</v>
      </c>
      <c r="G1630" t="s">
        <v>8224</v>
      </c>
      <c r="H1630" t="s">
        <v>8246</v>
      </c>
      <c r="I1630">
        <v>1340914571</v>
      </c>
      <c r="J1630">
        <v>1338322571</v>
      </c>
      <c r="K1630" t="b">
        <v>0</v>
      </c>
      <c r="L1630">
        <v>80</v>
      </c>
      <c r="M1630" t="b">
        <v>1</v>
      </c>
      <c r="N1630" t="s">
        <v>8300</v>
      </c>
      <c r="O1630">
        <f t="shared" si="100"/>
        <v>100.33</v>
      </c>
      <c r="P1630">
        <f t="shared" si="101"/>
        <v>100.33</v>
      </c>
      <c r="Q1630" s="5" t="s">
        <v>8325</v>
      </c>
      <c r="R1630" t="s">
        <v>8354</v>
      </c>
      <c r="S1630" s="9">
        <f t="shared" si="102"/>
        <v>41058.511238425919</v>
      </c>
      <c r="T1630" s="9">
        <f t="shared" si="103"/>
        <v>41088.511238425919</v>
      </c>
    </row>
    <row r="1631" spans="1:20" ht="48">
      <c r="A1631">
        <v>2526</v>
      </c>
      <c r="B1631" s="3" t="s">
        <v>2526</v>
      </c>
      <c r="C1631" s="3" t="s">
        <v>6636</v>
      </c>
      <c r="D1631">
        <v>4000</v>
      </c>
      <c r="E1631">
        <v>4518</v>
      </c>
      <c r="F1631" t="s">
        <v>8219</v>
      </c>
      <c r="G1631" t="s">
        <v>8224</v>
      </c>
      <c r="H1631" t="s">
        <v>8246</v>
      </c>
      <c r="I1631">
        <v>1418014740</v>
      </c>
      <c r="J1631">
        <v>1415585474</v>
      </c>
      <c r="K1631" t="b">
        <v>0</v>
      </c>
      <c r="L1631">
        <v>33</v>
      </c>
      <c r="M1631" t="b">
        <v>1</v>
      </c>
      <c r="N1631" t="s">
        <v>8300</v>
      </c>
      <c r="O1631">
        <f t="shared" si="100"/>
        <v>112.95</v>
      </c>
      <c r="P1631">
        <f t="shared" si="101"/>
        <v>136.91</v>
      </c>
      <c r="Q1631" s="5" t="s">
        <v>8325</v>
      </c>
      <c r="R1631" t="s">
        <v>8354</v>
      </c>
      <c r="S1631" s="9">
        <f t="shared" si="102"/>
        <v>41952.757800925923</v>
      </c>
      <c r="T1631" s="9">
        <f t="shared" si="103"/>
        <v>41980.874305555553</v>
      </c>
    </row>
    <row r="1632" spans="1:20" ht="48">
      <c r="A1632">
        <v>2527</v>
      </c>
      <c r="B1632" s="3" t="s">
        <v>2527</v>
      </c>
      <c r="C1632" s="3" t="s">
        <v>6637</v>
      </c>
      <c r="D1632">
        <v>4000</v>
      </c>
      <c r="E1632">
        <v>4085</v>
      </c>
      <c r="F1632" t="s">
        <v>8219</v>
      </c>
      <c r="G1632" t="s">
        <v>8224</v>
      </c>
      <c r="H1632" t="s">
        <v>8246</v>
      </c>
      <c r="I1632">
        <v>1382068740</v>
      </c>
      <c r="J1632">
        <v>1380477691</v>
      </c>
      <c r="K1632" t="b">
        <v>0</v>
      </c>
      <c r="L1632">
        <v>71</v>
      </c>
      <c r="M1632" t="b">
        <v>1</v>
      </c>
      <c r="N1632" t="s">
        <v>8300</v>
      </c>
      <c r="O1632">
        <f t="shared" si="100"/>
        <v>102.13</v>
      </c>
      <c r="P1632">
        <f t="shared" si="101"/>
        <v>57.54</v>
      </c>
      <c r="Q1632" s="5" t="s">
        <v>8325</v>
      </c>
      <c r="R1632" t="s">
        <v>8354</v>
      </c>
      <c r="S1632" s="9">
        <f t="shared" si="102"/>
        <v>41546.417719907404</v>
      </c>
      <c r="T1632" s="9">
        <f t="shared" si="103"/>
        <v>41564.832638888889</v>
      </c>
    </row>
    <row r="1633" spans="1:20" ht="48">
      <c r="A1633">
        <v>2528</v>
      </c>
      <c r="B1633" s="3" t="s">
        <v>2528</v>
      </c>
      <c r="C1633" s="3" t="s">
        <v>6638</v>
      </c>
      <c r="D1633">
        <v>4000</v>
      </c>
      <c r="E1633">
        <v>4289.99</v>
      </c>
      <c r="F1633" t="s">
        <v>8219</v>
      </c>
      <c r="G1633" t="s">
        <v>8225</v>
      </c>
      <c r="H1633" t="s">
        <v>8247</v>
      </c>
      <c r="I1633">
        <v>1440068400</v>
      </c>
      <c r="J1633">
        <v>1438459303</v>
      </c>
      <c r="K1633" t="b">
        <v>0</v>
      </c>
      <c r="L1633">
        <v>81</v>
      </c>
      <c r="M1633" t="b">
        <v>1</v>
      </c>
      <c r="N1633" t="s">
        <v>8300</v>
      </c>
      <c r="O1633">
        <f t="shared" si="100"/>
        <v>107.25</v>
      </c>
      <c r="P1633">
        <f t="shared" si="101"/>
        <v>52.96</v>
      </c>
      <c r="Q1633" s="5" t="s">
        <v>8325</v>
      </c>
      <c r="R1633" t="s">
        <v>8354</v>
      </c>
      <c r="S1633" s="9">
        <f t="shared" si="102"/>
        <v>42217.501192129632</v>
      </c>
      <c r="T1633" s="9">
        <f t="shared" si="103"/>
        <v>42236.124999999993</v>
      </c>
    </row>
    <row r="1634" spans="1:20" ht="32">
      <c r="A1634">
        <v>2529</v>
      </c>
      <c r="B1634" s="3" t="s">
        <v>2529</v>
      </c>
      <c r="C1634" s="3" t="s">
        <v>6639</v>
      </c>
      <c r="D1634">
        <v>6000</v>
      </c>
      <c r="E1634">
        <v>6257</v>
      </c>
      <c r="F1634" t="s">
        <v>8219</v>
      </c>
      <c r="G1634" t="s">
        <v>8224</v>
      </c>
      <c r="H1634" t="s">
        <v>8246</v>
      </c>
      <c r="I1634">
        <v>1332636975</v>
      </c>
      <c r="J1634">
        <v>1328752575</v>
      </c>
      <c r="K1634" t="b">
        <v>0</v>
      </c>
      <c r="L1634">
        <v>76</v>
      </c>
      <c r="M1634" t="b">
        <v>1</v>
      </c>
      <c r="N1634" t="s">
        <v>8300</v>
      </c>
      <c r="O1634">
        <f t="shared" si="100"/>
        <v>104.28</v>
      </c>
      <c r="P1634">
        <f t="shared" si="101"/>
        <v>82.33</v>
      </c>
      <c r="Q1634" s="5" t="s">
        <v>8325</v>
      </c>
      <c r="R1634" t="s">
        <v>8354</v>
      </c>
      <c r="S1634" s="9">
        <f t="shared" si="102"/>
        <v>40947.747395833328</v>
      </c>
      <c r="T1634" s="9">
        <f t="shared" si="103"/>
        <v>40992.705729166664</v>
      </c>
    </row>
    <row r="1635" spans="1:20" ht="48">
      <c r="A1635">
        <v>2530</v>
      </c>
      <c r="B1635" s="3" t="s">
        <v>2530</v>
      </c>
      <c r="C1635" s="3" t="s">
        <v>6640</v>
      </c>
      <c r="D1635">
        <v>6500</v>
      </c>
      <c r="E1635">
        <v>6500</v>
      </c>
      <c r="F1635" t="s">
        <v>8219</v>
      </c>
      <c r="G1635" t="s">
        <v>8224</v>
      </c>
      <c r="H1635" t="s">
        <v>8246</v>
      </c>
      <c r="I1635">
        <v>1429505400</v>
      </c>
      <c r="J1635">
        <v>1426711505</v>
      </c>
      <c r="K1635" t="b">
        <v>0</v>
      </c>
      <c r="L1635">
        <v>48</v>
      </c>
      <c r="M1635" t="b">
        <v>1</v>
      </c>
      <c r="N1635" t="s">
        <v>8300</v>
      </c>
      <c r="O1635">
        <f t="shared" si="100"/>
        <v>100</v>
      </c>
      <c r="P1635">
        <f t="shared" si="101"/>
        <v>135.41999999999999</v>
      </c>
      <c r="Q1635" s="5" t="s">
        <v>8325</v>
      </c>
      <c r="R1635" t="s">
        <v>8354</v>
      </c>
      <c r="S1635" s="9">
        <f t="shared" si="102"/>
        <v>42081.531307870369</v>
      </c>
      <c r="T1635" s="9">
        <f t="shared" si="103"/>
        <v>42113.868055555555</v>
      </c>
    </row>
    <row r="1636" spans="1:20" ht="48">
      <c r="A1636">
        <v>2531</v>
      </c>
      <c r="B1636" s="3" t="s">
        <v>2531</v>
      </c>
      <c r="C1636" s="3" t="s">
        <v>6641</v>
      </c>
      <c r="D1636">
        <v>4500</v>
      </c>
      <c r="E1636">
        <v>4518</v>
      </c>
      <c r="F1636" t="s">
        <v>8219</v>
      </c>
      <c r="G1636" t="s">
        <v>8224</v>
      </c>
      <c r="H1636" t="s">
        <v>8246</v>
      </c>
      <c r="I1636">
        <v>1439611140</v>
      </c>
      <c r="J1636">
        <v>1437668354</v>
      </c>
      <c r="K1636" t="b">
        <v>0</v>
      </c>
      <c r="L1636">
        <v>61</v>
      </c>
      <c r="M1636" t="b">
        <v>1</v>
      </c>
      <c r="N1636" t="s">
        <v>8300</v>
      </c>
      <c r="O1636">
        <f t="shared" si="100"/>
        <v>100.4</v>
      </c>
      <c r="P1636">
        <f t="shared" si="101"/>
        <v>74.069999999999993</v>
      </c>
      <c r="Q1636" s="5" t="s">
        <v>8325</v>
      </c>
      <c r="R1636" t="s">
        <v>8354</v>
      </c>
      <c r="S1636" s="9">
        <f t="shared" si="102"/>
        <v>42208.346689814811</v>
      </c>
      <c r="T1636" s="9">
        <f t="shared" si="103"/>
        <v>42230.832638888889</v>
      </c>
    </row>
    <row r="1637" spans="1:20" ht="48">
      <c r="A1637">
        <v>2532</v>
      </c>
      <c r="B1637" s="3" t="s">
        <v>2532</v>
      </c>
      <c r="C1637" s="3" t="s">
        <v>6642</v>
      </c>
      <c r="D1637">
        <v>4000</v>
      </c>
      <c r="E1637">
        <v>5045</v>
      </c>
      <c r="F1637" t="s">
        <v>8219</v>
      </c>
      <c r="G1637" t="s">
        <v>8224</v>
      </c>
      <c r="H1637" t="s">
        <v>8246</v>
      </c>
      <c r="I1637">
        <v>1345148566</v>
      </c>
      <c r="J1637">
        <v>1342556566</v>
      </c>
      <c r="K1637" t="b">
        <v>0</v>
      </c>
      <c r="L1637">
        <v>60</v>
      </c>
      <c r="M1637" t="b">
        <v>1</v>
      </c>
      <c r="N1637" t="s">
        <v>8300</v>
      </c>
      <c r="O1637">
        <f t="shared" si="100"/>
        <v>126.13</v>
      </c>
      <c r="P1637">
        <f t="shared" si="101"/>
        <v>84.08</v>
      </c>
      <c r="Q1637" s="5" t="s">
        <v>8325</v>
      </c>
      <c r="R1637" t="s">
        <v>8354</v>
      </c>
      <c r="S1637" s="9">
        <f t="shared" si="102"/>
        <v>41107.515810185185</v>
      </c>
      <c r="T1637" s="9">
        <f t="shared" si="103"/>
        <v>41137.515810185185</v>
      </c>
    </row>
    <row r="1638" spans="1:20" ht="48">
      <c r="A1638">
        <v>2533</v>
      </c>
      <c r="B1638" s="3" t="s">
        <v>2533</v>
      </c>
      <c r="C1638" s="3" t="s">
        <v>6643</v>
      </c>
      <c r="D1638">
        <v>7500</v>
      </c>
      <c r="E1638">
        <v>8300</v>
      </c>
      <c r="F1638" t="s">
        <v>8219</v>
      </c>
      <c r="G1638" t="s">
        <v>8224</v>
      </c>
      <c r="H1638" t="s">
        <v>8246</v>
      </c>
      <c r="I1638">
        <v>1362160868</v>
      </c>
      <c r="J1638">
        <v>1359568911</v>
      </c>
      <c r="K1638" t="b">
        <v>0</v>
      </c>
      <c r="L1638">
        <v>136</v>
      </c>
      <c r="M1638" t="b">
        <v>1</v>
      </c>
      <c r="N1638" t="s">
        <v>8300</v>
      </c>
      <c r="O1638">
        <f t="shared" si="100"/>
        <v>110.67</v>
      </c>
      <c r="P1638">
        <f t="shared" si="101"/>
        <v>61.03</v>
      </c>
      <c r="Q1638" s="5" t="s">
        <v>8325</v>
      </c>
      <c r="R1638" t="s">
        <v>8354</v>
      </c>
      <c r="S1638" s="9">
        <f t="shared" si="102"/>
        <v>41304.417951388888</v>
      </c>
      <c r="T1638" s="9">
        <f t="shared" si="103"/>
        <v>41334.417453703703</v>
      </c>
    </row>
    <row r="1639" spans="1:20" ht="64">
      <c r="A1639">
        <v>2534</v>
      </c>
      <c r="B1639" s="3" t="s">
        <v>2534</v>
      </c>
      <c r="C1639" s="3" t="s">
        <v>6644</v>
      </c>
      <c r="D1639">
        <v>2000</v>
      </c>
      <c r="E1639">
        <v>2100</v>
      </c>
      <c r="F1639" t="s">
        <v>8219</v>
      </c>
      <c r="G1639" t="s">
        <v>8224</v>
      </c>
      <c r="H1639" t="s">
        <v>8246</v>
      </c>
      <c r="I1639">
        <v>1262325600</v>
      </c>
      <c r="J1639">
        <v>1257871712</v>
      </c>
      <c r="K1639" t="b">
        <v>0</v>
      </c>
      <c r="L1639">
        <v>14</v>
      </c>
      <c r="M1639" t="b">
        <v>1</v>
      </c>
      <c r="N1639" t="s">
        <v>8300</v>
      </c>
      <c r="O1639">
        <f t="shared" si="100"/>
        <v>105</v>
      </c>
      <c r="P1639">
        <f t="shared" si="101"/>
        <v>150</v>
      </c>
      <c r="Q1639" s="5" t="s">
        <v>8325</v>
      </c>
      <c r="R1639" t="s">
        <v>8354</v>
      </c>
      <c r="S1639" s="9">
        <f t="shared" si="102"/>
        <v>40127.367037037031</v>
      </c>
      <c r="T1639" s="9">
        <f t="shared" si="103"/>
        <v>40178.916666666664</v>
      </c>
    </row>
    <row r="1640" spans="1:20" ht="16">
      <c r="A1640">
        <v>2535</v>
      </c>
      <c r="B1640" s="3" t="s">
        <v>2535</v>
      </c>
      <c r="C1640" s="3" t="s">
        <v>6645</v>
      </c>
      <c r="D1640">
        <v>20000</v>
      </c>
      <c r="E1640">
        <v>20755</v>
      </c>
      <c r="F1640" t="s">
        <v>8219</v>
      </c>
      <c r="G1640" t="s">
        <v>8224</v>
      </c>
      <c r="H1640" t="s">
        <v>8246</v>
      </c>
      <c r="I1640">
        <v>1417463945</v>
      </c>
      <c r="J1640">
        <v>1414781945</v>
      </c>
      <c r="K1640" t="b">
        <v>0</v>
      </c>
      <c r="L1640">
        <v>78</v>
      </c>
      <c r="M1640" t="b">
        <v>1</v>
      </c>
      <c r="N1640" t="s">
        <v>8300</v>
      </c>
      <c r="O1640">
        <f t="shared" si="100"/>
        <v>103.78</v>
      </c>
      <c r="P1640">
        <f t="shared" si="101"/>
        <v>266.08999999999997</v>
      </c>
      <c r="Q1640" s="5" t="s">
        <v>8325</v>
      </c>
      <c r="R1640" t="s">
        <v>8354</v>
      </c>
      <c r="S1640" s="9">
        <f t="shared" si="102"/>
        <v>41943.457696759258</v>
      </c>
      <c r="T1640" s="9">
        <f t="shared" si="103"/>
        <v>41974.499363425923</v>
      </c>
    </row>
    <row r="1641" spans="1:20" ht="48">
      <c r="A1641">
        <v>2536</v>
      </c>
      <c r="B1641" s="3" t="s">
        <v>2536</v>
      </c>
      <c r="C1641" s="3" t="s">
        <v>6646</v>
      </c>
      <c r="D1641">
        <v>25</v>
      </c>
      <c r="E1641">
        <v>29</v>
      </c>
      <c r="F1641" t="s">
        <v>8219</v>
      </c>
      <c r="G1641" t="s">
        <v>8224</v>
      </c>
      <c r="H1641" t="s">
        <v>8246</v>
      </c>
      <c r="I1641">
        <v>1375151566</v>
      </c>
      <c r="J1641">
        <v>1373337166</v>
      </c>
      <c r="K1641" t="b">
        <v>0</v>
      </c>
      <c r="L1641">
        <v>4</v>
      </c>
      <c r="M1641" t="b">
        <v>1</v>
      </c>
      <c r="N1641" t="s">
        <v>8300</v>
      </c>
      <c r="O1641">
        <f t="shared" si="100"/>
        <v>116</v>
      </c>
      <c r="P1641">
        <f t="shared" si="101"/>
        <v>7.25</v>
      </c>
      <c r="Q1641" s="5" t="s">
        <v>8325</v>
      </c>
      <c r="R1641" t="s">
        <v>8354</v>
      </c>
      <c r="S1641" s="9">
        <f t="shared" si="102"/>
        <v>41463.77275462963</v>
      </c>
      <c r="T1641" s="9">
        <f t="shared" si="103"/>
        <v>41484.77275462963</v>
      </c>
    </row>
    <row r="1642" spans="1:20" ht="48">
      <c r="A1642">
        <v>2537</v>
      </c>
      <c r="B1642" s="3" t="s">
        <v>2537</v>
      </c>
      <c r="C1642" s="3" t="s">
        <v>6647</v>
      </c>
      <c r="D1642">
        <v>1000</v>
      </c>
      <c r="E1642">
        <v>1100</v>
      </c>
      <c r="F1642" t="s">
        <v>8219</v>
      </c>
      <c r="G1642" t="s">
        <v>8224</v>
      </c>
      <c r="H1642" t="s">
        <v>8246</v>
      </c>
      <c r="I1642">
        <v>1312212855</v>
      </c>
      <c r="J1642">
        <v>1307028855</v>
      </c>
      <c r="K1642" t="b">
        <v>0</v>
      </c>
      <c r="L1642">
        <v>11</v>
      </c>
      <c r="M1642" t="b">
        <v>1</v>
      </c>
      <c r="N1642" t="s">
        <v>8300</v>
      </c>
      <c r="O1642">
        <f t="shared" si="100"/>
        <v>110</v>
      </c>
      <c r="P1642">
        <f t="shared" si="101"/>
        <v>100</v>
      </c>
      <c r="Q1642" s="5" t="s">
        <v>8325</v>
      </c>
      <c r="R1642" t="s">
        <v>8354</v>
      </c>
      <c r="S1642" s="9">
        <f t="shared" si="102"/>
        <v>40696.315451388888</v>
      </c>
      <c r="T1642" s="9">
        <f t="shared" si="103"/>
        <v>40756.315451388888</v>
      </c>
    </row>
    <row r="1643" spans="1:20" ht="32">
      <c r="A1643">
        <v>2538</v>
      </c>
      <c r="B1643" s="3" t="s">
        <v>2538</v>
      </c>
      <c r="C1643" s="3" t="s">
        <v>6648</v>
      </c>
      <c r="D1643">
        <v>18000</v>
      </c>
      <c r="E1643">
        <v>20343.169999999998</v>
      </c>
      <c r="F1643" t="s">
        <v>8219</v>
      </c>
      <c r="G1643" t="s">
        <v>8224</v>
      </c>
      <c r="H1643" t="s">
        <v>8246</v>
      </c>
      <c r="I1643">
        <v>1361681940</v>
      </c>
      <c r="J1643">
        <v>1359029661</v>
      </c>
      <c r="K1643" t="b">
        <v>0</v>
      </c>
      <c r="L1643">
        <v>185</v>
      </c>
      <c r="M1643" t="b">
        <v>1</v>
      </c>
      <c r="N1643" t="s">
        <v>8300</v>
      </c>
      <c r="O1643">
        <f t="shared" si="100"/>
        <v>113.02</v>
      </c>
      <c r="P1643">
        <f t="shared" si="101"/>
        <v>109.96</v>
      </c>
      <c r="Q1643" s="5" t="s">
        <v>8325</v>
      </c>
      <c r="R1643" t="s">
        <v>8354</v>
      </c>
      <c r="S1643" s="9">
        <f t="shared" si="102"/>
        <v>41298.176631944443</v>
      </c>
      <c r="T1643" s="9">
        <f t="shared" si="103"/>
        <v>41328.874305555553</v>
      </c>
    </row>
    <row r="1644" spans="1:20" ht="48">
      <c r="A1644">
        <v>2539</v>
      </c>
      <c r="B1644" s="3" t="s">
        <v>2539</v>
      </c>
      <c r="C1644" s="3" t="s">
        <v>6649</v>
      </c>
      <c r="D1644">
        <v>10000</v>
      </c>
      <c r="E1644">
        <v>10025</v>
      </c>
      <c r="F1644" t="s">
        <v>8219</v>
      </c>
      <c r="G1644" t="s">
        <v>8224</v>
      </c>
      <c r="H1644" t="s">
        <v>8246</v>
      </c>
      <c r="I1644">
        <v>1422913152</v>
      </c>
      <c r="J1644">
        <v>1417729152</v>
      </c>
      <c r="K1644" t="b">
        <v>0</v>
      </c>
      <c r="L1644">
        <v>59</v>
      </c>
      <c r="M1644" t="b">
        <v>1</v>
      </c>
      <c r="N1644" t="s">
        <v>8300</v>
      </c>
      <c r="O1644">
        <f t="shared" si="100"/>
        <v>100.25</v>
      </c>
      <c r="P1644">
        <f t="shared" si="101"/>
        <v>169.92</v>
      </c>
      <c r="Q1644" s="5" t="s">
        <v>8325</v>
      </c>
      <c r="R1644" t="s">
        <v>8354</v>
      </c>
      <c r="S1644" s="9">
        <f t="shared" si="102"/>
        <v>41977.568888888891</v>
      </c>
      <c r="T1644" s="9">
        <f t="shared" si="103"/>
        <v>42037.568888888891</v>
      </c>
    </row>
    <row r="1645" spans="1:20" ht="48">
      <c r="A1645">
        <v>2540</v>
      </c>
      <c r="B1645" s="3" t="s">
        <v>2540</v>
      </c>
      <c r="C1645" s="3" t="s">
        <v>6650</v>
      </c>
      <c r="D1645">
        <v>2500</v>
      </c>
      <c r="E1645">
        <v>2585</v>
      </c>
      <c r="F1645" t="s">
        <v>8219</v>
      </c>
      <c r="G1645" t="s">
        <v>8224</v>
      </c>
      <c r="H1645" t="s">
        <v>8246</v>
      </c>
      <c r="I1645">
        <v>1319904721</v>
      </c>
      <c r="J1645">
        <v>1314720721</v>
      </c>
      <c r="K1645" t="b">
        <v>0</v>
      </c>
      <c r="L1645">
        <v>27</v>
      </c>
      <c r="M1645" t="b">
        <v>1</v>
      </c>
      <c r="N1645" t="s">
        <v>8300</v>
      </c>
      <c r="O1645">
        <f t="shared" si="100"/>
        <v>103.4</v>
      </c>
      <c r="P1645">
        <f t="shared" si="101"/>
        <v>95.74</v>
      </c>
      <c r="Q1645" s="5" t="s">
        <v>8325</v>
      </c>
      <c r="R1645" t="s">
        <v>8354</v>
      </c>
      <c r="S1645" s="9">
        <f t="shared" si="102"/>
        <v>40785.341678240737</v>
      </c>
      <c r="T1645" s="9">
        <f t="shared" si="103"/>
        <v>40845.341678240737</v>
      </c>
    </row>
    <row r="1646" spans="1:20" ht="48">
      <c r="A1646">
        <v>2541</v>
      </c>
      <c r="B1646" s="3" t="s">
        <v>2541</v>
      </c>
      <c r="C1646" s="3" t="s">
        <v>6651</v>
      </c>
      <c r="D1646">
        <v>3500</v>
      </c>
      <c r="E1646">
        <v>3746</v>
      </c>
      <c r="F1646" t="s">
        <v>8219</v>
      </c>
      <c r="G1646" t="s">
        <v>8225</v>
      </c>
      <c r="H1646" t="s">
        <v>8247</v>
      </c>
      <c r="I1646">
        <v>1380192418</v>
      </c>
      <c r="J1646">
        <v>1375008418</v>
      </c>
      <c r="K1646" t="b">
        <v>0</v>
      </c>
      <c r="L1646">
        <v>63</v>
      </c>
      <c r="M1646" t="b">
        <v>1</v>
      </c>
      <c r="N1646" t="s">
        <v>8300</v>
      </c>
      <c r="O1646">
        <f t="shared" si="100"/>
        <v>107.03</v>
      </c>
      <c r="P1646">
        <f t="shared" si="101"/>
        <v>59.46</v>
      </c>
      <c r="Q1646" s="5" t="s">
        <v>8325</v>
      </c>
      <c r="R1646" t="s">
        <v>8354</v>
      </c>
      <c r="S1646" s="9">
        <f t="shared" si="102"/>
        <v>41483.115949074076</v>
      </c>
      <c r="T1646" s="9">
        <f t="shared" si="103"/>
        <v>41543.115949074076</v>
      </c>
    </row>
    <row r="1647" spans="1:20" ht="48">
      <c r="A1647">
        <v>2542</v>
      </c>
      <c r="B1647" s="3" t="s">
        <v>2542</v>
      </c>
      <c r="C1647" s="3" t="s">
        <v>6652</v>
      </c>
      <c r="D1647">
        <v>700</v>
      </c>
      <c r="E1647">
        <v>725</v>
      </c>
      <c r="F1647" t="s">
        <v>8219</v>
      </c>
      <c r="G1647" t="s">
        <v>8224</v>
      </c>
      <c r="H1647" t="s">
        <v>8246</v>
      </c>
      <c r="I1647">
        <v>1380599940</v>
      </c>
      <c r="J1647">
        <v>1377252857</v>
      </c>
      <c r="K1647" t="b">
        <v>0</v>
      </c>
      <c r="L1647">
        <v>13</v>
      </c>
      <c r="M1647" t="b">
        <v>1</v>
      </c>
      <c r="N1647" t="s">
        <v>8300</v>
      </c>
      <c r="O1647">
        <f t="shared" si="100"/>
        <v>103.57</v>
      </c>
      <c r="P1647">
        <f t="shared" si="101"/>
        <v>55.77</v>
      </c>
      <c r="Q1647" s="5" t="s">
        <v>8325</v>
      </c>
      <c r="R1647" t="s">
        <v>8354</v>
      </c>
      <c r="S1647" s="9">
        <f t="shared" si="102"/>
        <v>41509.093252314815</v>
      </c>
      <c r="T1647" s="9">
        <f t="shared" si="103"/>
        <v>41547.832638888889</v>
      </c>
    </row>
    <row r="1648" spans="1:20" ht="48">
      <c r="A1648">
        <v>2543</v>
      </c>
      <c r="B1648" s="3" t="s">
        <v>2543</v>
      </c>
      <c r="C1648" s="3" t="s">
        <v>6653</v>
      </c>
      <c r="D1648">
        <v>250</v>
      </c>
      <c r="E1648">
        <v>391</v>
      </c>
      <c r="F1648" t="s">
        <v>8219</v>
      </c>
      <c r="G1648" t="s">
        <v>8224</v>
      </c>
      <c r="H1648" t="s">
        <v>8246</v>
      </c>
      <c r="I1648">
        <v>1293937200</v>
      </c>
      <c r="J1648">
        <v>1291257298</v>
      </c>
      <c r="K1648" t="b">
        <v>0</v>
      </c>
      <c r="L1648">
        <v>13</v>
      </c>
      <c r="M1648" t="b">
        <v>1</v>
      </c>
      <c r="N1648" t="s">
        <v>8300</v>
      </c>
      <c r="O1648">
        <f t="shared" si="100"/>
        <v>156.4</v>
      </c>
      <c r="P1648">
        <f t="shared" si="101"/>
        <v>30.08</v>
      </c>
      <c r="Q1648" s="5" t="s">
        <v>8325</v>
      </c>
      <c r="R1648" t="s">
        <v>8354</v>
      </c>
      <c r="S1648" s="9">
        <f t="shared" si="102"/>
        <v>40513.774282407401</v>
      </c>
      <c r="T1648" s="9">
        <f t="shared" si="103"/>
        <v>40544.791666666664</v>
      </c>
    </row>
    <row r="1649" spans="1:20" ht="48">
      <c r="A1649">
        <v>2544</v>
      </c>
      <c r="B1649" s="3" t="s">
        <v>2544</v>
      </c>
      <c r="C1649" s="3" t="s">
        <v>6654</v>
      </c>
      <c r="D1649">
        <v>5000</v>
      </c>
      <c r="E1649">
        <v>5041</v>
      </c>
      <c r="F1649" t="s">
        <v>8219</v>
      </c>
      <c r="G1649" t="s">
        <v>8224</v>
      </c>
      <c r="H1649" t="s">
        <v>8246</v>
      </c>
      <c r="I1649">
        <v>1341750569</v>
      </c>
      <c r="J1649">
        <v>1339158569</v>
      </c>
      <c r="K1649" t="b">
        <v>0</v>
      </c>
      <c r="L1649">
        <v>57</v>
      </c>
      <c r="M1649" t="b">
        <v>1</v>
      </c>
      <c r="N1649" t="s">
        <v>8300</v>
      </c>
      <c r="O1649">
        <f t="shared" si="100"/>
        <v>100.82</v>
      </c>
      <c r="P1649">
        <f t="shared" si="101"/>
        <v>88.44</v>
      </c>
      <c r="Q1649" s="5" t="s">
        <v>8325</v>
      </c>
      <c r="R1649" t="s">
        <v>8354</v>
      </c>
      <c r="S1649" s="9">
        <f t="shared" si="102"/>
        <v>41068.1871412037</v>
      </c>
      <c r="T1649" s="9">
        <f t="shared" si="103"/>
        <v>41098.1871412037</v>
      </c>
    </row>
    <row r="1650" spans="1:20" ht="48">
      <c r="A1650">
        <v>2545</v>
      </c>
      <c r="B1650" s="3" t="s">
        <v>2545</v>
      </c>
      <c r="C1650" s="3" t="s">
        <v>6655</v>
      </c>
      <c r="D1650">
        <v>2000</v>
      </c>
      <c r="E1650">
        <v>3906</v>
      </c>
      <c r="F1650" t="s">
        <v>8219</v>
      </c>
      <c r="G1650" t="s">
        <v>8224</v>
      </c>
      <c r="H1650" t="s">
        <v>8246</v>
      </c>
      <c r="I1650">
        <v>1424997000</v>
      </c>
      <c r="J1650">
        <v>1421983138</v>
      </c>
      <c r="K1650" t="b">
        <v>0</v>
      </c>
      <c r="L1650">
        <v>61</v>
      </c>
      <c r="M1650" t="b">
        <v>1</v>
      </c>
      <c r="N1650" t="s">
        <v>8300</v>
      </c>
      <c r="O1650">
        <f t="shared" si="100"/>
        <v>195.3</v>
      </c>
      <c r="P1650">
        <f t="shared" si="101"/>
        <v>64.03</v>
      </c>
      <c r="Q1650" s="5" t="s">
        <v>8325</v>
      </c>
      <c r="R1650" t="s">
        <v>8354</v>
      </c>
      <c r="S1650" s="9">
        <f t="shared" si="102"/>
        <v>42026.804837962962</v>
      </c>
      <c r="T1650" s="9">
        <f t="shared" si="103"/>
        <v>42061.687499999993</v>
      </c>
    </row>
    <row r="1651" spans="1:20" ht="48">
      <c r="A1651">
        <v>2546</v>
      </c>
      <c r="B1651" s="3" t="s">
        <v>2546</v>
      </c>
      <c r="C1651" s="3" t="s">
        <v>6656</v>
      </c>
      <c r="D1651">
        <v>3500</v>
      </c>
      <c r="E1651">
        <v>3910</v>
      </c>
      <c r="F1651" t="s">
        <v>8219</v>
      </c>
      <c r="G1651" t="s">
        <v>8224</v>
      </c>
      <c r="H1651" t="s">
        <v>8246</v>
      </c>
      <c r="I1651">
        <v>1380949200</v>
      </c>
      <c r="J1651">
        <v>1378586179</v>
      </c>
      <c r="K1651" t="b">
        <v>0</v>
      </c>
      <c r="L1651">
        <v>65</v>
      </c>
      <c r="M1651" t="b">
        <v>1</v>
      </c>
      <c r="N1651" t="s">
        <v>8300</v>
      </c>
      <c r="O1651">
        <f t="shared" si="100"/>
        <v>111.71</v>
      </c>
      <c r="P1651">
        <f t="shared" si="101"/>
        <v>60.15</v>
      </c>
      <c r="Q1651" s="5" t="s">
        <v>8325</v>
      </c>
      <c r="R1651" t="s">
        <v>8354</v>
      </c>
      <c r="S1651" s="9">
        <f t="shared" si="102"/>
        <v>41524.525219907409</v>
      </c>
      <c r="T1651" s="9">
        <f t="shared" si="103"/>
        <v>41551.875</v>
      </c>
    </row>
    <row r="1652" spans="1:20" ht="48">
      <c r="A1652">
        <v>2547</v>
      </c>
      <c r="B1652" s="3" t="s">
        <v>2547</v>
      </c>
      <c r="C1652" s="3" t="s">
        <v>6657</v>
      </c>
      <c r="D1652">
        <v>5500</v>
      </c>
      <c r="E1652">
        <v>6592</v>
      </c>
      <c r="F1652" t="s">
        <v>8219</v>
      </c>
      <c r="G1652" t="s">
        <v>8224</v>
      </c>
      <c r="H1652" t="s">
        <v>8246</v>
      </c>
      <c r="I1652">
        <v>1333560803</v>
      </c>
      <c r="J1652">
        <v>1330972403</v>
      </c>
      <c r="K1652" t="b">
        <v>0</v>
      </c>
      <c r="L1652">
        <v>134</v>
      </c>
      <c r="M1652" t="b">
        <v>1</v>
      </c>
      <c r="N1652" t="s">
        <v>8300</v>
      </c>
      <c r="O1652">
        <f t="shared" si="100"/>
        <v>119.85</v>
      </c>
      <c r="P1652">
        <f t="shared" si="101"/>
        <v>49.19</v>
      </c>
      <c r="Q1652" s="5" t="s">
        <v>8325</v>
      </c>
      <c r="R1652" t="s">
        <v>8354</v>
      </c>
      <c r="S1652" s="9">
        <f t="shared" si="102"/>
        <v>40973.439849537033</v>
      </c>
      <c r="T1652" s="9">
        <f t="shared" si="103"/>
        <v>41003.398182870369</v>
      </c>
    </row>
    <row r="1653" spans="1:20" ht="48">
      <c r="A1653">
        <v>2548</v>
      </c>
      <c r="B1653" s="3" t="s">
        <v>2548</v>
      </c>
      <c r="C1653" s="3" t="s">
        <v>6658</v>
      </c>
      <c r="D1653">
        <v>6000</v>
      </c>
      <c r="E1653">
        <v>6111</v>
      </c>
      <c r="F1653" t="s">
        <v>8219</v>
      </c>
      <c r="G1653" t="s">
        <v>8230</v>
      </c>
      <c r="H1653" t="s">
        <v>8249</v>
      </c>
      <c r="I1653">
        <v>1475209620</v>
      </c>
      <c r="J1653">
        <v>1473087637</v>
      </c>
      <c r="K1653" t="b">
        <v>0</v>
      </c>
      <c r="L1653">
        <v>37</v>
      </c>
      <c r="M1653" t="b">
        <v>1</v>
      </c>
      <c r="N1653" t="s">
        <v>8300</v>
      </c>
      <c r="O1653">
        <f t="shared" si="100"/>
        <v>101.85</v>
      </c>
      <c r="P1653">
        <f t="shared" si="101"/>
        <v>165.16</v>
      </c>
      <c r="Q1653" s="5" t="s">
        <v>8325</v>
      </c>
      <c r="R1653" t="s">
        <v>8354</v>
      </c>
      <c r="S1653" s="9">
        <f t="shared" si="102"/>
        <v>42618.292094907403</v>
      </c>
      <c r="T1653" s="9">
        <f t="shared" si="103"/>
        <v>42642.852083333331</v>
      </c>
    </row>
    <row r="1654" spans="1:20" ht="48">
      <c r="A1654">
        <v>2549</v>
      </c>
      <c r="B1654" s="3" t="s">
        <v>2549</v>
      </c>
      <c r="C1654" s="3" t="s">
        <v>6659</v>
      </c>
      <c r="D1654">
        <v>1570</v>
      </c>
      <c r="E1654">
        <v>1614</v>
      </c>
      <c r="F1654" t="s">
        <v>8219</v>
      </c>
      <c r="G1654" t="s">
        <v>8225</v>
      </c>
      <c r="H1654" t="s">
        <v>8247</v>
      </c>
      <c r="I1654">
        <v>1370019600</v>
      </c>
      <c r="J1654">
        <v>1366999870</v>
      </c>
      <c r="K1654" t="b">
        <v>0</v>
      </c>
      <c r="L1654">
        <v>37</v>
      </c>
      <c r="M1654" t="b">
        <v>1</v>
      </c>
      <c r="N1654" t="s">
        <v>8300</v>
      </c>
      <c r="O1654">
        <f t="shared" si="100"/>
        <v>102.8</v>
      </c>
      <c r="P1654">
        <f t="shared" si="101"/>
        <v>43.62</v>
      </c>
      <c r="Q1654" s="5" t="s">
        <v>8325</v>
      </c>
      <c r="R1654" t="s">
        <v>8354</v>
      </c>
      <c r="S1654" s="9">
        <f t="shared" si="102"/>
        <v>41390.424421296295</v>
      </c>
      <c r="T1654" s="9">
        <f t="shared" si="103"/>
        <v>41425.375</v>
      </c>
    </row>
    <row r="1655" spans="1:20" ht="48">
      <c r="A1655">
        <v>2550</v>
      </c>
      <c r="B1655" s="3" t="s">
        <v>2550</v>
      </c>
      <c r="C1655" s="3" t="s">
        <v>6660</v>
      </c>
      <c r="D1655">
        <v>6500</v>
      </c>
      <c r="E1655">
        <v>6555</v>
      </c>
      <c r="F1655" t="s">
        <v>8219</v>
      </c>
      <c r="G1655" t="s">
        <v>8224</v>
      </c>
      <c r="H1655" t="s">
        <v>8246</v>
      </c>
      <c r="I1655">
        <v>1444276740</v>
      </c>
      <c r="J1655">
        <v>1439392406</v>
      </c>
      <c r="K1655" t="b">
        <v>0</v>
      </c>
      <c r="L1655">
        <v>150</v>
      </c>
      <c r="M1655" t="b">
        <v>1</v>
      </c>
      <c r="N1655" t="s">
        <v>8300</v>
      </c>
      <c r="O1655">
        <f t="shared" si="100"/>
        <v>100.85</v>
      </c>
      <c r="P1655">
        <f t="shared" si="101"/>
        <v>43.7</v>
      </c>
      <c r="Q1655" s="5" t="s">
        <v>8325</v>
      </c>
      <c r="R1655" t="s">
        <v>8354</v>
      </c>
      <c r="S1655" s="9">
        <f t="shared" si="102"/>
        <v>42228.300995370366</v>
      </c>
      <c r="T1655" s="9">
        <f t="shared" si="103"/>
        <v>42284.832638888889</v>
      </c>
    </row>
    <row r="1656" spans="1:20" ht="48">
      <c r="A1656">
        <v>2551</v>
      </c>
      <c r="B1656" s="3" t="s">
        <v>2551</v>
      </c>
      <c r="C1656" s="3" t="s">
        <v>6661</v>
      </c>
      <c r="D1656">
        <v>3675</v>
      </c>
      <c r="E1656">
        <v>3775.5</v>
      </c>
      <c r="F1656" t="s">
        <v>8219</v>
      </c>
      <c r="G1656" t="s">
        <v>8224</v>
      </c>
      <c r="H1656" t="s">
        <v>8246</v>
      </c>
      <c r="I1656">
        <v>1332362880</v>
      </c>
      <c r="J1656">
        <v>1329890585</v>
      </c>
      <c r="K1656" t="b">
        <v>0</v>
      </c>
      <c r="L1656">
        <v>56</v>
      </c>
      <c r="M1656" t="b">
        <v>1</v>
      </c>
      <c r="N1656" t="s">
        <v>8300</v>
      </c>
      <c r="O1656">
        <f t="shared" si="100"/>
        <v>102.73</v>
      </c>
      <c r="P1656">
        <f t="shared" si="101"/>
        <v>67.42</v>
      </c>
      <c r="Q1656" s="5" t="s">
        <v>8325</v>
      </c>
      <c r="R1656" t="s">
        <v>8354</v>
      </c>
      <c r="S1656" s="9">
        <f t="shared" si="102"/>
        <v>40960.918807870366</v>
      </c>
      <c r="T1656" s="9">
        <f t="shared" si="103"/>
        <v>40989.533333333333</v>
      </c>
    </row>
    <row r="1657" spans="1:20" ht="48">
      <c r="A1657">
        <v>2552</v>
      </c>
      <c r="B1657" s="3" t="s">
        <v>2552</v>
      </c>
      <c r="C1657" s="3" t="s">
        <v>6662</v>
      </c>
      <c r="D1657">
        <v>3000</v>
      </c>
      <c r="E1657">
        <v>3195</v>
      </c>
      <c r="F1657" t="s">
        <v>8219</v>
      </c>
      <c r="G1657" t="s">
        <v>8224</v>
      </c>
      <c r="H1657" t="s">
        <v>8246</v>
      </c>
      <c r="I1657">
        <v>1488741981</v>
      </c>
      <c r="J1657">
        <v>1486149981</v>
      </c>
      <c r="K1657" t="b">
        <v>0</v>
      </c>
      <c r="L1657">
        <v>18</v>
      </c>
      <c r="M1657" t="b">
        <v>1</v>
      </c>
      <c r="N1657" t="s">
        <v>8300</v>
      </c>
      <c r="O1657">
        <f t="shared" si="100"/>
        <v>106.5</v>
      </c>
      <c r="P1657">
        <f t="shared" si="101"/>
        <v>177.5</v>
      </c>
      <c r="Q1657" s="5" t="s">
        <v>8325</v>
      </c>
      <c r="R1657" t="s">
        <v>8354</v>
      </c>
      <c r="S1657" s="9">
        <f t="shared" si="102"/>
        <v>42769.476631944439</v>
      </c>
      <c r="T1657" s="9">
        <f t="shared" si="103"/>
        <v>42799.476631944439</v>
      </c>
    </row>
    <row r="1658" spans="1:20" ht="48">
      <c r="A1658">
        <v>2553</v>
      </c>
      <c r="B1658" s="3" t="s">
        <v>2553</v>
      </c>
      <c r="C1658" s="3" t="s">
        <v>6663</v>
      </c>
      <c r="D1658">
        <v>1500</v>
      </c>
      <c r="E1658">
        <v>2333</v>
      </c>
      <c r="F1658" t="s">
        <v>8219</v>
      </c>
      <c r="G1658" t="s">
        <v>8224</v>
      </c>
      <c r="H1658" t="s">
        <v>8246</v>
      </c>
      <c r="I1658">
        <v>1348202807</v>
      </c>
      <c r="J1658">
        <v>1343018807</v>
      </c>
      <c r="K1658" t="b">
        <v>0</v>
      </c>
      <c r="L1658">
        <v>60</v>
      </c>
      <c r="M1658" t="b">
        <v>1</v>
      </c>
      <c r="N1658" t="s">
        <v>8300</v>
      </c>
      <c r="O1658">
        <f t="shared" si="100"/>
        <v>155.53</v>
      </c>
      <c r="P1658">
        <f t="shared" si="101"/>
        <v>38.880000000000003</v>
      </c>
      <c r="Q1658" s="5" t="s">
        <v>8325</v>
      </c>
      <c r="R1658" t="s">
        <v>8354</v>
      </c>
      <c r="S1658" s="9">
        <f t="shared" si="102"/>
        <v>41112.865821759253</v>
      </c>
      <c r="T1658" s="9">
        <f t="shared" si="103"/>
        <v>41172.865821759253</v>
      </c>
    </row>
    <row r="1659" spans="1:20" ht="48">
      <c r="A1659">
        <v>2554</v>
      </c>
      <c r="B1659" s="3" t="s">
        <v>2554</v>
      </c>
      <c r="C1659" s="3" t="s">
        <v>6664</v>
      </c>
      <c r="D1659">
        <v>3000</v>
      </c>
      <c r="E1659">
        <v>3684</v>
      </c>
      <c r="F1659" t="s">
        <v>8219</v>
      </c>
      <c r="G1659" t="s">
        <v>8224</v>
      </c>
      <c r="H1659" t="s">
        <v>8246</v>
      </c>
      <c r="I1659">
        <v>1433131140</v>
      </c>
      <c r="J1659">
        <v>1430445163</v>
      </c>
      <c r="K1659" t="b">
        <v>0</v>
      </c>
      <c r="L1659">
        <v>67</v>
      </c>
      <c r="M1659" t="b">
        <v>1</v>
      </c>
      <c r="N1659" t="s">
        <v>8300</v>
      </c>
      <c r="O1659">
        <f t="shared" si="100"/>
        <v>122.8</v>
      </c>
      <c r="P1659">
        <f t="shared" si="101"/>
        <v>54.99</v>
      </c>
      <c r="Q1659" s="5" t="s">
        <v>8325</v>
      </c>
      <c r="R1659" t="s">
        <v>8354</v>
      </c>
      <c r="S1659" s="9">
        <f t="shared" si="102"/>
        <v>42124.744942129626</v>
      </c>
      <c r="T1659" s="9">
        <f t="shared" si="103"/>
        <v>42155.832638888889</v>
      </c>
    </row>
    <row r="1660" spans="1:20" ht="48">
      <c r="A1660">
        <v>2555</v>
      </c>
      <c r="B1660" s="3" t="s">
        <v>2555</v>
      </c>
      <c r="C1660" s="3" t="s">
        <v>6665</v>
      </c>
      <c r="D1660">
        <v>2000</v>
      </c>
      <c r="E1660">
        <v>2147</v>
      </c>
      <c r="F1660" t="s">
        <v>8219</v>
      </c>
      <c r="G1660" t="s">
        <v>8224</v>
      </c>
      <c r="H1660" t="s">
        <v>8246</v>
      </c>
      <c r="I1660">
        <v>1338219793</v>
      </c>
      <c r="J1660">
        <v>1335541393</v>
      </c>
      <c r="K1660" t="b">
        <v>0</v>
      </c>
      <c r="L1660">
        <v>35</v>
      </c>
      <c r="M1660" t="b">
        <v>1</v>
      </c>
      <c r="N1660" t="s">
        <v>8300</v>
      </c>
      <c r="O1660">
        <f t="shared" si="100"/>
        <v>107.35</v>
      </c>
      <c r="P1660">
        <f t="shared" si="101"/>
        <v>61.34</v>
      </c>
      <c r="Q1660" s="5" t="s">
        <v>8325</v>
      </c>
      <c r="R1660" t="s">
        <v>8354</v>
      </c>
      <c r="S1660" s="9">
        <f t="shared" si="102"/>
        <v>41026.32167824074</v>
      </c>
      <c r="T1660" s="9">
        <f t="shared" si="103"/>
        <v>41057.32167824074</v>
      </c>
    </row>
    <row r="1661" spans="1:20" ht="48">
      <c r="A1661">
        <v>2556</v>
      </c>
      <c r="B1661" s="3" t="s">
        <v>2556</v>
      </c>
      <c r="C1661" s="3" t="s">
        <v>6666</v>
      </c>
      <c r="D1661">
        <v>745</v>
      </c>
      <c r="E1661">
        <v>786</v>
      </c>
      <c r="F1661" t="s">
        <v>8219</v>
      </c>
      <c r="G1661" t="s">
        <v>8224</v>
      </c>
      <c r="H1661" t="s">
        <v>8246</v>
      </c>
      <c r="I1661">
        <v>1356392857</v>
      </c>
      <c r="J1661">
        <v>1352504857</v>
      </c>
      <c r="K1661" t="b">
        <v>0</v>
      </c>
      <c r="L1661">
        <v>34</v>
      </c>
      <c r="M1661" t="b">
        <v>1</v>
      </c>
      <c r="N1661" t="s">
        <v>8300</v>
      </c>
      <c r="O1661">
        <f t="shared" si="100"/>
        <v>105.5</v>
      </c>
      <c r="P1661">
        <f t="shared" si="101"/>
        <v>23.12</v>
      </c>
      <c r="Q1661" s="5" t="s">
        <v>8325</v>
      </c>
      <c r="R1661" t="s">
        <v>8354</v>
      </c>
      <c r="S1661" s="9">
        <f t="shared" si="102"/>
        <v>41222.658067129625</v>
      </c>
      <c r="T1661" s="9">
        <f t="shared" si="103"/>
        <v>41267.658067129625</v>
      </c>
    </row>
    <row r="1662" spans="1:20" ht="32">
      <c r="A1662">
        <v>2557</v>
      </c>
      <c r="B1662" s="3" t="s">
        <v>2557</v>
      </c>
      <c r="C1662" s="3" t="s">
        <v>6667</v>
      </c>
      <c r="D1662">
        <v>900</v>
      </c>
      <c r="E1662">
        <v>1066</v>
      </c>
      <c r="F1662" t="s">
        <v>8219</v>
      </c>
      <c r="G1662" t="s">
        <v>8225</v>
      </c>
      <c r="H1662" t="s">
        <v>8247</v>
      </c>
      <c r="I1662">
        <v>1400176386</v>
      </c>
      <c r="J1662">
        <v>1397584386</v>
      </c>
      <c r="K1662" t="b">
        <v>0</v>
      </c>
      <c r="L1662">
        <v>36</v>
      </c>
      <c r="M1662" t="b">
        <v>1</v>
      </c>
      <c r="N1662" t="s">
        <v>8300</v>
      </c>
      <c r="O1662">
        <f t="shared" si="100"/>
        <v>118.44</v>
      </c>
      <c r="P1662">
        <f t="shared" si="101"/>
        <v>29.61</v>
      </c>
      <c r="Q1662" s="5" t="s">
        <v>8325</v>
      </c>
      <c r="R1662" t="s">
        <v>8354</v>
      </c>
      <c r="S1662" s="9">
        <f t="shared" si="102"/>
        <v>41744.411874999998</v>
      </c>
      <c r="T1662" s="9">
        <f t="shared" si="103"/>
        <v>41774.411874999998</v>
      </c>
    </row>
    <row r="1663" spans="1:20" ht="32">
      <c r="A1663">
        <v>2558</v>
      </c>
      <c r="B1663" s="3" t="s">
        <v>2558</v>
      </c>
      <c r="C1663" s="3" t="s">
        <v>6668</v>
      </c>
      <c r="D1663">
        <v>1250</v>
      </c>
      <c r="E1663">
        <v>1361</v>
      </c>
      <c r="F1663" t="s">
        <v>8219</v>
      </c>
      <c r="G1663" t="s">
        <v>8226</v>
      </c>
      <c r="H1663" t="s">
        <v>8248</v>
      </c>
      <c r="I1663">
        <v>1430488740</v>
      </c>
      <c r="J1663">
        <v>1427747906</v>
      </c>
      <c r="K1663" t="b">
        <v>0</v>
      </c>
      <c r="L1663">
        <v>18</v>
      </c>
      <c r="M1663" t="b">
        <v>1</v>
      </c>
      <c r="N1663" t="s">
        <v>8300</v>
      </c>
      <c r="O1663">
        <f t="shared" si="100"/>
        <v>108.88</v>
      </c>
      <c r="P1663">
        <f t="shared" si="101"/>
        <v>75.61</v>
      </c>
      <c r="Q1663" s="5" t="s">
        <v>8325</v>
      </c>
      <c r="R1663" t="s">
        <v>8354</v>
      </c>
      <c r="S1663" s="9">
        <f t="shared" si="102"/>
        <v>42093.526689814811</v>
      </c>
      <c r="T1663" s="9">
        <f t="shared" si="103"/>
        <v>42125.249305555553</v>
      </c>
    </row>
    <row r="1664" spans="1:20" ht="48">
      <c r="A1664">
        <v>2559</v>
      </c>
      <c r="B1664" s="3" t="s">
        <v>2559</v>
      </c>
      <c r="C1664" s="3" t="s">
        <v>6669</v>
      </c>
      <c r="D1664">
        <v>800</v>
      </c>
      <c r="E1664">
        <v>890</v>
      </c>
      <c r="F1664" t="s">
        <v>8219</v>
      </c>
      <c r="G1664" t="s">
        <v>8224</v>
      </c>
      <c r="H1664" t="s">
        <v>8246</v>
      </c>
      <c r="I1664">
        <v>1321385820</v>
      </c>
      <c r="J1664">
        <v>1318539484</v>
      </c>
      <c r="K1664" t="b">
        <v>0</v>
      </c>
      <c r="L1664">
        <v>25</v>
      </c>
      <c r="M1664" t="b">
        <v>1</v>
      </c>
      <c r="N1664" t="s">
        <v>8300</v>
      </c>
      <c r="O1664">
        <f t="shared" si="100"/>
        <v>111.25</v>
      </c>
      <c r="P1664">
        <f t="shared" si="101"/>
        <v>35.6</v>
      </c>
      <c r="Q1664" s="5" t="s">
        <v>8325</v>
      </c>
      <c r="R1664" t="s">
        <v>8354</v>
      </c>
      <c r="S1664" s="9">
        <f t="shared" si="102"/>
        <v>40829.540324074071</v>
      </c>
      <c r="T1664" s="9">
        <f t="shared" si="103"/>
        <v>40862.484027777777</v>
      </c>
    </row>
    <row r="1665" spans="1:20" ht="48">
      <c r="A1665">
        <v>2560</v>
      </c>
      <c r="B1665" s="3" t="s">
        <v>2560</v>
      </c>
      <c r="C1665" s="3" t="s">
        <v>6670</v>
      </c>
      <c r="D1665">
        <v>3000</v>
      </c>
      <c r="E1665">
        <v>3003</v>
      </c>
      <c r="F1665" t="s">
        <v>8219</v>
      </c>
      <c r="G1665" t="s">
        <v>8225</v>
      </c>
      <c r="H1665" t="s">
        <v>8247</v>
      </c>
      <c r="I1665">
        <v>1425682174</v>
      </c>
      <c r="J1665">
        <v>1423090174</v>
      </c>
      <c r="K1665" t="b">
        <v>0</v>
      </c>
      <c r="L1665">
        <v>21</v>
      </c>
      <c r="M1665" t="b">
        <v>1</v>
      </c>
      <c r="N1665" t="s">
        <v>8300</v>
      </c>
      <c r="O1665">
        <f t="shared" si="100"/>
        <v>100.1</v>
      </c>
      <c r="P1665">
        <f t="shared" si="101"/>
        <v>143</v>
      </c>
      <c r="Q1665" s="5" t="s">
        <v>8325</v>
      </c>
      <c r="R1665" t="s">
        <v>8354</v>
      </c>
      <c r="S1665" s="9">
        <f t="shared" si="102"/>
        <v>42039.617754629631</v>
      </c>
      <c r="T1665" s="9">
        <f t="shared" si="103"/>
        <v>42069.617754629631</v>
      </c>
    </row>
    <row r="1666" spans="1:20" ht="48">
      <c r="A1666">
        <v>1184</v>
      </c>
      <c r="B1666" s="3" t="s">
        <v>1185</v>
      </c>
      <c r="C1666" s="3" t="s">
        <v>5294</v>
      </c>
      <c r="D1666">
        <v>22000</v>
      </c>
      <c r="E1666">
        <v>23086</v>
      </c>
      <c r="F1666" t="s">
        <v>8219</v>
      </c>
      <c r="G1666" t="s">
        <v>8225</v>
      </c>
      <c r="H1666" t="s">
        <v>8247</v>
      </c>
      <c r="I1666">
        <v>1486391011</v>
      </c>
      <c r="J1666">
        <v>1483712611</v>
      </c>
      <c r="K1666" t="b">
        <v>0</v>
      </c>
      <c r="L1666">
        <v>375</v>
      </c>
      <c r="M1666" t="b">
        <v>1</v>
      </c>
      <c r="N1666" t="s">
        <v>8285</v>
      </c>
      <c r="O1666">
        <f t="shared" ref="O1666:O1729" si="104">ROUND((E1666/D1666*100),2)</f>
        <v>104.94</v>
      </c>
      <c r="P1666">
        <f t="shared" ref="P1666:P1729" si="105">ROUND((E1666/L1666),2)</f>
        <v>61.56</v>
      </c>
      <c r="Q1666" s="5" t="s">
        <v>8338</v>
      </c>
      <c r="R1666" t="s">
        <v>8339</v>
      </c>
      <c r="S1666" s="9">
        <f t="shared" si="102"/>
        <v>42741.266331018516</v>
      </c>
      <c r="T1666" s="9">
        <f t="shared" si="103"/>
        <v>42772.266331018516</v>
      </c>
    </row>
    <row r="1667" spans="1:20" ht="48">
      <c r="A1667">
        <v>1185</v>
      </c>
      <c r="B1667" s="3" t="s">
        <v>1186</v>
      </c>
      <c r="C1667" s="3" t="s">
        <v>5295</v>
      </c>
      <c r="D1667">
        <v>12500</v>
      </c>
      <c r="E1667">
        <v>13180</v>
      </c>
      <c r="F1667" t="s">
        <v>8219</v>
      </c>
      <c r="G1667" t="s">
        <v>8224</v>
      </c>
      <c r="H1667" t="s">
        <v>8246</v>
      </c>
      <c r="I1667">
        <v>1433736000</v>
      </c>
      <c r="J1667">
        <v>1430945149</v>
      </c>
      <c r="K1667" t="b">
        <v>0</v>
      </c>
      <c r="L1667">
        <v>111</v>
      </c>
      <c r="M1667" t="b">
        <v>1</v>
      </c>
      <c r="N1667" t="s">
        <v>8285</v>
      </c>
      <c r="O1667">
        <f t="shared" si="104"/>
        <v>105.44</v>
      </c>
      <c r="P1667">
        <f t="shared" si="105"/>
        <v>118.74</v>
      </c>
      <c r="Q1667" s="5" t="s">
        <v>8338</v>
      </c>
      <c r="R1667" t="s">
        <v>8339</v>
      </c>
      <c r="S1667" s="9">
        <f t="shared" ref="S1667:S1730" si="106">(J1667/86400)+25569+(-8/24)</f>
        <v>42130.531817129631</v>
      </c>
      <c r="T1667" s="9">
        <f t="shared" ref="T1667:T1730" si="107">(I1667/86400)+25569+(-8/24)</f>
        <v>42162.833333333336</v>
      </c>
    </row>
    <row r="1668" spans="1:20" ht="48">
      <c r="A1668">
        <v>1186</v>
      </c>
      <c r="B1668" s="3" t="s">
        <v>1187</v>
      </c>
      <c r="C1668" s="3" t="s">
        <v>5296</v>
      </c>
      <c r="D1668">
        <v>7500</v>
      </c>
      <c r="E1668">
        <v>8005</v>
      </c>
      <c r="F1668" t="s">
        <v>8219</v>
      </c>
      <c r="G1668" t="s">
        <v>8225</v>
      </c>
      <c r="H1668" t="s">
        <v>8247</v>
      </c>
      <c r="I1668">
        <v>1433198520</v>
      </c>
      <c r="J1668">
        <v>1430340195</v>
      </c>
      <c r="K1668" t="b">
        <v>0</v>
      </c>
      <c r="L1668">
        <v>123</v>
      </c>
      <c r="M1668" t="b">
        <v>1</v>
      </c>
      <c r="N1668" t="s">
        <v>8285</v>
      </c>
      <c r="O1668">
        <f t="shared" si="104"/>
        <v>106.73</v>
      </c>
      <c r="P1668">
        <f t="shared" si="105"/>
        <v>65.08</v>
      </c>
      <c r="Q1668" s="5" t="s">
        <v>8338</v>
      </c>
      <c r="R1668" t="s">
        <v>8339</v>
      </c>
      <c r="S1668" s="9">
        <f t="shared" si="106"/>
        <v>42123.530034722215</v>
      </c>
      <c r="T1668" s="9">
        <f t="shared" si="107"/>
        <v>42156.612499999996</v>
      </c>
    </row>
    <row r="1669" spans="1:20" ht="48">
      <c r="A1669">
        <v>1187</v>
      </c>
      <c r="B1669" s="3" t="s">
        <v>1188</v>
      </c>
      <c r="C1669" s="3" t="s">
        <v>5297</v>
      </c>
      <c r="D1669">
        <v>8750</v>
      </c>
      <c r="E1669">
        <v>9111</v>
      </c>
      <c r="F1669" t="s">
        <v>8219</v>
      </c>
      <c r="G1669" t="s">
        <v>8224</v>
      </c>
      <c r="H1669" t="s">
        <v>8246</v>
      </c>
      <c r="I1669">
        <v>1431885600</v>
      </c>
      <c r="J1669">
        <v>1429133323</v>
      </c>
      <c r="K1669" t="b">
        <v>0</v>
      </c>
      <c r="L1669">
        <v>70</v>
      </c>
      <c r="M1669" t="b">
        <v>1</v>
      </c>
      <c r="N1669" t="s">
        <v>8285</v>
      </c>
      <c r="O1669">
        <f t="shared" si="104"/>
        <v>104.13</v>
      </c>
      <c r="P1669">
        <f t="shared" si="105"/>
        <v>130.16</v>
      </c>
      <c r="Q1669" s="5" t="s">
        <v>8338</v>
      </c>
      <c r="R1669" t="s">
        <v>8339</v>
      </c>
      <c r="S1669" s="9">
        <f t="shared" si="106"/>
        <v>42109.561608796292</v>
      </c>
      <c r="T1669" s="9">
        <f t="shared" si="107"/>
        <v>42141.416666666664</v>
      </c>
    </row>
    <row r="1670" spans="1:20" ht="48">
      <c r="A1670">
        <v>1188</v>
      </c>
      <c r="B1670" s="3" t="s">
        <v>1189</v>
      </c>
      <c r="C1670" s="3" t="s">
        <v>5298</v>
      </c>
      <c r="D1670">
        <v>2000</v>
      </c>
      <c r="E1670">
        <v>3211</v>
      </c>
      <c r="F1670" t="s">
        <v>8219</v>
      </c>
      <c r="G1670" t="s">
        <v>8229</v>
      </c>
      <c r="H1670" t="s">
        <v>8251</v>
      </c>
      <c r="I1670">
        <v>1482943740</v>
      </c>
      <c r="J1670">
        <v>1481129340</v>
      </c>
      <c r="K1670" t="b">
        <v>0</v>
      </c>
      <c r="L1670">
        <v>85</v>
      </c>
      <c r="M1670" t="b">
        <v>1</v>
      </c>
      <c r="N1670" t="s">
        <v>8285</v>
      </c>
      <c r="O1670">
        <f t="shared" si="104"/>
        <v>160.55000000000001</v>
      </c>
      <c r="P1670">
        <f t="shared" si="105"/>
        <v>37.78</v>
      </c>
      <c r="Q1670" s="5" t="s">
        <v>8338</v>
      </c>
      <c r="R1670" t="s">
        <v>8339</v>
      </c>
      <c r="S1670" s="9">
        <f t="shared" si="106"/>
        <v>42711.367361111108</v>
      </c>
      <c r="T1670" s="9">
        <f t="shared" si="107"/>
        <v>42732.367361111108</v>
      </c>
    </row>
    <row r="1671" spans="1:20" ht="48">
      <c r="A1671">
        <v>1189</v>
      </c>
      <c r="B1671" s="3" t="s">
        <v>1190</v>
      </c>
      <c r="C1671" s="3" t="s">
        <v>5299</v>
      </c>
      <c r="D1671">
        <v>9000</v>
      </c>
      <c r="E1671">
        <v>9700</v>
      </c>
      <c r="F1671" t="s">
        <v>8219</v>
      </c>
      <c r="G1671" t="s">
        <v>8224</v>
      </c>
      <c r="H1671" t="s">
        <v>8246</v>
      </c>
      <c r="I1671">
        <v>1467242995</v>
      </c>
      <c r="J1671">
        <v>1465428595</v>
      </c>
      <c r="K1671" t="b">
        <v>0</v>
      </c>
      <c r="L1671">
        <v>86</v>
      </c>
      <c r="M1671" t="b">
        <v>1</v>
      </c>
      <c r="N1671" t="s">
        <v>8285</v>
      </c>
      <c r="O1671">
        <f t="shared" si="104"/>
        <v>107.78</v>
      </c>
      <c r="P1671">
        <f t="shared" si="105"/>
        <v>112.79</v>
      </c>
      <c r="Q1671" s="5" t="s">
        <v>8338</v>
      </c>
      <c r="R1671" t="s">
        <v>8339</v>
      </c>
      <c r="S1671" s="9">
        <f t="shared" si="106"/>
        <v>42529.645775462959</v>
      </c>
      <c r="T1671" s="9">
        <f t="shared" si="107"/>
        <v>42550.645775462959</v>
      </c>
    </row>
    <row r="1672" spans="1:20" ht="32">
      <c r="A1672">
        <v>1190</v>
      </c>
      <c r="B1672" s="3" t="s">
        <v>1191</v>
      </c>
      <c r="C1672" s="3" t="s">
        <v>5300</v>
      </c>
      <c r="D1672">
        <v>500</v>
      </c>
      <c r="E1672">
        <v>675</v>
      </c>
      <c r="F1672" t="s">
        <v>8219</v>
      </c>
      <c r="G1672" t="s">
        <v>8224</v>
      </c>
      <c r="H1672" t="s">
        <v>8246</v>
      </c>
      <c r="I1672">
        <v>1409500725</v>
      </c>
      <c r="J1672">
        <v>1406908725</v>
      </c>
      <c r="K1672" t="b">
        <v>0</v>
      </c>
      <c r="L1672">
        <v>13</v>
      </c>
      <c r="M1672" t="b">
        <v>1</v>
      </c>
      <c r="N1672" t="s">
        <v>8285</v>
      </c>
      <c r="O1672">
        <f t="shared" si="104"/>
        <v>135</v>
      </c>
      <c r="P1672">
        <f t="shared" si="105"/>
        <v>51.92</v>
      </c>
      <c r="Q1672" s="5" t="s">
        <v>8338</v>
      </c>
      <c r="R1672" t="s">
        <v>8339</v>
      </c>
      <c r="S1672" s="9">
        <f t="shared" si="106"/>
        <v>41852.332465277774</v>
      </c>
      <c r="T1672" s="9">
        <f t="shared" si="107"/>
        <v>41882.332465277774</v>
      </c>
    </row>
    <row r="1673" spans="1:20" ht="48">
      <c r="A1673">
        <v>1191</v>
      </c>
      <c r="B1673" s="3" t="s">
        <v>1192</v>
      </c>
      <c r="C1673" s="3" t="s">
        <v>5301</v>
      </c>
      <c r="D1673">
        <v>2700</v>
      </c>
      <c r="E1673">
        <v>2945</v>
      </c>
      <c r="F1673" t="s">
        <v>8219</v>
      </c>
      <c r="G1673" t="s">
        <v>8224</v>
      </c>
      <c r="H1673" t="s">
        <v>8246</v>
      </c>
      <c r="I1673">
        <v>1458480560</v>
      </c>
      <c r="J1673">
        <v>1455892160</v>
      </c>
      <c r="K1673" t="b">
        <v>0</v>
      </c>
      <c r="L1673">
        <v>33</v>
      </c>
      <c r="M1673" t="b">
        <v>1</v>
      </c>
      <c r="N1673" t="s">
        <v>8285</v>
      </c>
      <c r="O1673">
        <f t="shared" si="104"/>
        <v>109.07</v>
      </c>
      <c r="P1673">
        <f t="shared" si="105"/>
        <v>89.24</v>
      </c>
      <c r="Q1673" s="5" t="s">
        <v>8338</v>
      </c>
      <c r="R1673" t="s">
        <v>8339</v>
      </c>
      <c r="S1673" s="9">
        <f t="shared" si="106"/>
        <v>42419.270370370366</v>
      </c>
      <c r="T1673" s="9">
        <f t="shared" si="107"/>
        <v>42449.228703703702</v>
      </c>
    </row>
    <row r="1674" spans="1:20" ht="32">
      <c r="A1674">
        <v>1192</v>
      </c>
      <c r="B1674" s="3" t="s">
        <v>1193</v>
      </c>
      <c r="C1674" s="3" t="s">
        <v>5302</v>
      </c>
      <c r="D1674">
        <v>100</v>
      </c>
      <c r="E1674">
        <v>290</v>
      </c>
      <c r="F1674" t="s">
        <v>8219</v>
      </c>
      <c r="G1674" t="s">
        <v>8225</v>
      </c>
      <c r="H1674" t="s">
        <v>8247</v>
      </c>
      <c r="I1674">
        <v>1486814978</v>
      </c>
      <c r="J1674">
        <v>1484222978</v>
      </c>
      <c r="K1674" t="b">
        <v>0</v>
      </c>
      <c r="L1674">
        <v>15</v>
      </c>
      <c r="M1674" t="b">
        <v>1</v>
      </c>
      <c r="N1674" t="s">
        <v>8285</v>
      </c>
      <c r="O1674">
        <f t="shared" si="104"/>
        <v>290</v>
      </c>
      <c r="P1674">
        <f t="shared" si="105"/>
        <v>19.329999999999998</v>
      </c>
      <c r="Q1674" s="5" t="s">
        <v>8338</v>
      </c>
      <c r="R1674" t="s">
        <v>8339</v>
      </c>
      <c r="S1674" s="9">
        <f t="shared" si="106"/>
        <v>42747.173356481479</v>
      </c>
      <c r="T1674" s="9">
        <f t="shared" si="107"/>
        <v>42777.173356481479</v>
      </c>
    </row>
    <row r="1675" spans="1:20" ht="48">
      <c r="A1675">
        <v>1193</v>
      </c>
      <c r="B1675" s="3" t="s">
        <v>1194</v>
      </c>
      <c r="C1675" s="3" t="s">
        <v>5303</v>
      </c>
      <c r="D1675">
        <v>21000</v>
      </c>
      <c r="E1675">
        <v>21831</v>
      </c>
      <c r="F1675" t="s">
        <v>8219</v>
      </c>
      <c r="G1675" t="s">
        <v>8224</v>
      </c>
      <c r="H1675" t="s">
        <v>8246</v>
      </c>
      <c r="I1675">
        <v>1460223453</v>
      </c>
      <c r="J1675">
        <v>1455043053</v>
      </c>
      <c r="K1675" t="b">
        <v>0</v>
      </c>
      <c r="L1675">
        <v>273</v>
      </c>
      <c r="M1675" t="b">
        <v>1</v>
      </c>
      <c r="N1675" t="s">
        <v>8285</v>
      </c>
      <c r="O1675">
        <f t="shared" si="104"/>
        <v>103.96</v>
      </c>
      <c r="P1675">
        <f t="shared" si="105"/>
        <v>79.97</v>
      </c>
      <c r="Q1675" s="5" t="s">
        <v>8338</v>
      </c>
      <c r="R1675" t="s">
        <v>8339</v>
      </c>
      <c r="S1675" s="9">
        <f t="shared" si="106"/>
        <v>42409.442743055552</v>
      </c>
      <c r="T1675" s="9">
        <f t="shared" si="107"/>
        <v>42469.401076388887</v>
      </c>
    </row>
    <row r="1676" spans="1:20" ht="48">
      <c r="A1676">
        <v>1194</v>
      </c>
      <c r="B1676" s="3" t="s">
        <v>1195</v>
      </c>
      <c r="C1676" s="3" t="s">
        <v>5304</v>
      </c>
      <c r="D1676">
        <v>12500</v>
      </c>
      <c r="E1676">
        <v>40280</v>
      </c>
      <c r="F1676" t="s">
        <v>8219</v>
      </c>
      <c r="G1676" t="s">
        <v>8241</v>
      </c>
      <c r="H1676" t="s">
        <v>8249</v>
      </c>
      <c r="I1676">
        <v>1428493379</v>
      </c>
      <c r="J1676">
        <v>1425901379</v>
      </c>
      <c r="K1676" t="b">
        <v>0</v>
      </c>
      <c r="L1676">
        <v>714</v>
      </c>
      <c r="M1676" t="b">
        <v>1</v>
      </c>
      <c r="N1676" t="s">
        <v>8285</v>
      </c>
      <c r="O1676">
        <f t="shared" si="104"/>
        <v>322.24</v>
      </c>
      <c r="P1676">
        <f t="shared" si="105"/>
        <v>56.41</v>
      </c>
      <c r="Q1676" s="5" t="s">
        <v>8338</v>
      </c>
      <c r="R1676" t="s">
        <v>8339</v>
      </c>
      <c r="S1676" s="9">
        <f t="shared" si="106"/>
        <v>42072.15484953703</v>
      </c>
      <c r="T1676" s="9">
        <f t="shared" si="107"/>
        <v>42102.15484953703</v>
      </c>
    </row>
    <row r="1677" spans="1:20" ht="64">
      <c r="A1677">
        <v>1195</v>
      </c>
      <c r="B1677" s="3" t="s">
        <v>1196</v>
      </c>
      <c r="C1677" s="3" t="s">
        <v>5305</v>
      </c>
      <c r="D1677">
        <v>10000</v>
      </c>
      <c r="E1677">
        <v>13500</v>
      </c>
      <c r="F1677" t="s">
        <v>8219</v>
      </c>
      <c r="G1677" t="s">
        <v>8237</v>
      </c>
      <c r="H1677" t="s">
        <v>8249</v>
      </c>
      <c r="I1677">
        <v>1450602000</v>
      </c>
      <c r="J1677">
        <v>1445415653</v>
      </c>
      <c r="K1677" t="b">
        <v>0</v>
      </c>
      <c r="L1677">
        <v>170</v>
      </c>
      <c r="M1677" t="b">
        <v>1</v>
      </c>
      <c r="N1677" t="s">
        <v>8285</v>
      </c>
      <c r="O1677">
        <f t="shared" si="104"/>
        <v>135</v>
      </c>
      <c r="P1677">
        <f t="shared" si="105"/>
        <v>79.41</v>
      </c>
      <c r="Q1677" s="5" t="s">
        <v>8338</v>
      </c>
      <c r="R1677" t="s">
        <v>8339</v>
      </c>
      <c r="S1677" s="9">
        <f t="shared" si="106"/>
        <v>42298.014502314814</v>
      </c>
      <c r="T1677" s="9">
        <f t="shared" si="107"/>
        <v>42358.041666666664</v>
      </c>
    </row>
    <row r="1678" spans="1:20" ht="32">
      <c r="A1678">
        <v>1196</v>
      </c>
      <c r="B1678" s="3" t="s">
        <v>1197</v>
      </c>
      <c r="C1678" s="3" t="s">
        <v>5306</v>
      </c>
      <c r="D1678">
        <v>14500</v>
      </c>
      <c r="E1678">
        <v>39137</v>
      </c>
      <c r="F1678" t="s">
        <v>8219</v>
      </c>
      <c r="G1678" t="s">
        <v>8225</v>
      </c>
      <c r="H1678" t="s">
        <v>8247</v>
      </c>
      <c r="I1678">
        <v>1450467539</v>
      </c>
      <c r="J1678">
        <v>1447875539</v>
      </c>
      <c r="K1678" t="b">
        <v>0</v>
      </c>
      <c r="L1678">
        <v>512</v>
      </c>
      <c r="M1678" t="b">
        <v>1</v>
      </c>
      <c r="N1678" t="s">
        <v>8285</v>
      </c>
      <c r="O1678">
        <f t="shared" si="104"/>
        <v>269.91000000000003</v>
      </c>
      <c r="P1678">
        <f t="shared" si="105"/>
        <v>76.44</v>
      </c>
      <c r="Q1678" s="5" t="s">
        <v>8338</v>
      </c>
      <c r="R1678" t="s">
        <v>8339</v>
      </c>
      <c r="S1678" s="9">
        <f t="shared" si="106"/>
        <v>42326.485405092586</v>
      </c>
      <c r="T1678" s="9">
        <f t="shared" si="107"/>
        <v>42356.485405092586</v>
      </c>
    </row>
    <row r="1679" spans="1:20" ht="48">
      <c r="A1679">
        <v>1197</v>
      </c>
      <c r="B1679" s="3" t="s">
        <v>1198</v>
      </c>
      <c r="C1679" s="3" t="s">
        <v>5307</v>
      </c>
      <c r="D1679">
        <v>15000</v>
      </c>
      <c r="E1679">
        <v>37994</v>
      </c>
      <c r="F1679" t="s">
        <v>8219</v>
      </c>
      <c r="G1679" t="s">
        <v>8224</v>
      </c>
      <c r="H1679" t="s">
        <v>8246</v>
      </c>
      <c r="I1679">
        <v>1465797540</v>
      </c>
      <c r="J1679">
        <v>1463155034</v>
      </c>
      <c r="K1679" t="b">
        <v>0</v>
      </c>
      <c r="L1679">
        <v>314</v>
      </c>
      <c r="M1679" t="b">
        <v>1</v>
      </c>
      <c r="N1679" t="s">
        <v>8285</v>
      </c>
      <c r="O1679">
        <f t="shared" si="104"/>
        <v>253.29</v>
      </c>
      <c r="P1679">
        <f t="shared" si="105"/>
        <v>121</v>
      </c>
      <c r="Q1679" s="5" t="s">
        <v>8338</v>
      </c>
      <c r="R1679" t="s">
        <v>8339</v>
      </c>
      <c r="S1679" s="9">
        <f t="shared" si="106"/>
        <v>42503.331412037034</v>
      </c>
      <c r="T1679" s="9">
        <f t="shared" si="107"/>
        <v>42533.915972222218</v>
      </c>
    </row>
    <row r="1680" spans="1:20" ht="48">
      <c r="A1680">
        <v>1198</v>
      </c>
      <c r="B1680" s="3" t="s">
        <v>1199</v>
      </c>
      <c r="C1680" s="3" t="s">
        <v>5308</v>
      </c>
      <c r="D1680">
        <v>3500</v>
      </c>
      <c r="E1680">
        <v>9121</v>
      </c>
      <c r="F1680" t="s">
        <v>8219</v>
      </c>
      <c r="G1680" t="s">
        <v>8224</v>
      </c>
      <c r="H1680" t="s">
        <v>8246</v>
      </c>
      <c r="I1680">
        <v>1451530800</v>
      </c>
      <c r="J1680">
        <v>1448463086</v>
      </c>
      <c r="K1680" t="b">
        <v>0</v>
      </c>
      <c r="L1680">
        <v>167</v>
      </c>
      <c r="M1680" t="b">
        <v>1</v>
      </c>
      <c r="N1680" t="s">
        <v>8285</v>
      </c>
      <c r="O1680">
        <f t="shared" si="104"/>
        <v>260.60000000000002</v>
      </c>
      <c r="P1680">
        <f t="shared" si="105"/>
        <v>54.62</v>
      </c>
      <c r="Q1680" s="5" t="s">
        <v>8338</v>
      </c>
      <c r="R1680" t="s">
        <v>8339</v>
      </c>
      <c r="S1680" s="9">
        <f t="shared" si="106"/>
        <v>42333.285717592589</v>
      </c>
      <c r="T1680" s="9">
        <f t="shared" si="107"/>
        <v>42368.791666666664</v>
      </c>
    </row>
    <row r="1681" spans="1:20" ht="48">
      <c r="A1681">
        <v>1199</v>
      </c>
      <c r="B1681" s="3" t="s">
        <v>1200</v>
      </c>
      <c r="C1681" s="3" t="s">
        <v>5309</v>
      </c>
      <c r="D1681">
        <v>2658</v>
      </c>
      <c r="E1681">
        <v>2693</v>
      </c>
      <c r="F1681" t="s">
        <v>8219</v>
      </c>
      <c r="G1681" t="s">
        <v>8225</v>
      </c>
      <c r="H1681" t="s">
        <v>8247</v>
      </c>
      <c r="I1681">
        <v>1436380200</v>
      </c>
      <c r="J1681">
        <v>1433615400</v>
      </c>
      <c r="K1681" t="b">
        <v>0</v>
      </c>
      <c r="L1681">
        <v>9</v>
      </c>
      <c r="M1681" t="b">
        <v>1</v>
      </c>
      <c r="N1681" t="s">
        <v>8285</v>
      </c>
      <c r="O1681">
        <f t="shared" si="104"/>
        <v>101.32</v>
      </c>
      <c r="P1681">
        <f t="shared" si="105"/>
        <v>299.22000000000003</v>
      </c>
      <c r="Q1681" s="5" t="s">
        <v>8338</v>
      </c>
      <c r="R1681" t="s">
        <v>8339</v>
      </c>
      <c r="S1681" s="9">
        <f t="shared" si="106"/>
        <v>42161.437499999993</v>
      </c>
      <c r="T1681" s="9">
        <f t="shared" si="107"/>
        <v>42193.437499999993</v>
      </c>
    </row>
    <row r="1682" spans="1:20" ht="48">
      <c r="A1682">
        <v>1200</v>
      </c>
      <c r="B1682" s="3" t="s">
        <v>1201</v>
      </c>
      <c r="C1682" s="3" t="s">
        <v>5310</v>
      </c>
      <c r="D1682">
        <v>4800</v>
      </c>
      <c r="E1682">
        <v>6029</v>
      </c>
      <c r="F1682" t="s">
        <v>8219</v>
      </c>
      <c r="G1682" t="s">
        <v>8224</v>
      </c>
      <c r="H1682" t="s">
        <v>8246</v>
      </c>
      <c r="I1682">
        <v>1429183656</v>
      </c>
      <c r="J1682">
        <v>1427369256</v>
      </c>
      <c r="K1682" t="b">
        <v>0</v>
      </c>
      <c r="L1682">
        <v>103</v>
      </c>
      <c r="M1682" t="b">
        <v>1</v>
      </c>
      <c r="N1682" t="s">
        <v>8285</v>
      </c>
      <c r="O1682">
        <f t="shared" si="104"/>
        <v>125.6</v>
      </c>
      <c r="P1682">
        <f t="shared" si="105"/>
        <v>58.53</v>
      </c>
      <c r="Q1682" s="5" t="s">
        <v>8338</v>
      </c>
      <c r="R1682" t="s">
        <v>8339</v>
      </c>
      <c r="S1682" s="9">
        <f t="shared" si="106"/>
        <v>42089.144166666665</v>
      </c>
      <c r="T1682" s="9">
        <f t="shared" si="107"/>
        <v>42110.144166666665</v>
      </c>
    </row>
    <row r="1683" spans="1:20" ht="48">
      <c r="A1683">
        <v>1201</v>
      </c>
      <c r="B1683" s="3" t="s">
        <v>1202</v>
      </c>
      <c r="C1683" s="3" t="s">
        <v>5311</v>
      </c>
      <c r="D1683">
        <v>6000</v>
      </c>
      <c r="E1683">
        <v>6146.27</v>
      </c>
      <c r="F1683" t="s">
        <v>8219</v>
      </c>
      <c r="G1683" t="s">
        <v>8225</v>
      </c>
      <c r="H1683" t="s">
        <v>8247</v>
      </c>
      <c r="I1683">
        <v>1468593246</v>
      </c>
      <c r="J1683">
        <v>1466001246</v>
      </c>
      <c r="K1683" t="b">
        <v>0</v>
      </c>
      <c r="L1683">
        <v>111</v>
      </c>
      <c r="M1683" t="b">
        <v>1</v>
      </c>
      <c r="N1683" t="s">
        <v>8285</v>
      </c>
      <c r="O1683">
        <f t="shared" si="104"/>
        <v>102.44</v>
      </c>
      <c r="P1683">
        <f t="shared" si="105"/>
        <v>55.37</v>
      </c>
      <c r="Q1683" s="5" t="s">
        <v>8338</v>
      </c>
      <c r="R1683" t="s">
        <v>8339</v>
      </c>
      <c r="S1683" s="9">
        <f t="shared" si="106"/>
        <v>42536.273680555554</v>
      </c>
      <c r="T1683" s="9">
        <f t="shared" si="107"/>
        <v>42566.273680555554</v>
      </c>
    </row>
    <row r="1684" spans="1:20" ht="48">
      <c r="A1684">
        <v>1202</v>
      </c>
      <c r="B1684" s="3" t="s">
        <v>1203</v>
      </c>
      <c r="C1684" s="3" t="s">
        <v>5312</v>
      </c>
      <c r="D1684">
        <v>25000</v>
      </c>
      <c r="E1684">
        <v>49811</v>
      </c>
      <c r="F1684" t="s">
        <v>8219</v>
      </c>
      <c r="G1684" t="s">
        <v>8226</v>
      </c>
      <c r="H1684" t="s">
        <v>8248</v>
      </c>
      <c r="I1684">
        <v>1435388154</v>
      </c>
      <c r="J1684">
        <v>1432796154</v>
      </c>
      <c r="K1684" t="b">
        <v>0</v>
      </c>
      <c r="L1684">
        <v>271</v>
      </c>
      <c r="M1684" t="b">
        <v>1</v>
      </c>
      <c r="N1684" t="s">
        <v>8285</v>
      </c>
      <c r="O1684">
        <f t="shared" si="104"/>
        <v>199.24</v>
      </c>
      <c r="P1684">
        <f t="shared" si="105"/>
        <v>183.8</v>
      </c>
      <c r="Q1684" s="5" t="s">
        <v>8338</v>
      </c>
      <c r="R1684" t="s">
        <v>8339</v>
      </c>
      <c r="S1684" s="9">
        <f t="shared" si="106"/>
        <v>42151.95548611111</v>
      </c>
      <c r="T1684" s="9">
        <f t="shared" si="107"/>
        <v>42181.95548611111</v>
      </c>
    </row>
    <row r="1685" spans="1:20" ht="48">
      <c r="A1685">
        <v>1203</v>
      </c>
      <c r="B1685" s="3" t="s">
        <v>1204</v>
      </c>
      <c r="C1685" s="3" t="s">
        <v>5313</v>
      </c>
      <c r="D1685">
        <v>16300</v>
      </c>
      <c r="E1685">
        <v>16700</v>
      </c>
      <c r="F1685" t="s">
        <v>8219</v>
      </c>
      <c r="G1685" t="s">
        <v>8224</v>
      </c>
      <c r="H1685" t="s">
        <v>8246</v>
      </c>
      <c r="I1685">
        <v>1433083527</v>
      </c>
      <c r="J1685">
        <v>1430491527</v>
      </c>
      <c r="K1685" t="b">
        <v>0</v>
      </c>
      <c r="L1685">
        <v>101</v>
      </c>
      <c r="M1685" t="b">
        <v>1</v>
      </c>
      <c r="N1685" t="s">
        <v>8285</v>
      </c>
      <c r="O1685">
        <f t="shared" si="104"/>
        <v>102.45</v>
      </c>
      <c r="P1685">
        <f t="shared" si="105"/>
        <v>165.35</v>
      </c>
      <c r="Q1685" s="5" t="s">
        <v>8338</v>
      </c>
      <c r="R1685" t="s">
        <v>8339</v>
      </c>
      <c r="S1685" s="9">
        <f t="shared" si="106"/>
        <v>42125.2815625</v>
      </c>
      <c r="T1685" s="9">
        <f t="shared" si="107"/>
        <v>42155.2815625</v>
      </c>
    </row>
    <row r="1686" spans="1:20" ht="48">
      <c r="A1686">
        <v>1204</v>
      </c>
      <c r="B1686" s="3" t="s">
        <v>1205</v>
      </c>
      <c r="C1686" s="3" t="s">
        <v>5314</v>
      </c>
      <c r="D1686">
        <v>13000</v>
      </c>
      <c r="E1686">
        <v>13383</v>
      </c>
      <c r="F1686" t="s">
        <v>8219</v>
      </c>
      <c r="G1686" t="s">
        <v>8224</v>
      </c>
      <c r="H1686" t="s">
        <v>8246</v>
      </c>
      <c r="I1686">
        <v>1449205200</v>
      </c>
      <c r="J1686">
        <v>1445363833</v>
      </c>
      <c r="K1686" t="b">
        <v>0</v>
      </c>
      <c r="L1686">
        <v>57</v>
      </c>
      <c r="M1686" t="b">
        <v>1</v>
      </c>
      <c r="N1686" t="s">
        <v>8285</v>
      </c>
      <c r="O1686">
        <f t="shared" si="104"/>
        <v>102.95</v>
      </c>
      <c r="P1686">
        <f t="shared" si="105"/>
        <v>234.79</v>
      </c>
      <c r="Q1686" s="5" t="s">
        <v>8338</v>
      </c>
      <c r="R1686" t="s">
        <v>8339</v>
      </c>
      <c r="S1686" s="9">
        <f t="shared" si="106"/>
        <v>42297.414733796293</v>
      </c>
      <c r="T1686" s="9">
        <f t="shared" si="107"/>
        <v>42341.874999999993</v>
      </c>
    </row>
    <row r="1687" spans="1:20" ht="48">
      <c r="A1687">
        <v>1205</v>
      </c>
      <c r="B1687" s="3" t="s">
        <v>1206</v>
      </c>
      <c r="C1687" s="3" t="s">
        <v>5315</v>
      </c>
      <c r="D1687">
        <v>13000</v>
      </c>
      <c r="E1687">
        <v>13112</v>
      </c>
      <c r="F1687" t="s">
        <v>8219</v>
      </c>
      <c r="G1687" t="s">
        <v>8236</v>
      </c>
      <c r="H1687" t="s">
        <v>8249</v>
      </c>
      <c r="I1687">
        <v>1434197351</v>
      </c>
      <c r="J1687">
        <v>1431605351</v>
      </c>
      <c r="K1687" t="b">
        <v>0</v>
      </c>
      <c r="L1687">
        <v>62</v>
      </c>
      <c r="M1687" t="b">
        <v>1</v>
      </c>
      <c r="N1687" t="s">
        <v>8285</v>
      </c>
      <c r="O1687">
        <f t="shared" si="104"/>
        <v>100.86</v>
      </c>
      <c r="P1687">
        <f t="shared" si="105"/>
        <v>211.48</v>
      </c>
      <c r="Q1687" s="5" t="s">
        <v>8338</v>
      </c>
      <c r="R1687" t="s">
        <v>8339</v>
      </c>
      <c r="S1687" s="9">
        <f t="shared" si="106"/>
        <v>42138.173043981478</v>
      </c>
      <c r="T1687" s="9">
        <f t="shared" si="107"/>
        <v>42168.173043981478</v>
      </c>
    </row>
    <row r="1688" spans="1:20" ht="48">
      <c r="A1688">
        <v>1206</v>
      </c>
      <c r="B1688" s="3" t="s">
        <v>1207</v>
      </c>
      <c r="C1688" s="3" t="s">
        <v>5316</v>
      </c>
      <c r="D1688">
        <v>900</v>
      </c>
      <c r="E1688">
        <v>1035</v>
      </c>
      <c r="F1688" t="s">
        <v>8219</v>
      </c>
      <c r="G1688" t="s">
        <v>8239</v>
      </c>
      <c r="H1688" t="s">
        <v>8249</v>
      </c>
      <c r="I1688">
        <v>1489238940</v>
      </c>
      <c r="J1688">
        <v>1486406253</v>
      </c>
      <c r="K1688" t="b">
        <v>0</v>
      </c>
      <c r="L1688">
        <v>32</v>
      </c>
      <c r="M1688" t="b">
        <v>1</v>
      </c>
      <c r="N1688" t="s">
        <v>8285</v>
      </c>
      <c r="O1688">
        <f t="shared" si="104"/>
        <v>115</v>
      </c>
      <c r="P1688">
        <f t="shared" si="105"/>
        <v>32.340000000000003</v>
      </c>
      <c r="Q1688" s="5" t="s">
        <v>8338</v>
      </c>
      <c r="R1688" t="s">
        <v>8339</v>
      </c>
      <c r="S1688" s="9">
        <f t="shared" si="106"/>
        <v>42772.442743055552</v>
      </c>
      <c r="T1688" s="9">
        <f t="shared" si="107"/>
        <v>42805.228472222218</v>
      </c>
    </row>
    <row r="1689" spans="1:20" ht="32">
      <c r="A1689">
        <v>1207</v>
      </c>
      <c r="B1689" s="3" t="s">
        <v>1208</v>
      </c>
      <c r="C1689" s="3" t="s">
        <v>5317</v>
      </c>
      <c r="D1689">
        <v>16700</v>
      </c>
      <c r="E1689">
        <v>17396</v>
      </c>
      <c r="F1689" t="s">
        <v>8219</v>
      </c>
      <c r="G1689" t="s">
        <v>8237</v>
      </c>
      <c r="H1689" t="s">
        <v>8249</v>
      </c>
      <c r="I1689">
        <v>1459418400</v>
      </c>
      <c r="J1689">
        <v>1456827573</v>
      </c>
      <c r="K1689" t="b">
        <v>0</v>
      </c>
      <c r="L1689">
        <v>141</v>
      </c>
      <c r="M1689" t="b">
        <v>1</v>
      </c>
      <c r="N1689" t="s">
        <v>8285</v>
      </c>
      <c r="O1689">
        <f t="shared" si="104"/>
        <v>104.17</v>
      </c>
      <c r="P1689">
        <f t="shared" si="105"/>
        <v>123.38</v>
      </c>
      <c r="Q1689" s="5" t="s">
        <v>8338</v>
      </c>
      <c r="R1689" t="s">
        <v>8339</v>
      </c>
      <c r="S1689" s="9">
        <f t="shared" si="106"/>
        <v>42430.096909722219</v>
      </c>
      <c r="T1689" s="9">
        <f t="shared" si="107"/>
        <v>42460.083333333336</v>
      </c>
    </row>
    <row r="1690" spans="1:20" ht="48">
      <c r="A1690">
        <v>1208</v>
      </c>
      <c r="B1690" s="3" t="s">
        <v>1209</v>
      </c>
      <c r="C1690" s="3" t="s">
        <v>5318</v>
      </c>
      <c r="D1690">
        <v>10000</v>
      </c>
      <c r="E1690">
        <v>15530</v>
      </c>
      <c r="F1690" t="s">
        <v>8219</v>
      </c>
      <c r="G1690" t="s">
        <v>8224</v>
      </c>
      <c r="H1690" t="s">
        <v>8246</v>
      </c>
      <c r="I1690">
        <v>1458835264</v>
      </c>
      <c r="J1690">
        <v>1456246864</v>
      </c>
      <c r="K1690" t="b">
        <v>0</v>
      </c>
      <c r="L1690">
        <v>75</v>
      </c>
      <c r="M1690" t="b">
        <v>1</v>
      </c>
      <c r="N1690" t="s">
        <v>8285</v>
      </c>
      <c r="O1690">
        <f t="shared" si="104"/>
        <v>155.30000000000001</v>
      </c>
      <c r="P1690">
        <f t="shared" si="105"/>
        <v>207.07</v>
      </c>
      <c r="Q1690" s="5" t="s">
        <v>8338</v>
      </c>
      <c r="R1690" t="s">
        <v>8339</v>
      </c>
      <c r="S1690" s="9">
        <f t="shared" si="106"/>
        <v>42423.375740740739</v>
      </c>
      <c r="T1690" s="9">
        <f t="shared" si="107"/>
        <v>42453.334074074075</v>
      </c>
    </row>
    <row r="1691" spans="1:20" ht="48">
      <c r="A1691">
        <v>1209</v>
      </c>
      <c r="B1691" s="3" t="s">
        <v>1210</v>
      </c>
      <c r="C1691" s="3" t="s">
        <v>5319</v>
      </c>
      <c r="D1691">
        <v>6000</v>
      </c>
      <c r="E1691">
        <v>6360</v>
      </c>
      <c r="F1691" t="s">
        <v>8219</v>
      </c>
      <c r="G1691" t="s">
        <v>8224</v>
      </c>
      <c r="H1691" t="s">
        <v>8246</v>
      </c>
      <c r="I1691">
        <v>1488053905</v>
      </c>
      <c r="J1691">
        <v>1485461905</v>
      </c>
      <c r="K1691" t="b">
        <v>0</v>
      </c>
      <c r="L1691">
        <v>46</v>
      </c>
      <c r="M1691" t="b">
        <v>1</v>
      </c>
      <c r="N1691" t="s">
        <v>8285</v>
      </c>
      <c r="O1691">
        <f t="shared" si="104"/>
        <v>106</v>
      </c>
      <c r="P1691">
        <f t="shared" si="105"/>
        <v>138.26</v>
      </c>
      <c r="Q1691" s="5" t="s">
        <v>8338</v>
      </c>
      <c r="R1691" t="s">
        <v>8339</v>
      </c>
      <c r="S1691" s="9">
        <f t="shared" si="106"/>
        <v>42761.512789351851</v>
      </c>
      <c r="T1691" s="9">
        <f t="shared" si="107"/>
        <v>42791.512789351851</v>
      </c>
    </row>
    <row r="1692" spans="1:20" ht="32">
      <c r="A1692">
        <v>1210</v>
      </c>
      <c r="B1692" s="3" t="s">
        <v>1211</v>
      </c>
      <c r="C1692" s="3" t="s">
        <v>5320</v>
      </c>
      <c r="D1692">
        <v>20000</v>
      </c>
      <c r="E1692">
        <v>50863</v>
      </c>
      <c r="F1692" t="s">
        <v>8219</v>
      </c>
      <c r="G1692" t="s">
        <v>8235</v>
      </c>
      <c r="H1692" t="s">
        <v>8255</v>
      </c>
      <c r="I1692">
        <v>1433106000</v>
      </c>
      <c r="J1692">
        <v>1431124572</v>
      </c>
      <c r="K1692" t="b">
        <v>0</v>
      </c>
      <c r="L1692">
        <v>103</v>
      </c>
      <c r="M1692" t="b">
        <v>1</v>
      </c>
      <c r="N1692" t="s">
        <v>8285</v>
      </c>
      <c r="O1692">
        <f t="shared" si="104"/>
        <v>254.32</v>
      </c>
      <c r="P1692">
        <f t="shared" si="105"/>
        <v>493.82</v>
      </c>
      <c r="Q1692" s="5" t="s">
        <v>8338</v>
      </c>
      <c r="R1692" t="s">
        <v>8339</v>
      </c>
      <c r="S1692" s="9">
        <f t="shared" si="106"/>
        <v>42132.608472222222</v>
      </c>
      <c r="T1692" s="9">
        <f t="shared" si="107"/>
        <v>42155.541666666664</v>
      </c>
    </row>
    <row r="1693" spans="1:20" ht="48">
      <c r="A1693">
        <v>1211</v>
      </c>
      <c r="B1693" s="3" t="s">
        <v>1212</v>
      </c>
      <c r="C1693" s="3" t="s">
        <v>5321</v>
      </c>
      <c r="D1693">
        <v>1000</v>
      </c>
      <c r="E1693">
        <v>1011</v>
      </c>
      <c r="F1693" t="s">
        <v>8219</v>
      </c>
      <c r="G1693" t="s">
        <v>8229</v>
      </c>
      <c r="H1693" t="s">
        <v>8251</v>
      </c>
      <c r="I1693">
        <v>1465505261</v>
      </c>
      <c r="J1693">
        <v>1464209261</v>
      </c>
      <c r="K1693" t="b">
        <v>0</v>
      </c>
      <c r="L1693">
        <v>6</v>
      </c>
      <c r="M1693" t="b">
        <v>1</v>
      </c>
      <c r="N1693" t="s">
        <v>8285</v>
      </c>
      <c r="O1693">
        <f t="shared" si="104"/>
        <v>101.1</v>
      </c>
      <c r="P1693">
        <f t="shared" si="105"/>
        <v>168.5</v>
      </c>
      <c r="Q1693" s="5" t="s">
        <v>8338</v>
      </c>
      <c r="R1693" t="s">
        <v>8339</v>
      </c>
      <c r="S1693" s="9">
        <f t="shared" si="106"/>
        <v>42515.533113425925</v>
      </c>
      <c r="T1693" s="9">
        <f t="shared" si="107"/>
        <v>42530.533113425925</v>
      </c>
    </row>
    <row r="1694" spans="1:20" ht="48">
      <c r="A1694">
        <v>1212</v>
      </c>
      <c r="B1694" s="3" t="s">
        <v>1213</v>
      </c>
      <c r="C1694" s="3" t="s">
        <v>5322</v>
      </c>
      <c r="D1694">
        <v>2500</v>
      </c>
      <c r="E1694">
        <v>3226</v>
      </c>
      <c r="F1694" t="s">
        <v>8219</v>
      </c>
      <c r="G1694" t="s">
        <v>8224</v>
      </c>
      <c r="H1694" t="s">
        <v>8246</v>
      </c>
      <c r="I1694">
        <v>1448586000</v>
      </c>
      <c r="J1694">
        <v>1447195695</v>
      </c>
      <c r="K1694" t="b">
        <v>0</v>
      </c>
      <c r="L1694">
        <v>83</v>
      </c>
      <c r="M1694" t="b">
        <v>1</v>
      </c>
      <c r="N1694" t="s">
        <v>8285</v>
      </c>
      <c r="O1694">
        <f t="shared" si="104"/>
        <v>129.04</v>
      </c>
      <c r="P1694">
        <f t="shared" si="105"/>
        <v>38.869999999999997</v>
      </c>
      <c r="Q1694" s="5" t="s">
        <v>8338</v>
      </c>
      <c r="R1694" t="s">
        <v>8339</v>
      </c>
      <c r="S1694" s="9">
        <f t="shared" si="106"/>
        <v>42318.616840277777</v>
      </c>
      <c r="T1694" s="9">
        <f t="shared" si="107"/>
        <v>42334.708333333336</v>
      </c>
    </row>
    <row r="1695" spans="1:20" ht="48">
      <c r="A1695">
        <v>1213</v>
      </c>
      <c r="B1695" s="3" t="s">
        <v>1214</v>
      </c>
      <c r="C1695" s="3" t="s">
        <v>5323</v>
      </c>
      <c r="D1695">
        <v>6500</v>
      </c>
      <c r="E1695">
        <v>6645</v>
      </c>
      <c r="F1695" t="s">
        <v>8219</v>
      </c>
      <c r="G1695" t="s">
        <v>8225</v>
      </c>
      <c r="H1695" t="s">
        <v>8247</v>
      </c>
      <c r="I1695">
        <v>1485886100</v>
      </c>
      <c r="J1695">
        <v>1482862100</v>
      </c>
      <c r="K1695" t="b">
        <v>0</v>
      </c>
      <c r="L1695">
        <v>108</v>
      </c>
      <c r="M1695" t="b">
        <v>1</v>
      </c>
      <c r="N1695" t="s">
        <v>8285</v>
      </c>
      <c r="O1695">
        <f t="shared" si="104"/>
        <v>102.23</v>
      </c>
      <c r="P1695">
        <f t="shared" si="105"/>
        <v>61.53</v>
      </c>
      <c r="Q1695" s="5" t="s">
        <v>8338</v>
      </c>
      <c r="R1695" t="s">
        <v>8339</v>
      </c>
      <c r="S1695" s="9">
        <f t="shared" si="106"/>
        <v>42731.422453703701</v>
      </c>
      <c r="T1695" s="9">
        <f t="shared" si="107"/>
        <v>42766.422453703701</v>
      </c>
    </row>
    <row r="1696" spans="1:20" ht="48">
      <c r="A1696">
        <v>1214</v>
      </c>
      <c r="B1696" s="3" t="s">
        <v>1215</v>
      </c>
      <c r="C1696" s="3" t="s">
        <v>5324</v>
      </c>
      <c r="D1696">
        <v>2000</v>
      </c>
      <c r="E1696">
        <v>2636</v>
      </c>
      <c r="F1696" t="s">
        <v>8219</v>
      </c>
      <c r="G1696" t="s">
        <v>8224</v>
      </c>
      <c r="H1696" t="s">
        <v>8246</v>
      </c>
      <c r="I1696">
        <v>1433880605</v>
      </c>
      <c r="J1696">
        <v>1428696605</v>
      </c>
      <c r="K1696" t="b">
        <v>0</v>
      </c>
      <c r="L1696">
        <v>25</v>
      </c>
      <c r="M1696" t="b">
        <v>1</v>
      </c>
      <c r="N1696" t="s">
        <v>8285</v>
      </c>
      <c r="O1696">
        <f t="shared" si="104"/>
        <v>131.80000000000001</v>
      </c>
      <c r="P1696">
        <f t="shared" si="105"/>
        <v>105.44</v>
      </c>
      <c r="Q1696" s="5" t="s">
        <v>8338</v>
      </c>
      <c r="R1696" t="s">
        <v>8339</v>
      </c>
      <c r="S1696" s="9">
        <f t="shared" si="106"/>
        <v>42104.507002314807</v>
      </c>
      <c r="T1696" s="9">
        <f t="shared" si="107"/>
        <v>42164.507002314807</v>
      </c>
    </row>
    <row r="1697" spans="1:20" ht="48">
      <c r="A1697">
        <v>1215</v>
      </c>
      <c r="B1697" s="3" t="s">
        <v>1216</v>
      </c>
      <c r="C1697" s="3" t="s">
        <v>5325</v>
      </c>
      <c r="D1697">
        <v>5000</v>
      </c>
      <c r="E1697">
        <v>39304.01</v>
      </c>
      <c r="F1697" t="s">
        <v>8219</v>
      </c>
      <c r="G1697" t="s">
        <v>8224</v>
      </c>
      <c r="H1697" t="s">
        <v>8246</v>
      </c>
      <c r="I1697">
        <v>1401487756</v>
      </c>
      <c r="J1697">
        <v>1398895756</v>
      </c>
      <c r="K1697" t="b">
        <v>0</v>
      </c>
      <c r="L1697">
        <v>549</v>
      </c>
      <c r="M1697" t="b">
        <v>1</v>
      </c>
      <c r="N1697" t="s">
        <v>8285</v>
      </c>
      <c r="O1697">
        <f t="shared" si="104"/>
        <v>786.08</v>
      </c>
      <c r="P1697">
        <f t="shared" si="105"/>
        <v>71.59</v>
      </c>
      <c r="Q1697" s="5" t="s">
        <v>8338</v>
      </c>
      <c r="R1697" t="s">
        <v>8339</v>
      </c>
      <c r="S1697" s="9">
        <f t="shared" si="106"/>
        <v>41759.589768518512</v>
      </c>
      <c r="T1697" s="9">
        <f t="shared" si="107"/>
        <v>41789.589768518512</v>
      </c>
    </row>
    <row r="1698" spans="1:20" ht="32">
      <c r="A1698">
        <v>1216</v>
      </c>
      <c r="B1698" s="3" t="s">
        <v>1217</v>
      </c>
      <c r="C1698" s="3" t="s">
        <v>5326</v>
      </c>
      <c r="D1698">
        <v>14000</v>
      </c>
      <c r="E1698">
        <v>20398</v>
      </c>
      <c r="F1698" t="s">
        <v>8219</v>
      </c>
      <c r="G1698" t="s">
        <v>8224</v>
      </c>
      <c r="H1698" t="s">
        <v>8246</v>
      </c>
      <c r="I1698">
        <v>1443826980</v>
      </c>
      <c r="J1698">
        <v>1441032457</v>
      </c>
      <c r="K1698" t="b">
        <v>0</v>
      </c>
      <c r="L1698">
        <v>222</v>
      </c>
      <c r="M1698" t="b">
        <v>1</v>
      </c>
      <c r="N1698" t="s">
        <v>8285</v>
      </c>
      <c r="O1698">
        <f t="shared" si="104"/>
        <v>145.69999999999999</v>
      </c>
      <c r="P1698">
        <f t="shared" si="105"/>
        <v>91.88</v>
      </c>
      <c r="Q1698" s="5" t="s">
        <v>8338</v>
      </c>
      <c r="R1698" t="s">
        <v>8339</v>
      </c>
      <c r="S1698" s="9">
        <f t="shared" si="106"/>
        <v>42247.283067129632</v>
      </c>
      <c r="T1698" s="9">
        <f t="shared" si="107"/>
        <v>42279.627083333333</v>
      </c>
    </row>
    <row r="1699" spans="1:20" ht="48">
      <c r="A1699">
        <v>1217</v>
      </c>
      <c r="B1699" s="3" t="s">
        <v>1218</v>
      </c>
      <c r="C1699" s="3" t="s">
        <v>5327</v>
      </c>
      <c r="D1699">
        <v>26500</v>
      </c>
      <c r="E1699">
        <v>27189</v>
      </c>
      <c r="F1699" t="s">
        <v>8219</v>
      </c>
      <c r="G1699" t="s">
        <v>8224</v>
      </c>
      <c r="H1699" t="s">
        <v>8246</v>
      </c>
      <c r="I1699">
        <v>1468524340</v>
      </c>
      <c r="J1699">
        <v>1465932340</v>
      </c>
      <c r="K1699" t="b">
        <v>0</v>
      </c>
      <c r="L1699">
        <v>183</v>
      </c>
      <c r="M1699" t="b">
        <v>1</v>
      </c>
      <c r="N1699" t="s">
        <v>8285</v>
      </c>
      <c r="O1699">
        <f t="shared" si="104"/>
        <v>102.6</v>
      </c>
      <c r="P1699">
        <f t="shared" si="105"/>
        <v>148.57</v>
      </c>
      <c r="Q1699" s="5" t="s">
        <v>8338</v>
      </c>
      <c r="R1699" t="s">
        <v>8339</v>
      </c>
      <c r="S1699" s="9">
        <f t="shared" si="106"/>
        <v>42535.4761574074</v>
      </c>
      <c r="T1699" s="9">
        <f t="shared" si="107"/>
        <v>42565.4761574074</v>
      </c>
    </row>
    <row r="1700" spans="1:20" ht="48">
      <c r="A1700">
        <v>1218</v>
      </c>
      <c r="B1700" s="3" t="s">
        <v>1219</v>
      </c>
      <c r="C1700" s="3" t="s">
        <v>5328</v>
      </c>
      <c r="D1700">
        <v>9000</v>
      </c>
      <c r="E1700">
        <v>15505</v>
      </c>
      <c r="F1700" t="s">
        <v>8219</v>
      </c>
      <c r="G1700" t="s">
        <v>8224</v>
      </c>
      <c r="H1700" t="s">
        <v>8246</v>
      </c>
      <c r="I1700">
        <v>1446346800</v>
      </c>
      <c r="J1700">
        <v>1443714800</v>
      </c>
      <c r="K1700" t="b">
        <v>0</v>
      </c>
      <c r="L1700">
        <v>89</v>
      </c>
      <c r="M1700" t="b">
        <v>1</v>
      </c>
      <c r="N1700" t="s">
        <v>8285</v>
      </c>
      <c r="O1700">
        <f t="shared" si="104"/>
        <v>172.28</v>
      </c>
      <c r="P1700">
        <f t="shared" si="105"/>
        <v>174.21</v>
      </c>
      <c r="Q1700" s="5" t="s">
        <v>8338</v>
      </c>
      <c r="R1700" t="s">
        <v>8339</v>
      </c>
      <c r="S1700" s="9">
        <f t="shared" si="106"/>
        <v>42278.328703703701</v>
      </c>
      <c r="T1700" s="9">
        <f t="shared" si="107"/>
        <v>42308.791666666664</v>
      </c>
    </row>
    <row r="1701" spans="1:20" ht="32">
      <c r="A1701">
        <v>1219</v>
      </c>
      <c r="B1701" s="3" t="s">
        <v>1220</v>
      </c>
      <c r="C1701" s="3" t="s">
        <v>5329</v>
      </c>
      <c r="D1701">
        <v>16350</v>
      </c>
      <c r="E1701">
        <v>26024</v>
      </c>
      <c r="F1701" t="s">
        <v>8219</v>
      </c>
      <c r="G1701" t="s">
        <v>8224</v>
      </c>
      <c r="H1701" t="s">
        <v>8246</v>
      </c>
      <c r="I1701">
        <v>1476961513</v>
      </c>
      <c r="J1701">
        <v>1474369513</v>
      </c>
      <c r="K1701" t="b">
        <v>0</v>
      </c>
      <c r="L1701">
        <v>253</v>
      </c>
      <c r="M1701" t="b">
        <v>1</v>
      </c>
      <c r="N1701" t="s">
        <v>8285</v>
      </c>
      <c r="O1701">
        <f t="shared" si="104"/>
        <v>159.16999999999999</v>
      </c>
      <c r="P1701">
        <f t="shared" si="105"/>
        <v>102.86</v>
      </c>
      <c r="Q1701" s="5" t="s">
        <v>8338</v>
      </c>
      <c r="R1701" t="s">
        <v>8339</v>
      </c>
      <c r="S1701" s="9">
        <f t="shared" si="106"/>
        <v>42633.128622685188</v>
      </c>
      <c r="T1701" s="9">
        <f t="shared" si="107"/>
        <v>42663.128622685188</v>
      </c>
    </row>
    <row r="1702" spans="1:20" ht="48">
      <c r="A1702">
        <v>1220</v>
      </c>
      <c r="B1702" s="3" t="s">
        <v>1221</v>
      </c>
      <c r="C1702" s="3" t="s">
        <v>5330</v>
      </c>
      <c r="D1702">
        <v>15000</v>
      </c>
      <c r="E1702">
        <v>15565</v>
      </c>
      <c r="F1702" t="s">
        <v>8219</v>
      </c>
      <c r="G1702" t="s">
        <v>8236</v>
      </c>
      <c r="H1702" t="s">
        <v>8249</v>
      </c>
      <c r="I1702">
        <v>1440515112</v>
      </c>
      <c r="J1702">
        <v>1437923112</v>
      </c>
      <c r="K1702" t="b">
        <v>0</v>
      </c>
      <c r="L1702">
        <v>140</v>
      </c>
      <c r="M1702" t="b">
        <v>1</v>
      </c>
      <c r="N1702" t="s">
        <v>8285</v>
      </c>
      <c r="O1702">
        <f t="shared" si="104"/>
        <v>103.77</v>
      </c>
      <c r="P1702">
        <f t="shared" si="105"/>
        <v>111.18</v>
      </c>
      <c r="Q1702" s="5" t="s">
        <v>8338</v>
      </c>
      <c r="R1702" t="s">
        <v>8339</v>
      </c>
      <c r="S1702" s="9">
        <f t="shared" si="106"/>
        <v>42211.295277777775</v>
      </c>
      <c r="T1702" s="9">
        <f t="shared" si="107"/>
        <v>42241.295277777775</v>
      </c>
    </row>
    <row r="1703" spans="1:20" ht="48">
      <c r="A1703">
        <v>1221</v>
      </c>
      <c r="B1703" s="3" t="s">
        <v>1222</v>
      </c>
      <c r="C1703" s="3" t="s">
        <v>5331</v>
      </c>
      <c r="D1703">
        <v>2200</v>
      </c>
      <c r="E1703">
        <v>2451.0100000000002</v>
      </c>
      <c r="F1703" t="s">
        <v>8219</v>
      </c>
      <c r="G1703" t="s">
        <v>8225</v>
      </c>
      <c r="H1703" t="s">
        <v>8247</v>
      </c>
      <c r="I1703">
        <v>1480809600</v>
      </c>
      <c r="J1703">
        <v>1478431488</v>
      </c>
      <c r="K1703" t="b">
        <v>0</v>
      </c>
      <c r="L1703">
        <v>103</v>
      </c>
      <c r="M1703" t="b">
        <v>1</v>
      </c>
      <c r="N1703" t="s">
        <v>8285</v>
      </c>
      <c r="O1703">
        <f t="shared" si="104"/>
        <v>111.41</v>
      </c>
      <c r="P1703">
        <f t="shared" si="105"/>
        <v>23.8</v>
      </c>
      <c r="Q1703" s="5" t="s">
        <v>8338</v>
      </c>
      <c r="R1703" t="s">
        <v>8339</v>
      </c>
      <c r="S1703" s="9">
        <f t="shared" si="106"/>
        <v>42680.142222222225</v>
      </c>
      <c r="T1703" s="9">
        <f t="shared" si="107"/>
        <v>42707.666666666664</v>
      </c>
    </row>
    <row r="1704" spans="1:20" ht="32">
      <c r="A1704">
        <v>1222</v>
      </c>
      <c r="B1704" s="3" t="s">
        <v>1223</v>
      </c>
      <c r="C1704" s="3" t="s">
        <v>5332</v>
      </c>
      <c r="D1704">
        <v>4000</v>
      </c>
      <c r="E1704">
        <v>11215</v>
      </c>
      <c r="F1704" t="s">
        <v>8219</v>
      </c>
      <c r="G1704" t="s">
        <v>8229</v>
      </c>
      <c r="H1704" t="s">
        <v>8251</v>
      </c>
      <c r="I1704">
        <v>1459483200</v>
      </c>
      <c r="J1704">
        <v>1456852647</v>
      </c>
      <c r="K1704" t="b">
        <v>0</v>
      </c>
      <c r="L1704">
        <v>138</v>
      </c>
      <c r="M1704" t="b">
        <v>1</v>
      </c>
      <c r="N1704" t="s">
        <v>8285</v>
      </c>
      <c r="O1704">
        <f t="shared" si="104"/>
        <v>280.38</v>
      </c>
      <c r="P1704">
        <f t="shared" si="105"/>
        <v>81.27</v>
      </c>
      <c r="Q1704" s="5" t="s">
        <v>8338</v>
      </c>
      <c r="R1704" t="s">
        <v>8339</v>
      </c>
      <c r="S1704" s="9">
        <f t="shared" si="106"/>
        <v>42430.387118055551</v>
      </c>
      <c r="T1704" s="9">
        <f t="shared" si="107"/>
        <v>42460.833333333336</v>
      </c>
    </row>
    <row r="1705" spans="1:20" ht="32">
      <c r="A1705">
        <v>1223</v>
      </c>
      <c r="B1705" s="3" t="s">
        <v>1224</v>
      </c>
      <c r="C1705" s="3" t="s">
        <v>5333</v>
      </c>
      <c r="D1705">
        <v>19800</v>
      </c>
      <c r="E1705">
        <v>22197</v>
      </c>
      <c r="F1705" t="s">
        <v>8219</v>
      </c>
      <c r="G1705" t="s">
        <v>8224</v>
      </c>
      <c r="H1705" t="s">
        <v>8246</v>
      </c>
      <c r="I1705">
        <v>1478754909</v>
      </c>
      <c r="J1705">
        <v>1476159309</v>
      </c>
      <c r="K1705" t="b">
        <v>0</v>
      </c>
      <c r="L1705">
        <v>191</v>
      </c>
      <c r="M1705" t="b">
        <v>1</v>
      </c>
      <c r="N1705" t="s">
        <v>8285</v>
      </c>
      <c r="O1705">
        <f t="shared" si="104"/>
        <v>112.11</v>
      </c>
      <c r="P1705">
        <f t="shared" si="105"/>
        <v>116.21</v>
      </c>
      <c r="Q1705" s="5" t="s">
        <v>8338</v>
      </c>
      <c r="R1705" t="s">
        <v>8339</v>
      </c>
      <c r="S1705" s="9">
        <f t="shared" si="106"/>
        <v>42653.843854166662</v>
      </c>
      <c r="T1705" s="9">
        <f t="shared" si="107"/>
        <v>42683.885520833333</v>
      </c>
    </row>
    <row r="1706" spans="1:20" ht="32">
      <c r="A1706">
        <v>1501</v>
      </c>
      <c r="B1706" s="3" t="s">
        <v>1502</v>
      </c>
      <c r="C1706" s="3" t="s">
        <v>5611</v>
      </c>
      <c r="D1706">
        <v>52000</v>
      </c>
      <c r="E1706">
        <v>86492</v>
      </c>
      <c r="F1706" t="s">
        <v>8219</v>
      </c>
      <c r="G1706" t="s">
        <v>8229</v>
      </c>
      <c r="H1706" t="s">
        <v>8251</v>
      </c>
      <c r="I1706">
        <v>1436364023</v>
      </c>
      <c r="J1706">
        <v>1433772023</v>
      </c>
      <c r="K1706" t="b">
        <v>1</v>
      </c>
      <c r="L1706">
        <v>885</v>
      </c>
      <c r="M1706" t="b">
        <v>1</v>
      </c>
      <c r="N1706" t="s">
        <v>8285</v>
      </c>
      <c r="O1706">
        <f t="shared" si="104"/>
        <v>166.33</v>
      </c>
      <c r="P1706">
        <f t="shared" si="105"/>
        <v>97.73</v>
      </c>
      <c r="Q1706" s="5" t="s">
        <v>8338</v>
      </c>
      <c r="R1706" t="s">
        <v>8339</v>
      </c>
      <c r="S1706" s="9">
        <f t="shared" si="106"/>
        <v>42163.2502662037</v>
      </c>
      <c r="T1706" s="9">
        <f t="shared" si="107"/>
        <v>42193.2502662037</v>
      </c>
    </row>
    <row r="1707" spans="1:20" ht="48">
      <c r="A1707">
        <v>1502</v>
      </c>
      <c r="B1707" s="3" t="s">
        <v>1503</v>
      </c>
      <c r="C1707" s="3" t="s">
        <v>5612</v>
      </c>
      <c r="D1707">
        <v>22000</v>
      </c>
      <c r="E1707">
        <v>22318</v>
      </c>
      <c r="F1707" t="s">
        <v>8219</v>
      </c>
      <c r="G1707" t="s">
        <v>8225</v>
      </c>
      <c r="H1707" t="s">
        <v>8247</v>
      </c>
      <c r="I1707">
        <v>1458943200</v>
      </c>
      <c r="J1707">
        <v>1456491680</v>
      </c>
      <c r="K1707" t="b">
        <v>1</v>
      </c>
      <c r="L1707">
        <v>329</v>
      </c>
      <c r="M1707" t="b">
        <v>1</v>
      </c>
      <c r="N1707" t="s">
        <v>8285</v>
      </c>
      <c r="O1707">
        <f t="shared" si="104"/>
        <v>101.45</v>
      </c>
      <c r="P1707">
        <f t="shared" si="105"/>
        <v>67.84</v>
      </c>
      <c r="Q1707" s="5" t="s">
        <v>8338</v>
      </c>
      <c r="R1707" t="s">
        <v>8339</v>
      </c>
      <c r="S1707" s="9">
        <f t="shared" si="106"/>
        <v>42426.20925925926</v>
      </c>
      <c r="T1707" s="9">
        <f t="shared" si="107"/>
        <v>42454.583333333336</v>
      </c>
    </row>
    <row r="1708" spans="1:20" ht="48">
      <c r="A1708">
        <v>1503</v>
      </c>
      <c r="B1708" s="3" t="s">
        <v>1504</v>
      </c>
      <c r="C1708" s="3" t="s">
        <v>5613</v>
      </c>
      <c r="D1708">
        <v>3750</v>
      </c>
      <c r="E1708">
        <v>4045.93</v>
      </c>
      <c r="F1708" t="s">
        <v>8219</v>
      </c>
      <c r="G1708" t="s">
        <v>8242</v>
      </c>
      <c r="H1708" t="s">
        <v>8249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8285</v>
      </c>
      <c r="O1708">
        <f t="shared" si="104"/>
        <v>107.89</v>
      </c>
      <c r="P1708">
        <f t="shared" si="105"/>
        <v>56.98</v>
      </c>
      <c r="Q1708" s="5" t="s">
        <v>8338</v>
      </c>
      <c r="R1708" t="s">
        <v>8339</v>
      </c>
      <c r="S1708" s="9">
        <f t="shared" si="106"/>
        <v>42606.01390046296</v>
      </c>
      <c r="T1708" s="9">
        <f t="shared" si="107"/>
        <v>42666.01390046296</v>
      </c>
    </row>
    <row r="1709" spans="1:20" ht="32">
      <c r="A1709">
        <v>1504</v>
      </c>
      <c r="B1709" s="3" t="s">
        <v>1505</v>
      </c>
      <c r="C1709" s="3" t="s">
        <v>5614</v>
      </c>
      <c r="D1709">
        <v>6500</v>
      </c>
      <c r="E1709">
        <v>18066</v>
      </c>
      <c r="F1709" t="s">
        <v>8219</v>
      </c>
      <c r="G1709" t="s">
        <v>8225</v>
      </c>
      <c r="H1709" t="s">
        <v>8247</v>
      </c>
      <c r="I1709">
        <v>1402389180</v>
      </c>
      <c r="J1709">
        <v>1399996024</v>
      </c>
      <c r="K1709" t="b">
        <v>1</v>
      </c>
      <c r="L1709">
        <v>269</v>
      </c>
      <c r="M1709" t="b">
        <v>1</v>
      </c>
      <c r="N1709" t="s">
        <v>8285</v>
      </c>
      <c r="O1709">
        <f t="shared" si="104"/>
        <v>277.94</v>
      </c>
      <c r="P1709">
        <f t="shared" si="105"/>
        <v>67.16</v>
      </c>
      <c r="Q1709" s="5" t="s">
        <v>8338</v>
      </c>
      <c r="R1709" t="s">
        <v>8339</v>
      </c>
      <c r="S1709" s="9">
        <f t="shared" si="106"/>
        <v>41772.32435185185</v>
      </c>
      <c r="T1709" s="9">
        <f t="shared" si="107"/>
        <v>41800.022916666661</v>
      </c>
    </row>
    <row r="1710" spans="1:20" ht="48">
      <c r="A1710">
        <v>1505</v>
      </c>
      <c r="B1710" s="3" t="s">
        <v>1506</v>
      </c>
      <c r="C1710" s="3" t="s">
        <v>5615</v>
      </c>
      <c r="D1710">
        <v>16000</v>
      </c>
      <c r="E1710">
        <v>16573</v>
      </c>
      <c r="F1710" t="s">
        <v>8219</v>
      </c>
      <c r="G1710" t="s">
        <v>8236</v>
      </c>
      <c r="H1710" t="s">
        <v>8249</v>
      </c>
      <c r="I1710">
        <v>1458676860</v>
      </c>
      <c r="J1710">
        <v>1455446303</v>
      </c>
      <c r="K1710" t="b">
        <v>1</v>
      </c>
      <c r="L1710">
        <v>345</v>
      </c>
      <c r="M1710" t="b">
        <v>1</v>
      </c>
      <c r="N1710" t="s">
        <v>8285</v>
      </c>
      <c r="O1710">
        <f t="shared" si="104"/>
        <v>103.58</v>
      </c>
      <c r="P1710">
        <f t="shared" si="105"/>
        <v>48.04</v>
      </c>
      <c r="Q1710" s="5" t="s">
        <v>8338</v>
      </c>
      <c r="R1710" t="s">
        <v>8339</v>
      </c>
      <c r="S1710" s="9">
        <f t="shared" si="106"/>
        <v>42414.109988425924</v>
      </c>
      <c r="T1710" s="9">
        <f t="shared" si="107"/>
        <v>42451.500694444439</v>
      </c>
    </row>
    <row r="1711" spans="1:20" ht="48">
      <c r="A1711">
        <v>1506</v>
      </c>
      <c r="B1711" s="3" t="s">
        <v>1507</v>
      </c>
      <c r="C1711" s="3" t="s">
        <v>5616</v>
      </c>
      <c r="D1711">
        <v>1500</v>
      </c>
      <c r="E1711">
        <v>1671</v>
      </c>
      <c r="F1711" t="s">
        <v>8219</v>
      </c>
      <c r="G1711" t="s">
        <v>8225</v>
      </c>
      <c r="H1711" t="s">
        <v>8247</v>
      </c>
      <c r="I1711">
        <v>1406227904</v>
      </c>
      <c r="J1711">
        <v>1403635904</v>
      </c>
      <c r="K1711" t="b">
        <v>1</v>
      </c>
      <c r="L1711">
        <v>43</v>
      </c>
      <c r="M1711" t="b">
        <v>1</v>
      </c>
      <c r="N1711" t="s">
        <v>8285</v>
      </c>
      <c r="O1711">
        <f t="shared" si="104"/>
        <v>111.4</v>
      </c>
      <c r="P1711">
        <f t="shared" si="105"/>
        <v>38.86</v>
      </c>
      <c r="Q1711" s="5" t="s">
        <v>8338</v>
      </c>
      <c r="R1711" t="s">
        <v>8339</v>
      </c>
      <c r="S1711" s="9">
        <f t="shared" si="106"/>
        <v>41814.452592592592</v>
      </c>
      <c r="T1711" s="9">
        <f t="shared" si="107"/>
        <v>41844.452592592592</v>
      </c>
    </row>
    <row r="1712" spans="1:20" ht="48">
      <c r="A1712">
        <v>1507</v>
      </c>
      <c r="B1712" s="3" t="s">
        <v>1508</v>
      </c>
      <c r="C1712" s="3" t="s">
        <v>5617</v>
      </c>
      <c r="D1712">
        <v>1200</v>
      </c>
      <c r="E1712">
        <v>2580</v>
      </c>
      <c r="F1712" t="s">
        <v>8219</v>
      </c>
      <c r="G1712" t="s">
        <v>8224</v>
      </c>
      <c r="H1712" t="s">
        <v>8246</v>
      </c>
      <c r="I1712">
        <v>1273911000</v>
      </c>
      <c r="J1712">
        <v>1268822909</v>
      </c>
      <c r="K1712" t="b">
        <v>1</v>
      </c>
      <c r="L1712">
        <v>33</v>
      </c>
      <c r="M1712" t="b">
        <v>1</v>
      </c>
      <c r="N1712" t="s">
        <v>8285</v>
      </c>
      <c r="O1712">
        <f t="shared" si="104"/>
        <v>215</v>
      </c>
      <c r="P1712">
        <f t="shared" si="105"/>
        <v>78.180000000000007</v>
      </c>
      <c r="Q1712" s="5" t="s">
        <v>8338</v>
      </c>
      <c r="R1712" t="s">
        <v>8339</v>
      </c>
      <c r="S1712" s="9">
        <f t="shared" si="106"/>
        <v>40254.117002314808</v>
      </c>
      <c r="T1712" s="9">
        <f t="shared" si="107"/>
        <v>40313.006944444445</v>
      </c>
    </row>
    <row r="1713" spans="1:20" ht="48">
      <c r="A1713">
        <v>1508</v>
      </c>
      <c r="B1713" s="3" t="s">
        <v>1509</v>
      </c>
      <c r="C1713" s="3" t="s">
        <v>5618</v>
      </c>
      <c r="D1713">
        <v>18500</v>
      </c>
      <c r="E1713">
        <v>20491</v>
      </c>
      <c r="F1713" t="s">
        <v>8219</v>
      </c>
      <c r="G1713" t="s">
        <v>8224</v>
      </c>
      <c r="H1713" t="s">
        <v>8246</v>
      </c>
      <c r="I1713">
        <v>1403880281</v>
      </c>
      <c r="J1713">
        <v>1401201881</v>
      </c>
      <c r="K1713" t="b">
        <v>1</v>
      </c>
      <c r="L1713">
        <v>211</v>
      </c>
      <c r="M1713" t="b">
        <v>1</v>
      </c>
      <c r="N1713" t="s">
        <v>8285</v>
      </c>
      <c r="O1713">
        <f t="shared" si="104"/>
        <v>110.76</v>
      </c>
      <c r="P1713">
        <f t="shared" si="105"/>
        <v>97.11</v>
      </c>
      <c r="Q1713" s="5" t="s">
        <v>8338</v>
      </c>
      <c r="R1713" t="s">
        <v>8339</v>
      </c>
      <c r="S1713" s="9">
        <f t="shared" si="106"/>
        <v>41786.281030092592</v>
      </c>
      <c r="T1713" s="9">
        <f t="shared" si="107"/>
        <v>41817.281030092592</v>
      </c>
    </row>
    <row r="1714" spans="1:20" ht="48">
      <c r="A1714">
        <v>1509</v>
      </c>
      <c r="B1714" s="3" t="s">
        <v>1510</v>
      </c>
      <c r="C1714" s="3" t="s">
        <v>5619</v>
      </c>
      <c r="D1714">
        <v>17500</v>
      </c>
      <c r="E1714">
        <v>21637.22</v>
      </c>
      <c r="F1714" t="s">
        <v>8219</v>
      </c>
      <c r="G1714" t="s">
        <v>8236</v>
      </c>
      <c r="H1714" t="s">
        <v>8249</v>
      </c>
      <c r="I1714">
        <v>1487113140</v>
      </c>
      <c r="J1714">
        <v>1484570885</v>
      </c>
      <c r="K1714" t="b">
        <v>1</v>
      </c>
      <c r="L1714">
        <v>196</v>
      </c>
      <c r="M1714" t="b">
        <v>1</v>
      </c>
      <c r="N1714" t="s">
        <v>8285</v>
      </c>
      <c r="O1714">
        <f t="shared" si="104"/>
        <v>123.64</v>
      </c>
      <c r="P1714">
        <f t="shared" si="105"/>
        <v>110.39</v>
      </c>
      <c r="Q1714" s="5" t="s">
        <v>8338</v>
      </c>
      <c r="R1714" t="s">
        <v>8339</v>
      </c>
      <c r="S1714" s="9">
        <f t="shared" si="106"/>
        <v>42751.200057870366</v>
      </c>
      <c r="T1714" s="9">
        <f t="shared" si="107"/>
        <v>42780.624305555553</v>
      </c>
    </row>
    <row r="1715" spans="1:20" ht="48">
      <c r="A1715">
        <v>1510</v>
      </c>
      <c r="B1715" s="3" t="s">
        <v>1511</v>
      </c>
      <c r="C1715" s="3" t="s">
        <v>5620</v>
      </c>
      <c r="D1715">
        <v>16000</v>
      </c>
      <c r="E1715">
        <v>16165.6</v>
      </c>
      <c r="F1715" t="s">
        <v>8219</v>
      </c>
      <c r="G1715" t="s">
        <v>8225</v>
      </c>
      <c r="H1715" t="s">
        <v>8247</v>
      </c>
      <c r="I1715">
        <v>1405761278</v>
      </c>
      <c r="J1715">
        <v>1403169278</v>
      </c>
      <c r="K1715" t="b">
        <v>1</v>
      </c>
      <c r="L1715">
        <v>405</v>
      </c>
      <c r="M1715" t="b">
        <v>1</v>
      </c>
      <c r="N1715" t="s">
        <v>8285</v>
      </c>
      <c r="O1715">
        <f t="shared" si="104"/>
        <v>101.04</v>
      </c>
      <c r="P1715">
        <f t="shared" si="105"/>
        <v>39.92</v>
      </c>
      <c r="Q1715" s="5" t="s">
        <v>8338</v>
      </c>
      <c r="R1715" t="s">
        <v>8339</v>
      </c>
      <c r="S1715" s="9">
        <f t="shared" si="106"/>
        <v>41809.051828703705</v>
      </c>
      <c r="T1715" s="9">
        <f t="shared" si="107"/>
        <v>41839.051828703705</v>
      </c>
    </row>
    <row r="1716" spans="1:20" ht="48">
      <c r="A1716">
        <v>1511</v>
      </c>
      <c r="B1716" s="3" t="s">
        <v>1512</v>
      </c>
      <c r="C1716" s="3" t="s">
        <v>5621</v>
      </c>
      <c r="D1716">
        <v>14000</v>
      </c>
      <c r="E1716">
        <v>15651</v>
      </c>
      <c r="F1716" t="s">
        <v>8219</v>
      </c>
      <c r="G1716" t="s">
        <v>8224</v>
      </c>
      <c r="H1716" t="s">
        <v>8246</v>
      </c>
      <c r="I1716">
        <v>1447858804</v>
      </c>
      <c r="J1716">
        <v>1445263204</v>
      </c>
      <c r="K1716" t="b">
        <v>1</v>
      </c>
      <c r="L1716">
        <v>206</v>
      </c>
      <c r="M1716" t="b">
        <v>1</v>
      </c>
      <c r="N1716" t="s">
        <v>8285</v>
      </c>
      <c r="O1716">
        <f t="shared" si="104"/>
        <v>111.79</v>
      </c>
      <c r="P1716">
        <f t="shared" si="105"/>
        <v>75.98</v>
      </c>
      <c r="Q1716" s="5" t="s">
        <v>8338</v>
      </c>
      <c r="R1716" t="s">
        <v>8339</v>
      </c>
      <c r="S1716" s="9">
        <f t="shared" si="106"/>
        <v>42296.250046296293</v>
      </c>
      <c r="T1716" s="9">
        <f t="shared" si="107"/>
        <v>42326.291712962957</v>
      </c>
    </row>
    <row r="1717" spans="1:20" ht="48">
      <c r="A1717">
        <v>1512</v>
      </c>
      <c r="B1717" s="3" t="s">
        <v>1513</v>
      </c>
      <c r="C1717" s="3" t="s">
        <v>5622</v>
      </c>
      <c r="D1717">
        <v>3500</v>
      </c>
      <c r="E1717">
        <v>19557</v>
      </c>
      <c r="F1717" t="s">
        <v>8219</v>
      </c>
      <c r="G1717" t="s">
        <v>8224</v>
      </c>
      <c r="H1717" t="s">
        <v>8246</v>
      </c>
      <c r="I1717">
        <v>1486311939</v>
      </c>
      <c r="J1717">
        <v>1483719939</v>
      </c>
      <c r="K1717" t="b">
        <v>1</v>
      </c>
      <c r="L1717">
        <v>335</v>
      </c>
      <c r="M1717" t="b">
        <v>1</v>
      </c>
      <c r="N1717" t="s">
        <v>8285</v>
      </c>
      <c r="O1717">
        <f t="shared" si="104"/>
        <v>558.77</v>
      </c>
      <c r="P1717">
        <f t="shared" si="105"/>
        <v>58.38</v>
      </c>
      <c r="Q1717" s="5" t="s">
        <v>8338</v>
      </c>
      <c r="R1717" t="s">
        <v>8339</v>
      </c>
      <c r="S1717" s="9">
        <f t="shared" si="106"/>
        <v>42741.351145833331</v>
      </c>
      <c r="T1717" s="9">
        <f t="shared" si="107"/>
        <v>42771.351145833331</v>
      </c>
    </row>
    <row r="1718" spans="1:20" ht="48">
      <c r="A1718">
        <v>1513</v>
      </c>
      <c r="B1718" s="3" t="s">
        <v>1514</v>
      </c>
      <c r="C1718" s="3" t="s">
        <v>5623</v>
      </c>
      <c r="D1718">
        <v>8000</v>
      </c>
      <c r="E1718">
        <v>12001.5</v>
      </c>
      <c r="F1718" t="s">
        <v>8219</v>
      </c>
      <c r="G1718" t="s">
        <v>8225</v>
      </c>
      <c r="H1718" t="s">
        <v>8247</v>
      </c>
      <c r="I1718">
        <v>1405523866</v>
      </c>
      <c r="J1718">
        <v>1402931866</v>
      </c>
      <c r="K1718" t="b">
        <v>1</v>
      </c>
      <c r="L1718">
        <v>215</v>
      </c>
      <c r="M1718" t="b">
        <v>1</v>
      </c>
      <c r="N1718" t="s">
        <v>8285</v>
      </c>
      <c r="O1718">
        <f t="shared" si="104"/>
        <v>150.02000000000001</v>
      </c>
      <c r="P1718">
        <f t="shared" si="105"/>
        <v>55.82</v>
      </c>
      <c r="Q1718" s="5" t="s">
        <v>8338</v>
      </c>
      <c r="R1718" t="s">
        <v>8339</v>
      </c>
      <c r="S1718" s="9">
        <f t="shared" si="106"/>
        <v>41806.30400462963</v>
      </c>
      <c r="T1718" s="9">
        <f t="shared" si="107"/>
        <v>41836.30400462963</v>
      </c>
    </row>
    <row r="1719" spans="1:20" ht="48">
      <c r="A1719">
        <v>1514</v>
      </c>
      <c r="B1719" s="3" t="s">
        <v>1515</v>
      </c>
      <c r="C1719" s="3" t="s">
        <v>5624</v>
      </c>
      <c r="D1719">
        <v>25000</v>
      </c>
      <c r="E1719">
        <v>26619</v>
      </c>
      <c r="F1719" t="s">
        <v>8219</v>
      </c>
      <c r="G1719" t="s">
        <v>8224</v>
      </c>
      <c r="H1719" t="s">
        <v>8246</v>
      </c>
      <c r="I1719">
        <v>1443363640</v>
      </c>
      <c r="J1719">
        <v>1439907640</v>
      </c>
      <c r="K1719" t="b">
        <v>1</v>
      </c>
      <c r="L1719">
        <v>176</v>
      </c>
      <c r="M1719" t="b">
        <v>1</v>
      </c>
      <c r="N1719" t="s">
        <v>8285</v>
      </c>
      <c r="O1719">
        <f t="shared" si="104"/>
        <v>106.48</v>
      </c>
      <c r="P1719">
        <f t="shared" si="105"/>
        <v>151.24</v>
      </c>
      <c r="Q1719" s="5" t="s">
        <v>8338</v>
      </c>
      <c r="R1719" t="s">
        <v>8339</v>
      </c>
      <c r="S1719" s="9">
        <f t="shared" si="106"/>
        <v>42234.264351851853</v>
      </c>
      <c r="T1719" s="9">
        <f t="shared" si="107"/>
        <v>42274.264351851853</v>
      </c>
    </row>
    <row r="1720" spans="1:20" ht="48">
      <c r="A1720">
        <v>1515</v>
      </c>
      <c r="B1720" s="3" t="s">
        <v>1516</v>
      </c>
      <c r="C1720" s="3" t="s">
        <v>5625</v>
      </c>
      <c r="D1720">
        <v>300000</v>
      </c>
      <c r="E1720">
        <v>471567</v>
      </c>
      <c r="F1720" t="s">
        <v>8219</v>
      </c>
      <c r="G1720" t="s">
        <v>8234</v>
      </c>
      <c r="H1720" t="s">
        <v>8254</v>
      </c>
      <c r="I1720">
        <v>1458104697</v>
      </c>
      <c r="J1720">
        <v>1455516297</v>
      </c>
      <c r="K1720" t="b">
        <v>1</v>
      </c>
      <c r="L1720">
        <v>555</v>
      </c>
      <c r="M1720" t="b">
        <v>1</v>
      </c>
      <c r="N1720" t="s">
        <v>8285</v>
      </c>
      <c r="O1720">
        <f t="shared" si="104"/>
        <v>157.19</v>
      </c>
      <c r="P1720">
        <f t="shared" si="105"/>
        <v>849.67</v>
      </c>
      <c r="Q1720" s="5" t="s">
        <v>8338</v>
      </c>
      <c r="R1720" t="s">
        <v>8339</v>
      </c>
      <c r="S1720" s="9">
        <f t="shared" si="106"/>
        <v>42414.92010416666</v>
      </c>
      <c r="T1720" s="9">
        <f t="shared" si="107"/>
        <v>42444.878437499996</v>
      </c>
    </row>
    <row r="1721" spans="1:20" ht="48">
      <c r="A1721">
        <v>1516</v>
      </c>
      <c r="B1721" s="3" t="s">
        <v>1517</v>
      </c>
      <c r="C1721" s="3" t="s">
        <v>5626</v>
      </c>
      <c r="D1721">
        <v>17000</v>
      </c>
      <c r="E1721">
        <v>18472</v>
      </c>
      <c r="F1721" t="s">
        <v>8219</v>
      </c>
      <c r="G1721" t="s">
        <v>8224</v>
      </c>
      <c r="H1721" t="s">
        <v>8246</v>
      </c>
      <c r="I1721">
        <v>1475762400</v>
      </c>
      <c r="J1721">
        <v>1473160292</v>
      </c>
      <c r="K1721" t="b">
        <v>1</v>
      </c>
      <c r="L1721">
        <v>116</v>
      </c>
      <c r="M1721" t="b">
        <v>1</v>
      </c>
      <c r="N1721" t="s">
        <v>8285</v>
      </c>
      <c r="O1721">
        <f t="shared" si="104"/>
        <v>108.66</v>
      </c>
      <c r="P1721">
        <f t="shared" si="105"/>
        <v>159.24</v>
      </c>
      <c r="Q1721" s="5" t="s">
        <v>8338</v>
      </c>
      <c r="R1721" t="s">
        <v>8339</v>
      </c>
      <c r="S1721" s="9">
        <f t="shared" si="106"/>
        <v>42619.133009259262</v>
      </c>
      <c r="T1721" s="9">
        <f t="shared" si="107"/>
        <v>42649.249999999993</v>
      </c>
    </row>
    <row r="1722" spans="1:20" ht="48">
      <c r="A1722">
        <v>1517</v>
      </c>
      <c r="B1722" s="3" t="s">
        <v>1518</v>
      </c>
      <c r="C1722" s="3" t="s">
        <v>5627</v>
      </c>
      <c r="D1722">
        <v>15000</v>
      </c>
      <c r="E1722">
        <v>24297</v>
      </c>
      <c r="F1722" t="s">
        <v>8219</v>
      </c>
      <c r="G1722" t="s">
        <v>8224</v>
      </c>
      <c r="H1722" t="s">
        <v>8246</v>
      </c>
      <c r="I1722">
        <v>1417845600</v>
      </c>
      <c r="J1722">
        <v>1415194553</v>
      </c>
      <c r="K1722" t="b">
        <v>1</v>
      </c>
      <c r="L1722">
        <v>615</v>
      </c>
      <c r="M1722" t="b">
        <v>1</v>
      </c>
      <c r="N1722" t="s">
        <v>8285</v>
      </c>
      <c r="O1722">
        <f t="shared" si="104"/>
        <v>161.97999999999999</v>
      </c>
      <c r="P1722">
        <f t="shared" si="105"/>
        <v>39.51</v>
      </c>
      <c r="Q1722" s="5" t="s">
        <v>8338</v>
      </c>
      <c r="R1722" t="s">
        <v>8339</v>
      </c>
      <c r="S1722" s="9">
        <f t="shared" si="106"/>
        <v>41948.233252314814</v>
      </c>
      <c r="T1722" s="9">
        <f t="shared" si="107"/>
        <v>41978.916666666664</v>
      </c>
    </row>
    <row r="1723" spans="1:20" ht="32">
      <c r="A1723">
        <v>1518</v>
      </c>
      <c r="B1723" s="3" t="s">
        <v>1519</v>
      </c>
      <c r="C1723" s="3" t="s">
        <v>5628</v>
      </c>
      <c r="D1723">
        <v>15000</v>
      </c>
      <c r="E1723">
        <v>30805</v>
      </c>
      <c r="F1723" t="s">
        <v>8219</v>
      </c>
      <c r="G1723" t="s">
        <v>8224</v>
      </c>
      <c r="H1723" t="s">
        <v>8246</v>
      </c>
      <c r="I1723">
        <v>1401565252</v>
      </c>
      <c r="J1723">
        <v>1398973252</v>
      </c>
      <c r="K1723" t="b">
        <v>1</v>
      </c>
      <c r="L1723">
        <v>236</v>
      </c>
      <c r="M1723" t="b">
        <v>1</v>
      </c>
      <c r="N1723" t="s">
        <v>8285</v>
      </c>
      <c r="O1723">
        <f t="shared" si="104"/>
        <v>205.37</v>
      </c>
      <c r="P1723">
        <f t="shared" si="105"/>
        <v>130.53</v>
      </c>
      <c r="Q1723" s="5" t="s">
        <v>8338</v>
      </c>
      <c r="R1723" t="s">
        <v>8339</v>
      </c>
      <c r="S1723" s="9">
        <f t="shared" si="106"/>
        <v>41760.486712962964</v>
      </c>
      <c r="T1723" s="9">
        <f t="shared" si="107"/>
        <v>41790.486712962964</v>
      </c>
    </row>
    <row r="1724" spans="1:20" ht="48">
      <c r="A1724">
        <v>1519</v>
      </c>
      <c r="B1724" s="3" t="s">
        <v>1520</v>
      </c>
      <c r="C1724" s="3" t="s">
        <v>5629</v>
      </c>
      <c r="D1724">
        <v>9000</v>
      </c>
      <c r="E1724">
        <v>9302.75</v>
      </c>
      <c r="F1724" t="s">
        <v>8219</v>
      </c>
      <c r="G1724" t="s">
        <v>8224</v>
      </c>
      <c r="H1724" t="s">
        <v>8246</v>
      </c>
      <c r="I1724">
        <v>1403301540</v>
      </c>
      <c r="J1724">
        <v>1400867283</v>
      </c>
      <c r="K1724" t="b">
        <v>1</v>
      </c>
      <c r="L1724">
        <v>145</v>
      </c>
      <c r="M1724" t="b">
        <v>1</v>
      </c>
      <c r="N1724" t="s">
        <v>8285</v>
      </c>
      <c r="O1724">
        <f t="shared" si="104"/>
        <v>103.36</v>
      </c>
      <c r="P1724">
        <f t="shared" si="105"/>
        <v>64.16</v>
      </c>
      <c r="Q1724" s="5" t="s">
        <v>8338</v>
      </c>
      <c r="R1724" t="s">
        <v>8339</v>
      </c>
      <c r="S1724" s="9">
        <f t="shared" si="106"/>
        <v>41782.408368055556</v>
      </c>
      <c r="T1724" s="9">
        <f t="shared" si="107"/>
        <v>41810.582638888889</v>
      </c>
    </row>
    <row r="1725" spans="1:20" ht="32">
      <c r="A1725">
        <v>1520</v>
      </c>
      <c r="B1725" s="3" t="s">
        <v>1521</v>
      </c>
      <c r="C1725" s="3" t="s">
        <v>5630</v>
      </c>
      <c r="D1725">
        <v>18000</v>
      </c>
      <c r="E1725">
        <v>18625</v>
      </c>
      <c r="F1725" t="s">
        <v>8219</v>
      </c>
      <c r="G1725" t="s">
        <v>8224</v>
      </c>
      <c r="H1725" t="s">
        <v>8246</v>
      </c>
      <c r="I1725">
        <v>1418961600</v>
      </c>
      <c r="J1725">
        <v>1415824513</v>
      </c>
      <c r="K1725" t="b">
        <v>1</v>
      </c>
      <c r="L1725">
        <v>167</v>
      </c>
      <c r="M1725" t="b">
        <v>1</v>
      </c>
      <c r="N1725" t="s">
        <v>8285</v>
      </c>
      <c r="O1725">
        <f t="shared" si="104"/>
        <v>103.47</v>
      </c>
      <c r="P1725">
        <f t="shared" si="105"/>
        <v>111.53</v>
      </c>
      <c r="Q1725" s="5" t="s">
        <v>8338</v>
      </c>
      <c r="R1725" t="s">
        <v>8339</v>
      </c>
      <c r="S1725" s="9">
        <f t="shared" si="106"/>
        <v>41955.524456018517</v>
      </c>
      <c r="T1725" s="9">
        <f t="shared" si="107"/>
        <v>41991.833333333336</v>
      </c>
    </row>
    <row r="1726" spans="1:20" ht="48">
      <c r="A1726">
        <v>1521</v>
      </c>
      <c r="B1726" s="3" t="s">
        <v>1522</v>
      </c>
      <c r="C1726" s="3" t="s">
        <v>5631</v>
      </c>
      <c r="D1726">
        <v>37500</v>
      </c>
      <c r="E1726">
        <v>40055</v>
      </c>
      <c r="F1726" t="s">
        <v>8219</v>
      </c>
      <c r="G1726" t="s">
        <v>8224</v>
      </c>
      <c r="H1726" t="s">
        <v>8246</v>
      </c>
      <c r="I1726">
        <v>1465272091</v>
      </c>
      <c r="J1726">
        <v>1462248091</v>
      </c>
      <c r="K1726" t="b">
        <v>1</v>
      </c>
      <c r="L1726">
        <v>235</v>
      </c>
      <c r="M1726" t="b">
        <v>1</v>
      </c>
      <c r="N1726" t="s">
        <v>8285</v>
      </c>
      <c r="O1726">
        <f t="shared" si="104"/>
        <v>106.81</v>
      </c>
      <c r="P1726">
        <f t="shared" si="105"/>
        <v>170.45</v>
      </c>
      <c r="Q1726" s="5" t="s">
        <v>8338</v>
      </c>
      <c r="R1726" t="s">
        <v>8339</v>
      </c>
      <c r="S1726" s="9">
        <f t="shared" si="106"/>
        <v>42492.834386574068</v>
      </c>
      <c r="T1726" s="9">
        <f t="shared" si="107"/>
        <v>42527.834386574068</v>
      </c>
    </row>
    <row r="1727" spans="1:20" ht="48">
      <c r="A1727">
        <v>1522</v>
      </c>
      <c r="B1727" s="3" t="s">
        <v>1523</v>
      </c>
      <c r="C1727" s="3" t="s">
        <v>5632</v>
      </c>
      <c r="D1727">
        <v>43500</v>
      </c>
      <c r="E1727">
        <v>60450.1</v>
      </c>
      <c r="F1727" t="s">
        <v>8219</v>
      </c>
      <c r="G1727" t="s">
        <v>8224</v>
      </c>
      <c r="H1727" t="s">
        <v>8246</v>
      </c>
      <c r="I1727">
        <v>1413575739</v>
      </c>
      <c r="J1727">
        <v>1410983739</v>
      </c>
      <c r="K1727" t="b">
        <v>1</v>
      </c>
      <c r="L1727">
        <v>452</v>
      </c>
      <c r="M1727" t="b">
        <v>1</v>
      </c>
      <c r="N1727" t="s">
        <v>8285</v>
      </c>
      <c r="O1727">
        <f t="shared" si="104"/>
        <v>138.97</v>
      </c>
      <c r="P1727">
        <f t="shared" si="105"/>
        <v>133.74</v>
      </c>
      <c r="Q1727" s="5" t="s">
        <v>8338</v>
      </c>
      <c r="R1727" t="s">
        <v>8339</v>
      </c>
      <c r="S1727" s="9">
        <f t="shared" si="106"/>
        <v>41899.496979166666</v>
      </c>
      <c r="T1727" s="9">
        <f t="shared" si="107"/>
        <v>41929.496979166666</v>
      </c>
    </row>
    <row r="1728" spans="1:20" ht="48">
      <c r="A1728">
        <v>1523</v>
      </c>
      <c r="B1728" s="3" t="s">
        <v>1524</v>
      </c>
      <c r="C1728" s="3" t="s">
        <v>5633</v>
      </c>
      <c r="D1728">
        <v>18500</v>
      </c>
      <c r="E1728">
        <v>23096</v>
      </c>
      <c r="F1728" t="s">
        <v>8219</v>
      </c>
      <c r="G1728" t="s">
        <v>8224</v>
      </c>
      <c r="H1728" t="s">
        <v>8246</v>
      </c>
      <c r="I1728">
        <v>1419292800</v>
      </c>
      <c r="J1728">
        <v>1416592916</v>
      </c>
      <c r="K1728" t="b">
        <v>1</v>
      </c>
      <c r="L1728">
        <v>241</v>
      </c>
      <c r="M1728" t="b">
        <v>1</v>
      </c>
      <c r="N1728" t="s">
        <v>8285</v>
      </c>
      <c r="O1728">
        <f t="shared" si="104"/>
        <v>124.84</v>
      </c>
      <c r="P1728">
        <f t="shared" si="105"/>
        <v>95.83</v>
      </c>
      <c r="Q1728" s="5" t="s">
        <v>8338</v>
      </c>
      <c r="R1728" t="s">
        <v>8339</v>
      </c>
      <c r="S1728" s="9">
        <f t="shared" si="106"/>
        <v>41964.418009259258</v>
      </c>
      <c r="T1728" s="9">
        <f t="shared" si="107"/>
        <v>41995.666666666664</v>
      </c>
    </row>
    <row r="1729" spans="1:20" ht="48">
      <c r="A1729">
        <v>1524</v>
      </c>
      <c r="B1729" s="3" t="s">
        <v>1525</v>
      </c>
      <c r="C1729" s="3" t="s">
        <v>5634</v>
      </c>
      <c r="D1729">
        <v>3000</v>
      </c>
      <c r="E1729">
        <v>6210</v>
      </c>
      <c r="F1729" t="s">
        <v>8219</v>
      </c>
      <c r="G1729" t="s">
        <v>8235</v>
      </c>
      <c r="H1729" t="s">
        <v>8255</v>
      </c>
      <c r="I1729">
        <v>1487592090</v>
      </c>
      <c r="J1729">
        <v>1485000090</v>
      </c>
      <c r="K1729" t="b">
        <v>1</v>
      </c>
      <c r="L1729">
        <v>28</v>
      </c>
      <c r="M1729" t="b">
        <v>1</v>
      </c>
      <c r="N1729" t="s">
        <v>8285</v>
      </c>
      <c r="O1729">
        <f t="shared" si="104"/>
        <v>207</v>
      </c>
      <c r="P1729">
        <f t="shared" si="105"/>
        <v>221.79</v>
      </c>
      <c r="Q1729" s="5" t="s">
        <v>8338</v>
      </c>
      <c r="R1729" t="s">
        <v>8339</v>
      </c>
      <c r="S1729" s="9">
        <f t="shared" si="106"/>
        <v>42756.167708333327</v>
      </c>
      <c r="T1729" s="9">
        <f t="shared" si="107"/>
        <v>42786.167708333327</v>
      </c>
    </row>
    <row r="1730" spans="1:20" ht="48">
      <c r="A1730">
        <v>1525</v>
      </c>
      <c r="B1730" s="3" t="s">
        <v>1526</v>
      </c>
      <c r="C1730" s="3" t="s">
        <v>5635</v>
      </c>
      <c r="D1730">
        <v>2600</v>
      </c>
      <c r="E1730">
        <v>4524.1499999999996</v>
      </c>
      <c r="F1730" t="s">
        <v>8219</v>
      </c>
      <c r="G1730" t="s">
        <v>8224</v>
      </c>
      <c r="H1730" t="s">
        <v>8246</v>
      </c>
      <c r="I1730">
        <v>1471539138</v>
      </c>
      <c r="J1730">
        <v>1468947138</v>
      </c>
      <c r="K1730" t="b">
        <v>1</v>
      </c>
      <c r="L1730">
        <v>140</v>
      </c>
      <c r="M1730" t="b">
        <v>1</v>
      </c>
      <c r="N1730" t="s">
        <v>8285</v>
      </c>
      <c r="O1730">
        <f t="shared" ref="O1730:O1793" si="108">ROUND((E1730/D1730*100),2)</f>
        <v>174.01</v>
      </c>
      <c r="P1730">
        <f t="shared" ref="P1730:P1793" si="109">ROUND((E1730/L1730),2)</f>
        <v>32.32</v>
      </c>
      <c r="Q1730" s="5" t="s">
        <v>8338</v>
      </c>
      <c r="R1730" t="s">
        <v>8339</v>
      </c>
      <c r="S1730" s="9">
        <f t="shared" si="106"/>
        <v>42570.369652777772</v>
      </c>
      <c r="T1730" s="9">
        <f t="shared" si="107"/>
        <v>42600.369652777772</v>
      </c>
    </row>
    <row r="1731" spans="1:20" ht="48">
      <c r="A1731">
        <v>1526</v>
      </c>
      <c r="B1731" s="3" t="s">
        <v>1527</v>
      </c>
      <c r="C1731" s="3" t="s">
        <v>5636</v>
      </c>
      <c r="D1731">
        <v>23000</v>
      </c>
      <c r="E1731">
        <v>27675</v>
      </c>
      <c r="F1731" t="s">
        <v>8219</v>
      </c>
      <c r="G1731" t="s">
        <v>8224</v>
      </c>
      <c r="H1731" t="s">
        <v>8246</v>
      </c>
      <c r="I1731">
        <v>1453185447</v>
      </c>
      <c r="J1731">
        <v>1448951847</v>
      </c>
      <c r="K1731" t="b">
        <v>1</v>
      </c>
      <c r="L1731">
        <v>280</v>
      </c>
      <c r="M1731" t="b">
        <v>1</v>
      </c>
      <c r="N1731" t="s">
        <v>8285</v>
      </c>
      <c r="O1731">
        <f t="shared" si="108"/>
        <v>120.33</v>
      </c>
      <c r="P1731">
        <f t="shared" si="109"/>
        <v>98.84</v>
      </c>
      <c r="Q1731" s="5" t="s">
        <v>8338</v>
      </c>
      <c r="R1731" t="s">
        <v>8339</v>
      </c>
      <c r="S1731" s="9">
        <f t="shared" ref="S1731:S1794" si="110">(J1731/86400)+25569+(-8/24)</f>
        <v>42338.942673611113</v>
      </c>
      <c r="T1731" s="9">
        <f t="shared" ref="T1731:T1794" si="111">(I1731/86400)+25569+(-8/24)</f>
        <v>42387.942673611113</v>
      </c>
    </row>
    <row r="1732" spans="1:20" ht="32">
      <c r="A1732">
        <v>1527</v>
      </c>
      <c r="B1732" s="3" t="s">
        <v>1528</v>
      </c>
      <c r="C1732" s="3" t="s">
        <v>5637</v>
      </c>
      <c r="D1732">
        <v>3500</v>
      </c>
      <c r="E1732">
        <v>3865.55</v>
      </c>
      <c r="F1732" t="s">
        <v>8219</v>
      </c>
      <c r="G1732" t="s">
        <v>8224</v>
      </c>
      <c r="H1732" t="s">
        <v>8246</v>
      </c>
      <c r="I1732">
        <v>1489497886</v>
      </c>
      <c r="J1732">
        <v>1487082286</v>
      </c>
      <c r="K1732" t="b">
        <v>1</v>
      </c>
      <c r="L1732">
        <v>70</v>
      </c>
      <c r="M1732" t="b">
        <v>1</v>
      </c>
      <c r="N1732" t="s">
        <v>8285</v>
      </c>
      <c r="O1732">
        <f t="shared" si="108"/>
        <v>110.44</v>
      </c>
      <c r="P1732">
        <f t="shared" si="109"/>
        <v>55.22</v>
      </c>
      <c r="Q1732" s="5" t="s">
        <v>8338</v>
      </c>
      <c r="R1732" t="s">
        <v>8339</v>
      </c>
      <c r="S1732" s="9">
        <f t="shared" si="110"/>
        <v>42780.267199074071</v>
      </c>
      <c r="T1732" s="9">
        <f t="shared" si="111"/>
        <v>42808.225532407407</v>
      </c>
    </row>
    <row r="1733" spans="1:20" ht="32">
      <c r="A1733">
        <v>1528</v>
      </c>
      <c r="B1733" s="3" t="s">
        <v>1529</v>
      </c>
      <c r="C1733" s="3" t="s">
        <v>5638</v>
      </c>
      <c r="D1733">
        <v>3000</v>
      </c>
      <c r="E1733">
        <v>8447</v>
      </c>
      <c r="F1733" t="s">
        <v>8219</v>
      </c>
      <c r="G1733" t="s">
        <v>8224</v>
      </c>
      <c r="H1733" t="s">
        <v>8246</v>
      </c>
      <c r="I1733">
        <v>1485907200</v>
      </c>
      <c r="J1733">
        <v>1483292122</v>
      </c>
      <c r="K1733" t="b">
        <v>1</v>
      </c>
      <c r="L1733">
        <v>160</v>
      </c>
      <c r="M1733" t="b">
        <v>1</v>
      </c>
      <c r="N1733" t="s">
        <v>8285</v>
      </c>
      <c r="O1733">
        <f t="shared" si="108"/>
        <v>281.57</v>
      </c>
      <c r="P1733">
        <f t="shared" si="109"/>
        <v>52.79</v>
      </c>
      <c r="Q1733" s="5" t="s">
        <v>8338</v>
      </c>
      <c r="R1733" t="s">
        <v>8339</v>
      </c>
      <c r="S1733" s="9">
        <f t="shared" si="110"/>
        <v>42736.399560185186</v>
      </c>
      <c r="T1733" s="9">
        <f t="shared" si="111"/>
        <v>42766.666666666664</v>
      </c>
    </row>
    <row r="1734" spans="1:20" ht="32">
      <c r="A1734">
        <v>1529</v>
      </c>
      <c r="B1734" s="3" t="s">
        <v>1530</v>
      </c>
      <c r="C1734" s="3" t="s">
        <v>5639</v>
      </c>
      <c r="D1734">
        <v>19000</v>
      </c>
      <c r="E1734">
        <v>19129</v>
      </c>
      <c r="F1734" t="s">
        <v>8219</v>
      </c>
      <c r="G1734" t="s">
        <v>8224</v>
      </c>
      <c r="H1734" t="s">
        <v>8246</v>
      </c>
      <c r="I1734">
        <v>1426773920</v>
      </c>
      <c r="J1734">
        <v>1424185520</v>
      </c>
      <c r="K1734" t="b">
        <v>1</v>
      </c>
      <c r="L1734">
        <v>141</v>
      </c>
      <c r="M1734" t="b">
        <v>1</v>
      </c>
      <c r="N1734" t="s">
        <v>8285</v>
      </c>
      <c r="O1734">
        <f t="shared" si="108"/>
        <v>100.68</v>
      </c>
      <c r="P1734">
        <f t="shared" si="109"/>
        <v>135.66999999999999</v>
      </c>
      <c r="Q1734" s="5" t="s">
        <v>8338</v>
      </c>
      <c r="R1734" t="s">
        <v>8339</v>
      </c>
      <c r="S1734" s="9">
        <f t="shared" si="110"/>
        <v>42052.295370370368</v>
      </c>
      <c r="T1734" s="9">
        <f t="shared" si="111"/>
        <v>42082.253703703704</v>
      </c>
    </row>
    <row r="1735" spans="1:20" ht="48">
      <c r="A1735">
        <v>1530</v>
      </c>
      <c r="B1735" s="3" t="s">
        <v>1531</v>
      </c>
      <c r="C1735" s="3" t="s">
        <v>5640</v>
      </c>
      <c r="D1735">
        <v>35000</v>
      </c>
      <c r="E1735">
        <v>47189</v>
      </c>
      <c r="F1735" t="s">
        <v>8219</v>
      </c>
      <c r="G1735" t="s">
        <v>8224</v>
      </c>
      <c r="H1735" t="s">
        <v>8246</v>
      </c>
      <c r="I1735">
        <v>1445624695</v>
      </c>
      <c r="J1735">
        <v>1443464695</v>
      </c>
      <c r="K1735" t="b">
        <v>1</v>
      </c>
      <c r="L1735">
        <v>874</v>
      </c>
      <c r="M1735" t="b">
        <v>1</v>
      </c>
      <c r="N1735" t="s">
        <v>8285</v>
      </c>
      <c r="O1735">
        <f t="shared" si="108"/>
        <v>134.83000000000001</v>
      </c>
      <c r="P1735">
        <f t="shared" si="109"/>
        <v>53.99</v>
      </c>
      <c r="Q1735" s="5" t="s">
        <v>8338</v>
      </c>
      <c r="R1735" t="s">
        <v>8339</v>
      </c>
      <c r="S1735" s="9">
        <f t="shared" si="110"/>
        <v>42275.433969907404</v>
      </c>
      <c r="T1735" s="9">
        <f t="shared" si="111"/>
        <v>42300.433969907404</v>
      </c>
    </row>
    <row r="1736" spans="1:20" ht="48">
      <c r="A1736">
        <v>1531</v>
      </c>
      <c r="B1736" s="3" t="s">
        <v>1532</v>
      </c>
      <c r="C1736" s="3" t="s">
        <v>5641</v>
      </c>
      <c r="D1736">
        <v>2350</v>
      </c>
      <c r="E1736">
        <v>4135</v>
      </c>
      <c r="F1736" t="s">
        <v>8219</v>
      </c>
      <c r="G1736" t="s">
        <v>8224</v>
      </c>
      <c r="H1736" t="s">
        <v>8246</v>
      </c>
      <c r="I1736">
        <v>1417402800</v>
      </c>
      <c r="J1736">
        <v>1414610126</v>
      </c>
      <c r="K1736" t="b">
        <v>1</v>
      </c>
      <c r="L1736">
        <v>73</v>
      </c>
      <c r="M1736" t="b">
        <v>1</v>
      </c>
      <c r="N1736" t="s">
        <v>8285</v>
      </c>
      <c r="O1736">
        <f t="shared" si="108"/>
        <v>175.96</v>
      </c>
      <c r="P1736">
        <f t="shared" si="109"/>
        <v>56.64</v>
      </c>
      <c r="Q1736" s="5" t="s">
        <v>8338</v>
      </c>
      <c r="R1736" t="s">
        <v>8339</v>
      </c>
      <c r="S1736" s="9">
        <f t="shared" si="110"/>
        <v>41941.469050925924</v>
      </c>
      <c r="T1736" s="9">
        <f t="shared" si="111"/>
        <v>41973.791666666664</v>
      </c>
    </row>
    <row r="1737" spans="1:20" ht="48">
      <c r="A1737">
        <v>1532</v>
      </c>
      <c r="B1737" s="3" t="s">
        <v>1533</v>
      </c>
      <c r="C1737" s="3" t="s">
        <v>5642</v>
      </c>
      <c r="D1737">
        <v>5000</v>
      </c>
      <c r="E1737">
        <v>24201</v>
      </c>
      <c r="F1737" t="s">
        <v>8219</v>
      </c>
      <c r="G1737" t="s">
        <v>8226</v>
      </c>
      <c r="H1737" t="s">
        <v>8248</v>
      </c>
      <c r="I1737">
        <v>1455548400</v>
      </c>
      <c r="J1737">
        <v>1453461865</v>
      </c>
      <c r="K1737" t="b">
        <v>1</v>
      </c>
      <c r="L1737">
        <v>294</v>
      </c>
      <c r="M1737" t="b">
        <v>1</v>
      </c>
      <c r="N1737" t="s">
        <v>8285</v>
      </c>
      <c r="O1737">
        <f t="shared" si="108"/>
        <v>484.02</v>
      </c>
      <c r="P1737">
        <f t="shared" si="109"/>
        <v>82.32</v>
      </c>
      <c r="Q1737" s="5" t="s">
        <v>8338</v>
      </c>
      <c r="R1737" t="s">
        <v>8339</v>
      </c>
      <c r="S1737" s="9">
        <f t="shared" si="110"/>
        <v>42391.141956018517</v>
      </c>
      <c r="T1737" s="9">
        <f t="shared" si="111"/>
        <v>42415.291666666664</v>
      </c>
    </row>
    <row r="1738" spans="1:20" ht="32">
      <c r="A1738">
        <v>1533</v>
      </c>
      <c r="B1738" s="3" t="s">
        <v>1534</v>
      </c>
      <c r="C1738" s="3" t="s">
        <v>5643</v>
      </c>
      <c r="D1738">
        <v>45000</v>
      </c>
      <c r="E1738">
        <v>65313</v>
      </c>
      <c r="F1738" t="s">
        <v>8219</v>
      </c>
      <c r="G1738" t="s">
        <v>8224</v>
      </c>
      <c r="H1738" t="s">
        <v>8246</v>
      </c>
      <c r="I1738">
        <v>1462161540</v>
      </c>
      <c r="J1738">
        <v>1457913777</v>
      </c>
      <c r="K1738" t="b">
        <v>1</v>
      </c>
      <c r="L1738">
        <v>740</v>
      </c>
      <c r="M1738" t="b">
        <v>1</v>
      </c>
      <c r="N1738" t="s">
        <v>8285</v>
      </c>
      <c r="O1738">
        <f t="shared" si="108"/>
        <v>145.13999999999999</v>
      </c>
      <c r="P1738">
        <f t="shared" si="109"/>
        <v>88.26</v>
      </c>
      <c r="Q1738" s="5" t="s">
        <v>8338</v>
      </c>
      <c r="R1738" t="s">
        <v>8339</v>
      </c>
      <c r="S1738" s="9">
        <f t="shared" si="110"/>
        <v>42442.668715277774</v>
      </c>
      <c r="T1738" s="9">
        <f t="shared" si="111"/>
        <v>42491.832638888889</v>
      </c>
    </row>
    <row r="1739" spans="1:20" ht="48">
      <c r="A1739">
        <v>1534</v>
      </c>
      <c r="B1739" s="3" t="s">
        <v>1535</v>
      </c>
      <c r="C1739" s="3" t="s">
        <v>5644</v>
      </c>
      <c r="D1739">
        <v>7500</v>
      </c>
      <c r="E1739">
        <v>31330</v>
      </c>
      <c r="F1739" t="s">
        <v>8219</v>
      </c>
      <c r="G1739" t="s">
        <v>8224</v>
      </c>
      <c r="H1739" t="s">
        <v>8246</v>
      </c>
      <c r="I1739">
        <v>1441383062</v>
      </c>
      <c r="J1739">
        <v>1438791062</v>
      </c>
      <c r="K1739" t="b">
        <v>1</v>
      </c>
      <c r="L1739">
        <v>369</v>
      </c>
      <c r="M1739" t="b">
        <v>1</v>
      </c>
      <c r="N1739" t="s">
        <v>8285</v>
      </c>
      <c r="O1739">
        <f t="shared" si="108"/>
        <v>417.73</v>
      </c>
      <c r="P1739">
        <f t="shared" si="109"/>
        <v>84.91</v>
      </c>
      <c r="Q1739" s="5" t="s">
        <v>8338</v>
      </c>
      <c r="R1739" t="s">
        <v>8339</v>
      </c>
      <c r="S1739" s="9">
        <f t="shared" si="110"/>
        <v>42221.340995370367</v>
      </c>
      <c r="T1739" s="9">
        <f t="shared" si="111"/>
        <v>42251.340995370367</v>
      </c>
    </row>
    <row r="1740" spans="1:20" ht="48">
      <c r="A1740">
        <v>1535</v>
      </c>
      <c r="B1740" s="3" t="s">
        <v>1536</v>
      </c>
      <c r="C1740" s="3" t="s">
        <v>5645</v>
      </c>
      <c r="D1740">
        <v>4000</v>
      </c>
      <c r="E1740">
        <v>5297</v>
      </c>
      <c r="F1740" t="s">
        <v>8219</v>
      </c>
      <c r="G1740" t="s">
        <v>8224</v>
      </c>
      <c r="H1740" t="s">
        <v>8246</v>
      </c>
      <c r="I1740">
        <v>1464040800</v>
      </c>
      <c r="J1740">
        <v>1461527631</v>
      </c>
      <c r="K1740" t="b">
        <v>1</v>
      </c>
      <c r="L1740">
        <v>110</v>
      </c>
      <c r="M1740" t="b">
        <v>1</v>
      </c>
      <c r="N1740" t="s">
        <v>8285</v>
      </c>
      <c r="O1740">
        <f t="shared" si="108"/>
        <v>132.43</v>
      </c>
      <c r="P1740">
        <f t="shared" si="109"/>
        <v>48.15</v>
      </c>
      <c r="Q1740" s="5" t="s">
        <v>8338</v>
      </c>
      <c r="R1740" t="s">
        <v>8339</v>
      </c>
      <c r="S1740" s="9">
        <f t="shared" si="110"/>
        <v>42484.495729166665</v>
      </c>
      <c r="T1740" s="9">
        <f t="shared" si="111"/>
        <v>42513.583333333336</v>
      </c>
    </row>
    <row r="1741" spans="1:20" ht="48">
      <c r="A1741">
        <v>1536</v>
      </c>
      <c r="B1741" s="3" t="s">
        <v>1537</v>
      </c>
      <c r="C1741" s="3" t="s">
        <v>5646</v>
      </c>
      <c r="D1741">
        <v>12000</v>
      </c>
      <c r="E1741">
        <v>30037.01</v>
      </c>
      <c r="F1741" t="s">
        <v>8219</v>
      </c>
      <c r="G1741" t="s">
        <v>8224</v>
      </c>
      <c r="H1741" t="s">
        <v>8246</v>
      </c>
      <c r="I1741">
        <v>1440702910</v>
      </c>
      <c r="J1741">
        <v>1438110910</v>
      </c>
      <c r="K1741" t="b">
        <v>1</v>
      </c>
      <c r="L1741">
        <v>455</v>
      </c>
      <c r="M1741" t="b">
        <v>1</v>
      </c>
      <c r="N1741" t="s">
        <v>8285</v>
      </c>
      <c r="O1741">
        <f t="shared" si="108"/>
        <v>250.31</v>
      </c>
      <c r="P1741">
        <f t="shared" si="109"/>
        <v>66.02</v>
      </c>
      <c r="Q1741" s="5" t="s">
        <v>8338</v>
      </c>
      <c r="R1741" t="s">
        <v>8339</v>
      </c>
      <c r="S1741" s="9">
        <f t="shared" si="110"/>
        <v>42213.468865740739</v>
      </c>
      <c r="T1741" s="9">
        <f t="shared" si="111"/>
        <v>42243.468865740739</v>
      </c>
    </row>
    <row r="1742" spans="1:20" ht="48">
      <c r="A1742">
        <v>1537</v>
      </c>
      <c r="B1742" s="3" t="s">
        <v>1538</v>
      </c>
      <c r="C1742" s="3" t="s">
        <v>5647</v>
      </c>
      <c r="D1742">
        <v>12000</v>
      </c>
      <c r="E1742">
        <v>21588</v>
      </c>
      <c r="F1742" t="s">
        <v>8219</v>
      </c>
      <c r="G1742" t="s">
        <v>8236</v>
      </c>
      <c r="H1742" t="s">
        <v>8249</v>
      </c>
      <c r="I1742">
        <v>1470506400</v>
      </c>
      <c r="J1742">
        <v>1467358427</v>
      </c>
      <c r="K1742" t="b">
        <v>1</v>
      </c>
      <c r="L1742">
        <v>224</v>
      </c>
      <c r="M1742" t="b">
        <v>1</v>
      </c>
      <c r="N1742" t="s">
        <v>8285</v>
      </c>
      <c r="O1742">
        <f t="shared" si="108"/>
        <v>179.9</v>
      </c>
      <c r="P1742">
        <f t="shared" si="109"/>
        <v>96.38</v>
      </c>
      <c r="Q1742" s="5" t="s">
        <v>8338</v>
      </c>
      <c r="R1742" t="s">
        <v>8339</v>
      </c>
      <c r="S1742" s="9">
        <f t="shared" si="110"/>
        <v>42551.981793981475</v>
      </c>
      <c r="T1742" s="9">
        <f t="shared" si="111"/>
        <v>42588.416666666664</v>
      </c>
    </row>
    <row r="1743" spans="1:20" ht="48">
      <c r="A1743">
        <v>1538</v>
      </c>
      <c r="B1743" s="3" t="s">
        <v>1539</v>
      </c>
      <c r="C1743" s="3" t="s">
        <v>5648</v>
      </c>
      <c r="D1743">
        <v>7000</v>
      </c>
      <c r="E1743">
        <v>7184</v>
      </c>
      <c r="F1743" t="s">
        <v>8219</v>
      </c>
      <c r="G1743" t="s">
        <v>8224</v>
      </c>
      <c r="H1743" t="s">
        <v>8246</v>
      </c>
      <c r="I1743">
        <v>1421952370</v>
      </c>
      <c r="J1743">
        <v>1418064370</v>
      </c>
      <c r="K1743" t="b">
        <v>1</v>
      </c>
      <c r="L1743">
        <v>46</v>
      </c>
      <c r="M1743" t="b">
        <v>1</v>
      </c>
      <c r="N1743" t="s">
        <v>8285</v>
      </c>
      <c r="O1743">
        <f t="shared" si="108"/>
        <v>102.63</v>
      </c>
      <c r="P1743">
        <f t="shared" si="109"/>
        <v>156.16999999999999</v>
      </c>
      <c r="Q1743" s="5" t="s">
        <v>8338</v>
      </c>
      <c r="R1743" t="s">
        <v>8339</v>
      </c>
      <c r="S1743" s="9">
        <f t="shared" si="110"/>
        <v>41981.44872685185</v>
      </c>
      <c r="T1743" s="9">
        <f t="shared" si="111"/>
        <v>42026.44872685185</v>
      </c>
    </row>
    <row r="1744" spans="1:20" ht="48">
      <c r="A1744">
        <v>1539</v>
      </c>
      <c r="B1744" s="3" t="s">
        <v>1540</v>
      </c>
      <c r="C1744" s="3" t="s">
        <v>5649</v>
      </c>
      <c r="D1744">
        <v>20000</v>
      </c>
      <c r="E1744">
        <v>27197.22</v>
      </c>
      <c r="F1744" t="s">
        <v>8219</v>
      </c>
      <c r="G1744" t="s">
        <v>8224</v>
      </c>
      <c r="H1744" t="s">
        <v>8246</v>
      </c>
      <c r="I1744">
        <v>1483481019</v>
      </c>
      <c r="J1744">
        <v>1480629819</v>
      </c>
      <c r="K1744" t="b">
        <v>0</v>
      </c>
      <c r="L1744">
        <v>284</v>
      </c>
      <c r="M1744" t="b">
        <v>1</v>
      </c>
      <c r="N1744" t="s">
        <v>8285</v>
      </c>
      <c r="O1744">
        <f t="shared" si="108"/>
        <v>135.99</v>
      </c>
      <c r="P1744">
        <f t="shared" si="109"/>
        <v>95.76</v>
      </c>
      <c r="Q1744" s="5" t="s">
        <v>8338</v>
      </c>
      <c r="R1744" t="s">
        <v>8339</v>
      </c>
      <c r="S1744" s="9">
        <f t="shared" si="110"/>
        <v>42705.585868055554</v>
      </c>
      <c r="T1744" s="9">
        <f t="shared" si="111"/>
        <v>42738.585868055554</v>
      </c>
    </row>
    <row r="1745" spans="1:20" ht="48">
      <c r="A1745">
        <v>1540</v>
      </c>
      <c r="B1745" s="3" t="s">
        <v>1541</v>
      </c>
      <c r="C1745" s="3" t="s">
        <v>5650</v>
      </c>
      <c r="D1745">
        <v>15000</v>
      </c>
      <c r="E1745">
        <v>17680</v>
      </c>
      <c r="F1745" t="s">
        <v>8219</v>
      </c>
      <c r="G1745" t="s">
        <v>8224</v>
      </c>
      <c r="H1745" t="s">
        <v>8246</v>
      </c>
      <c r="I1745">
        <v>1416964500</v>
      </c>
      <c r="J1745">
        <v>1414368616</v>
      </c>
      <c r="K1745" t="b">
        <v>1</v>
      </c>
      <c r="L1745">
        <v>98</v>
      </c>
      <c r="M1745" t="b">
        <v>1</v>
      </c>
      <c r="N1745" t="s">
        <v>8285</v>
      </c>
      <c r="O1745">
        <f t="shared" si="108"/>
        <v>117.87</v>
      </c>
      <c r="P1745">
        <f t="shared" si="109"/>
        <v>180.41</v>
      </c>
      <c r="Q1745" s="5" t="s">
        <v>8338</v>
      </c>
      <c r="R1745" t="s">
        <v>8339</v>
      </c>
      <c r="S1745" s="9">
        <f t="shared" si="110"/>
        <v>41938.673796296294</v>
      </c>
      <c r="T1745" s="9">
        <f t="shared" si="111"/>
        <v>41968.718749999993</v>
      </c>
    </row>
    <row r="1746" spans="1:20" ht="48">
      <c r="A1746">
        <v>1541</v>
      </c>
      <c r="B1746" s="3" t="s">
        <v>1542</v>
      </c>
      <c r="C1746" s="3" t="s">
        <v>5651</v>
      </c>
      <c r="D1746">
        <v>18000</v>
      </c>
      <c r="E1746">
        <v>6</v>
      </c>
      <c r="F1746" t="s">
        <v>8221</v>
      </c>
      <c r="G1746" t="s">
        <v>8224</v>
      </c>
      <c r="H1746" t="s">
        <v>8246</v>
      </c>
      <c r="I1746">
        <v>1420045538</v>
      </c>
      <c r="J1746">
        <v>1417453538</v>
      </c>
      <c r="K1746" t="b">
        <v>0</v>
      </c>
      <c r="L1746">
        <v>2</v>
      </c>
      <c r="M1746" t="b">
        <v>0</v>
      </c>
      <c r="N1746" t="s">
        <v>8289</v>
      </c>
      <c r="O1746">
        <f t="shared" si="108"/>
        <v>0.03</v>
      </c>
      <c r="P1746">
        <f t="shared" si="109"/>
        <v>3</v>
      </c>
      <c r="Q1746" s="5" t="s">
        <v>8338</v>
      </c>
      <c r="R1746" t="s">
        <v>8343</v>
      </c>
      <c r="S1746" s="9">
        <f t="shared" si="110"/>
        <v>41974.378912037035</v>
      </c>
      <c r="T1746" s="9">
        <f t="shared" si="111"/>
        <v>42004.378912037035</v>
      </c>
    </row>
    <row r="1747" spans="1:20" ht="48">
      <c r="A1747">
        <v>1542</v>
      </c>
      <c r="B1747" s="3" t="s">
        <v>1543</v>
      </c>
      <c r="C1747" s="3" t="s">
        <v>5652</v>
      </c>
      <c r="D1747">
        <v>500</v>
      </c>
      <c r="E1747">
        <v>20</v>
      </c>
      <c r="F1747" t="s">
        <v>8221</v>
      </c>
      <c r="G1747" t="s">
        <v>8229</v>
      </c>
      <c r="H1747" t="s">
        <v>8251</v>
      </c>
      <c r="I1747">
        <v>1435708500</v>
      </c>
      <c r="J1747">
        <v>1434412500</v>
      </c>
      <c r="K1747" t="b">
        <v>0</v>
      </c>
      <c r="L1747">
        <v>1</v>
      </c>
      <c r="M1747" t="b">
        <v>0</v>
      </c>
      <c r="N1747" t="s">
        <v>8289</v>
      </c>
      <c r="O1747">
        <f t="shared" si="108"/>
        <v>4</v>
      </c>
      <c r="P1747">
        <f t="shared" si="109"/>
        <v>20</v>
      </c>
      <c r="Q1747" s="5" t="s">
        <v>8338</v>
      </c>
      <c r="R1747" t="s">
        <v>8343</v>
      </c>
      <c r="S1747" s="9">
        <f t="shared" si="110"/>
        <v>42170.663194444445</v>
      </c>
      <c r="T1747" s="9">
        <f t="shared" si="111"/>
        <v>42185.663194444445</v>
      </c>
    </row>
    <row r="1748" spans="1:20" ht="48">
      <c r="A1748">
        <v>1543</v>
      </c>
      <c r="B1748" s="3" t="s">
        <v>1544</v>
      </c>
      <c r="C1748" s="3" t="s">
        <v>5653</v>
      </c>
      <c r="D1748">
        <v>2250</v>
      </c>
      <c r="E1748">
        <v>10</v>
      </c>
      <c r="F1748" t="s">
        <v>8221</v>
      </c>
      <c r="G1748" t="s">
        <v>8224</v>
      </c>
      <c r="H1748" t="s">
        <v>8246</v>
      </c>
      <c r="I1748">
        <v>1416662034</v>
      </c>
      <c r="J1748">
        <v>1414066434</v>
      </c>
      <c r="K1748" t="b">
        <v>0</v>
      </c>
      <c r="L1748">
        <v>1</v>
      </c>
      <c r="M1748" t="b">
        <v>0</v>
      </c>
      <c r="N1748" t="s">
        <v>8289</v>
      </c>
      <c r="O1748">
        <f t="shared" si="108"/>
        <v>0.44</v>
      </c>
      <c r="P1748">
        <f t="shared" si="109"/>
        <v>10</v>
      </c>
      <c r="Q1748" s="5" t="s">
        <v>8338</v>
      </c>
      <c r="R1748" t="s">
        <v>8343</v>
      </c>
      <c r="S1748" s="9">
        <f t="shared" si="110"/>
        <v>41935.176319444443</v>
      </c>
      <c r="T1748" s="9">
        <f t="shared" si="111"/>
        <v>41965.217986111107</v>
      </c>
    </row>
    <row r="1749" spans="1:20" ht="48">
      <c r="A1749">
        <v>1544</v>
      </c>
      <c r="B1749" s="3" t="s">
        <v>1545</v>
      </c>
      <c r="C1749" s="3" t="s">
        <v>5654</v>
      </c>
      <c r="D1749">
        <v>1000</v>
      </c>
      <c r="E1749">
        <v>0</v>
      </c>
      <c r="F1749" t="s">
        <v>8221</v>
      </c>
      <c r="G1749" t="s">
        <v>8224</v>
      </c>
      <c r="H1749" t="s">
        <v>8246</v>
      </c>
      <c r="I1749">
        <v>1427847480</v>
      </c>
      <c r="J1749">
        <v>1424222024</v>
      </c>
      <c r="K1749" t="b">
        <v>0</v>
      </c>
      <c r="L1749">
        <v>0</v>
      </c>
      <c r="M1749" t="b">
        <v>0</v>
      </c>
      <c r="N1749" t="s">
        <v>8289</v>
      </c>
      <c r="O1749">
        <f t="shared" si="108"/>
        <v>0</v>
      </c>
      <c r="P1749" t="e">
        <f t="shared" si="109"/>
        <v>#DIV/0!</v>
      </c>
      <c r="Q1749" s="5" t="s">
        <v>8338</v>
      </c>
      <c r="R1749" t="s">
        <v>8343</v>
      </c>
      <c r="S1749" s="9">
        <f t="shared" si="110"/>
        <v>42052.717870370368</v>
      </c>
      <c r="T1749" s="9">
        <f t="shared" si="111"/>
        <v>42094.679166666661</v>
      </c>
    </row>
    <row r="1750" spans="1:20" ht="48">
      <c r="A1750">
        <v>1545</v>
      </c>
      <c r="B1750" s="3" t="s">
        <v>1546</v>
      </c>
      <c r="C1750" s="3" t="s">
        <v>5655</v>
      </c>
      <c r="D1750">
        <v>3000</v>
      </c>
      <c r="E1750">
        <v>1</v>
      </c>
      <c r="F1750" t="s">
        <v>8221</v>
      </c>
      <c r="G1750" t="s">
        <v>8224</v>
      </c>
      <c r="H1750" t="s">
        <v>8246</v>
      </c>
      <c r="I1750">
        <v>1425330960</v>
      </c>
      <c r="J1750">
        <v>1422393234</v>
      </c>
      <c r="K1750" t="b">
        <v>0</v>
      </c>
      <c r="L1750">
        <v>1</v>
      </c>
      <c r="M1750" t="b">
        <v>0</v>
      </c>
      <c r="N1750" t="s">
        <v>8289</v>
      </c>
      <c r="O1750">
        <f t="shared" si="108"/>
        <v>0.03</v>
      </c>
      <c r="P1750">
        <f t="shared" si="109"/>
        <v>1</v>
      </c>
      <c r="Q1750" s="5" t="s">
        <v>8338</v>
      </c>
      <c r="R1750" t="s">
        <v>8343</v>
      </c>
      <c r="S1750" s="9">
        <f t="shared" si="110"/>
        <v>42031.551319444443</v>
      </c>
      <c r="T1750" s="9">
        <f t="shared" si="111"/>
        <v>42065.552777777775</v>
      </c>
    </row>
    <row r="1751" spans="1:20" ht="48">
      <c r="A1751">
        <v>1546</v>
      </c>
      <c r="B1751" s="3" t="s">
        <v>1547</v>
      </c>
      <c r="C1751" s="3" t="s">
        <v>5656</v>
      </c>
      <c r="D1751">
        <v>1000</v>
      </c>
      <c r="E1751">
        <v>289</v>
      </c>
      <c r="F1751" t="s">
        <v>8221</v>
      </c>
      <c r="G1751" t="s">
        <v>8225</v>
      </c>
      <c r="H1751" t="s">
        <v>8247</v>
      </c>
      <c r="I1751">
        <v>1410930399</v>
      </c>
      <c r="J1751">
        <v>1405746399</v>
      </c>
      <c r="K1751" t="b">
        <v>0</v>
      </c>
      <c r="L1751">
        <v>11</v>
      </c>
      <c r="M1751" t="b">
        <v>0</v>
      </c>
      <c r="N1751" t="s">
        <v>8289</v>
      </c>
      <c r="O1751">
        <f t="shared" si="108"/>
        <v>28.9</v>
      </c>
      <c r="P1751">
        <f t="shared" si="109"/>
        <v>26.27</v>
      </c>
      <c r="Q1751" s="5" t="s">
        <v>8338</v>
      </c>
      <c r="R1751" t="s">
        <v>8343</v>
      </c>
      <c r="S1751" s="9">
        <f t="shared" si="110"/>
        <v>41838.879618055551</v>
      </c>
      <c r="T1751" s="9">
        <f t="shared" si="111"/>
        <v>41898.879618055551</v>
      </c>
    </row>
    <row r="1752" spans="1:20" ht="48">
      <c r="A1752">
        <v>1547</v>
      </c>
      <c r="B1752" s="3" t="s">
        <v>1548</v>
      </c>
      <c r="C1752" s="3" t="s">
        <v>5657</v>
      </c>
      <c r="D1752">
        <v>20</v>
      </c>
      <c r="E1752">
        <v>0</v>
      </c>
      <c r="F1752" t="s">
        <v>8221</v>
      </c>
      <c r="G1752" t="s">
        <v>8224</v>
      </c>
      <c r="H1752" t="s">
        <v>8246</v>
      </c>
      <c r="I1752">
        <v>1487844882</v>
      </c>
      <c r="J1752">
        <v>1487240082</v>
      </c>
      <c r="K1752" t="b">
        <v>0</v>
      </c>
      <c r="L1752">
        <v>0</v>
      </c>
      <c r="M1752" t="b">
        <v>0</v>
      </c>
      <c r="N1752" t="s">
        <v>8289</v>
      </c>
      <c r="O1752">
        <f t="shared" si="108"/>
        <v>0</v>
      </c>
      <c r="P1752" t="e">
        <f t="shared" si="109"/>
        <v>#DIV/0!</v>
      </c>
      <c r="Q1752" s="5" t="s">
        <v>8338</v>
      </c>
      <c r="R1752" t="s">
        <v>8343</v>
      </c>
      <c r="S1752" s="9">
        <f t="shared" si="110"/>
        <v>42782.093541666669</v>
      </c>
      <c r="T1752" s="9">
        <f t="shared" si="111"/>
        <v>42789.093541666669</v>
      </c>
    </row>
    <row r="1753" spans="1:20" ht="32">
      <c r="A1753">
        <v>1548</v>
      </c>
      <c r="B1753" s="3" t="s">
        <v>1549</v>
      </c>
      <c r="C1753" s="3" t="s">
        <v>5658</v>
      </c>
      <c r="D1753">
        <v>700</v>
      </c>
      <c r="E1753">
        <v>60</v>
      </c>
      <c r="F1753" t="s">
        <v>8221</v>
      </c>
      <c r="G1753" t="s">
        <v>8224</v>
      </c>
      <c r="H1753" t="s">
        <v>8246</v>
      </c>
      <c r="I1753">
        <v>1447020620</v>
      </c>
      <c r="J1753">
        <v>1444425020</v>
      </c>
      <c r="K1753" t="b">
        <v>0</v>
      </c>
      <c r="L1753">
        <v>1</v>
      </c>
      <c r="M1753" t="b">
        <v>0</v>
      </c>
      <c r="N1753" t="s">
        <v>8289</v>
      </c>
      <c r="O1753">
        <f t="shared" si="108"/>
        <v>8.57</v>
      </c>
      <c r="P1753">
        <f t="shared" si="109"/>
        <v>60</v>
      </c>
      <c r="Q1753" s="5" t="s">
        <v>8338</v>
      </c>
      <c r="R1753" t="s">
        <v>8343</v>
      </c>
      <c r="S1753" s="9">
        <f t="shared" si="110"/>
        <v>42286.548842592594</v>
      </c>
      <c r="T1753" s="9">
        <f t="shared" si="111"/>
        <v>42316.590509259258</v>
      </c>
    </row>
    <row r="1754" spans="1:20" ht="48">
      <c r="A1754">
        <v>1549</v>
      </c>
      <c r="B1754" s="3" t="s">
        <v>1550</v>
      </c>
      <c r="C1754" s="3" t="s">
        <v>5659</v>
      </c>
      <c r="D1754">
        <v>500</v>
      </c>
      <c r="E1754">
        <v>170</v>
      </c>
      <c r="F1754" t="s">
        <v>8221</v>
      </c>
      <c r="G1754" t="s">
        <v>8224</v>
      </c>
      <c r="H1754" t="s">
        <v>8246</v>
      </c>
      <c r="I1754">
        <v>1446524159</v>
      </c>
      <c r="J1754">
        <v>1443928559</v>
      </c>
      <c r="K1754" t="b">
        <v>0</v>
      </c>
      <c r="L1754">
        <v>6</v>
      </c>
      <c r="M1754" t="b">
        <v>0</v>
      </c>
      <c r="N1754" t="s">
        <v>8289</v>
      </c>
      <c r="O1754">
        <f t="shared" si="108"/>
        <v>34</v>
      </c>
      <c r="P1754">
        <f t="shared" si="109"/>
        <v>28.33</v>
      </c>
      <c r="Q1754" s="5" t="s">
        <v>8338</v>
      </c>
      <c r="R1754" t="s">
        <v>8343</v>
      </c>
      <c r="S1754" s="9">
        <f t="shared" si="110"/>
        <v>42280.802766203698</v>
      </c>
      <c r="T1754" s="9">
        <f t="shared" si="111"/>
        <v>42310.84443287037</v>
      </c>
    </row>
    <row r="1755" spans="1:20" ht="48">
      <c r="A1755">
        <v>1550</v>
      </c>
      <c r="B1755" s="3" t="s">
        <v>1551</v>
      </c>
      <c r="C1755" s="3" t="s">
        <v>5660</v>
      </c>
      <c r="D1755">
        <v>750</v>
      </c>
      <c r="E1755">
        <v>101</v>
      </c>
      <c r="F1755" t="s">
        <v>8221</v>
      </c>
      <c r="G1755" t="s">
        <v>8225</v>
      </c>
      <c r="H1755" t="s">
        <v>8247</v>
      </c>
      <c r="I1755">
        <v>1463050034</v>
      </c>
      <c r="J1755">
        <v>1460458034</v>
      </c>
      <c r="K1755" t="b">
        <v>0</v>
      </c>
      <c r="L1755">
        <v>7</v>
      </c>
      <c r="M1755" t="b">
        <v>0</v>
      </c>
      <c r="N1755" t="s">
        <v>8289</v>
      </c>
      <c r="O1755">
        <f t="shared" si="108"/>
        <v>13.47</v>
      </c>
      <c r="P1755">
        <f t="shared" si="109"/>
        <v>14.43</v>
      </c>
      <c r="Q1755" s="5" t="s">
        <v>8338</v>
      </c>
      <c r="R1755" t="s">
        <v>8343</v>
      </c>
      <c r="S1755" s="9">
        <f t="shared" si="110"/>
        <v>42472.11613425926</v>
      </c>
      <c r="T1755" s="9">
        <f t="shared" si="111"/>
        <v>42502.11613425926</v>
      </c>
    </row>
    <row r="1756" spans="1:20" ht="48">
      <c r="A1756">
        <v>1551</v>
      </c>
      <c r="B1756" s="3" t="s">
        <v>1552</v>
      </c>
      <c r="C1756" s="3" t="s">
        <v>5661</v>
      </c>
      <c r="D1756">
        <v>3500</v>
      </c>
      <c r="E1756">
        <v>0</v>
      </c>
      <c r="F1756" t="s">
        <v>8221</v>
      </c>
      <c r="G1756" t="s">
        <v>8224</v>
      </c>
      <c r="H1756" t="s">
        <v>8246</v>
      </c>
      <c r="I1756">
        <v>1432756039</v>
      </c>
      <c r="J1756">
        <v>1430164039</v>
      </c>
      <c r="K1756" t="b">
        <v>0</v>
      </c>
      <c r="L1756">
        <v>0</v>
      </c>
      <c r="M1756" t="b">
        <v>0</v>
      </c>
      <c r="N1756" t="s">
        <v>8289</v>
      </c>
      <c r="O1756">
        <f t="shared" si="108"/>
        <v>0</v>
      </c>
      <c r="P1756" t="e">
        <f t="shared" si="109"/>
        <v>#DIV/0!</v>
      </c>
      <c r="Q1756" s="5" t="s">
        <v>8338</v>
      </c>
      <c r="R1756" t="s">
        <v>8343</v>
      </c>
      <c r="S1756" s="9">
        <f t="shared" si="110"/>
        <v>42121.491192129623</v>
      </c>
      <c r="T1756" s="9">
        <f t="shared" si="111"/>
        <v>42151.491192129623</v>
      </c>
    </row>
    <row r="1757" spans="1:20" ht="48">
      <c r="A1757">
        <v>1552</v>
      </c>
      <c r="B1757" s="3" t="s">
        <v>1553</v>
      </c>
      <c r="C1757" s="3" t="s">
        <v>5662</v>
      </c>
      <c r="D1757">
        <v>4300</v>
      </c>
      <c r="E1757">
        <v>2115</v>
      </c>
      <c r="F1757" t="s">
        <v>8221</v>
      </c>
      <c r="G1757" t="s">
        <v>8224</v>
      </c>
      <c r="H1757" t="s">
        <v>8246</v>
      </c>
      <c r="I1757">
        <v>1412135940</v>
      </c>
      <c r="J1757">
        <v>1410366708</v>
      </c>
      <c r="K1757" t="b">
        <v>0</v>
      </c>
      <c r="L1757">
        <v>16</v>
      </c>
      <c r="M1757" t="b">
        <v>0</v>
      </c>
      <c r="N1757" t="s">
        <v>8289</v>
      </c>
      <c r="O1757">
        <f t="shared" si="108"/>
        <v>49.19</v>
      </c>
      <c r="P1757">
        <f t="shared" si="109"/>
        <v>132.19</v>
      </c>
      <c r="Q1757" s="5" t="s">
        <v>8338</v>
      </c>
      <c r="R1757" t="s">
        <v>8343</v>
      </c>
      <c r="S1757" s="9">
        <f t="shared" si="110"/>
        <v>41892.355416666665</v>
      </c>
      <c r="T1757" s="9">
        <f t="shared" si="111"/>
        <v>41912.832638888889</v>
      </c>
    </row>
    <row r="1758" spans="1:20" ht="48">
      <c r="A1758">
        <v>1553</v>
      </c>
      <c r="B1758" s="3" t="s">
        <v>1554</v>
      </c>
      <c r="C1758" s="3" t="s">
        <v>5663</v>
      </c>
      <c r="D1758">
        <v>6000</v>
      </c>
      <c r="E1758">
        <v>0</v>
      </c>
      <c r="F1758" t="s">
        <v>8221</v>
      </c>
      <c r="G1758" t="s">
        <v>8224</v>
      </c>
      <c r="H1758" t="s">
        <v>8246</v>
      </c>
      <c r="I1758">
        <v>1441176447</v>
      </c>
      <c r="J1758">
        <v>1438584447</v>
      </c>
      <c r="K1758" t="b">
        <v>0</v>
      </c>
      <c r="L1758">
        <v>0</v>
      </c>
      <c r="M1758" t="b">
        <v>0</v>
      </c>
      <c r="N1758" t="s">
        <v>8289</v>
      </c>
      <c r="O1758">
        <f t="shared" si="108"/>
        <v>0</v>
      </c>
      <c r="P1758" t="e">
        <f t="shared" si="109"/>
        <v>#DIV/0!</v>
      </c>
      <c r="Q1758" s="5" t="s">
        <v>8338</v>
      </c>
      <c r="R1758" t="s">
        <v>8343</v>
      </c>
      <c r="S1758" s="9">
        <f t="shared" si="110"/>
        <v>42218.949618055551</v>
      </c>
      <c r="T1758" s="9">
        <f t="shared" si="111"/>
        <v>42248.949618055551</v>
      </c>
    </row>
    <row r="1759" spans="1:20" ht="48">
      <c r="A1759">
        <v>1554</v>
      </c>
      <c r="B1759" s="3" t="s">
        <v>1555</v>
      </c>
      <c r="C1759" s="3" t="s">
        <v>5664</v>
      </c>
      <c r="D1759">
        <v>20000</v>
      </c>
      <c r="E1759">
        <v>0</v>
      </c>
      <c r="F1759" t="s">
        <v>8221</v>
      </c>
      <c r="G1759" t="s">
        <v>8226</v>
      </c>
      <c r="H1759" t="s">
        <v>8248</v>
      </c>
      <c r="I1759">
        <v>1438495390</v>
      </c>
      <c r="J1759">
        <v>1435903390</v>
      </c>
      <c r="K1759" t="b">
        <v>0</v>
      </c>
      <c r="L1759">
        <v>0</v>
      </c>
      <c r="M1759" t="b">
        <v>0</v>
      </c>
      <c r="N1759" t="s">
        <v>8289</v>
      </c>
      <c r="O1759">
        <f t="shared" si="108"/>
        <v>0</v>
      </c>
      <c r="P1759" t="e">
        <f t="shared" si="109"/>
        <v>#DIV/0!</v>
      </c>
      <c r="Q1759" s="5" t="s">
        <v>8338</v>
      </c>
      <c r="R1759" t="s">
        <v>8343</v>
      </c>
      <c r="S1759" s="9">
        <f t="shared" si="110"/>
        <v>42187.918865740743</v>
      </c>
      <c r="T1759" s="9">
        <f t="shared" si="111"/>
        <v>42217.918865740743</v>
      </c>
    </row>
    <row r="1760" spans="1:20" ht="48">
      <c r="A1760">
        <v>1555</v>
      </c>
      <c r="B1760" s="3" t="s">
        <v>1556</v>
      </c>
      <c r="C1760" s="3" t="s">
        <v>5665</v>
      </c>
      <c r="D1760">
        <v>750</v>
      </c>
      <c r="E1760">
        <v>0</v>
      </c>
      <c r="F1760" t="s">
        <v>8221</v>
      </c>
      <c r="G1760" t="s">
        <v>8224</v>
      </c>
      <c r="H1760" t="s">
        <v>8246</v>
      </c>
      <c r="I1760">
        <v>1442509200</v>
      </c>
      <c r="J1760">
        <v>1440513832</v>
      </c>
      <c r="K1760" t="b">
        <v>0</v>
      </c>
      <c r="L1760">
        <v>0</v>
      </c>
      <c r="M1760" t="b">
        <v>0</v>
      </c>
      <c r="N1760" t="s">
        <v>8289</v>
      </c>
      <c r="O1760">
        <f t="shared" si="108"/>
        <v>0</v>
      </c>
      <c r="P1760" t="e">
        <f t="shared" si="109"/>
        <v>#DIV/0!</v>
      </c>
      <c r="Q1760" s="5" t="s">
        <v>8338</v>
      </c>
      <c r="R1760" t="s">
        <v>8343</v>
      </c>
      <c r="S1760" s="9">
        <f t="shared" si="110"/>
        <v>42241.280462962961</v>
      </c>
      <c r="T1760" s="9">
        <f t="shared" si="111"/>
        <v>42264.374999999993</v>
      </c>
    </row>
    <row r="1761" spans="1:20" ht="48">
      <c r="A1761">
        <v>1556</v>
      </c>
      <c r="B1761" s="3" t="s">
        <v>1557</v>
      </c>
      <c r="C1761" s="3" t="s">
        <v>5666</v>
      </c>
      <c r="D1761">
        <v>1500</v>
      </c>
      <c r="E1761">
        <v>677</v>
      </c>
      <c r="F1761" t="s">
        <v>8221</v>
      </c>
      <c r="G1761" t="s">
        <v>8229</v>
      </c>
      <c r="H1761" t="s">
        <v>8251</v>
      </c>
      <c r="I1761">
        <v>1467603624</v>
      </c>
      <c r="J1761">
        <v>1465011624</v>
      </c>
      <c r="K1761" t="b">
        <v>0</v>
      </c>
      <c r="L1761">
        <v>12</v>
      </c>
      <c r="M1761" t="b">
        <v>0</v>
      </c>
      <c r="N1761" t="s">
        <v>8289</v>
      </c>
      <c r="O1761">
        <f t="shared" si="108"/>
        <v>45.13</v>
      </c>
      <c r="P1761">
        <f t="shared" si="109"/>
        <v>56.42</v>
      </c>
      <c r="Q1761" s="5" t="s">
        <v>8338</v>
      </c>
      <c r="R1761" t="s">
        <v>8343</v>
      </c>
      <c r="S1761" s="9">
        <f t="shared" si="110"/>
        <v>42524.819722222215</v>
      </c>
      <c r="T1761" s="9">
        <f t="shared" si="111"/>
        <v>42554.819722222215</v>
      </c>
    </row>
    <row r="1762" spans="1:20" ht="48">
      <c r="A1762">
        <v>1557</v>
      </c>
      <c r="B1762" s="3" t="s">
        <v>1558</v>
      </c>
      <c r="C1762" s="3" t="s">
        <v>5667</v>
      </c>
      <c r="D1762">
        <v>2500</v>
      </c>
      <c r="E1762">
        <v>100</v>
      </c>
      <c r="F1762" t="s">
        <v>8221</v>
      </c>
      <c r="G1762" t="s">
        <v>8224</v>
      </c>
      <c r="H1762" t="s">
        <v>8246</v>
      </c>
      <c r="I1762">
        <v>1411227633</v>
      </c>
      <c r="J1762">
        <v>1408549233</v>
      </c>
      <c r="K1762" t="b">
        <v>0</v>
      </c>
      <c r="L1762">
        <v>1</v>
      </c>
      <c r="M1762" t="b">
        <v>0</v>
      </c>
      <c r="N1762" t="s">
        <v>8289</v>
      </c>
      <c r="O1762">
        <f t="shared" si="108"/>
        <v>4</v>
      </c>
      <c r="P1762">
        <f t="shared" si="109"/>
        <v>100</v>
      </c>
      <c r="Q1762" s="5" t="s">
        <v>8338</v>
      </c>
      <c r="R1762" t="s">
        <v>8343</v>
      </c>
      <c r="S1762" s="9">
        <f t="shared" si="110"/>
        <v>41871.319826388884</v>
      </c>
      <c r="T1762" s="9">
        <f t="shared" si="111"/>
        <v>41902.319826388884</v>
      </c>
    </row>
    <row r="1763" spans="1:20" ht="32">
      <c r="A1763">
        <v>1558</v>
      </c>
      <c r="B1763" s="3" t="s">
        <v>1559</v>
      </c>
      <c r="C1763" s="3" t="s">
        <v>5668</v>
      </c>
      <c r="D1763">
        <v>750</v>
      </c>
      <c r="E1763">
        <v>35</v>
      </c>
      <c r="F1763" t="s">
        <v>8221</v>
      </c>
      <c r="G1763" t="s">
        <v>8225</v>
      </c>
      <c r="H1763" t="s">
        <v>8247</v>
      </c>
      <c r="I1763">
        <v>1440763920</v>
      </c>
      <c r="J1763">
        <v>1435656759</v>
      </c>
      <c r="K1763" t="b">
        <v>0</v>
      </c>
      <c r="L1763">
        <v>3</v>
      </c>
      <c r="M1763" t="b">
        <v>0</v>
      </c>
      <c r="N1763" t="s">
        <v>8289</v>
      </c>
      <c r="O1763">
        <f t="shared" si="108"/>
        <v>4.67</v>
      </c>
      <c r="P1763">
        <f t="shared" si="109"/>
        <v>11.67</v>
      </c>
      <c r="Q1763" s="5" t="s">
        <v>8338</v>
      </c>
      <c r="R1763" t="s">
        <v>8343</v>
      </c>
      <c r="S1763" s="9">
        <f t="shared" si="110"/>
        <v>42185.064340277771</v>
      </c>
      <c r="T1763" s="9">
        <f t="shared" si="111"/>
        <v>42244.174999999996</v>
      </c>
    </row>
    <row r="1764" spans="1:20" ht="32">
      <c r="A1764">
        <v>1559</v>
      </c>
      <c r="B1764" s="3" t="s">
        <v>1560</v>
      </c>
      <c r="C1764" s="3" t="s">
        <v>5669</v>
      </c>
      <c r="D1764">
        <v>15000</v>
      </c>
      <c r="E1764">
        <v>50</v>
      </c>
      <c r="F1764" t="s">
        <v>8221</v>
      </c>
      <c r="G1764" t="s">
        <v>8224</v>
      </c>
      <c r="H1764" t="s">
        <v>8246</v>
      </c>
      <c r="I1764">
        <v>1430270199</v>
      </c>
      <c r="J1764">
        <v>1428974199</v>
      </c>
      <c r="K1764" t="b">
        <v>0</v>
      </c>
      <c r="L1764">
        <v>1</v>
      </c>
      <c r="M1764" t="b">
        <v>0</v>
      </c>
      <c r="N1764" t="s">
        <v>8289</v>
      </c>
      <c r="O1764">
        <f t="shared" si="108"/>
        <v>0.33</v>
      </c>
      <c r="P1764">
        <f t="shared" si="109"/>
        <v>50</v>
      </c>
      <c r="Q1764" s="5" t="s">
        <v>8338</v>
      </c>
      <c r="R1764" t="s">
        <v>8343</v>
      </c>
      <c r="S1764" s="9">
        <f t="shared" si="110"/>
        <v>42107.719895833332</v>
      </c>
      <c r="T1764" s="9">
        <f t="shared" si="111"/>
        <v>42122.719895833332</v>
      </c>
    </row>
    <row r="1765" spans="1:20" ht="48">
      <c r="A1765">
        <v>1560</v>
      </c>
      <c r="B1765" s="3" t="s">
        <v>1561</v>
      </c>
      <c r="C1765" s="3" t="s">
        <v>5670</v>
      </c>
      <c r="D1765">
        <v>2500</v>
      </c>
      <c r="E1765">
        <v>94</v>
      </c>
      <c r="F1765" t="s">
        <v>8221</v>
      </c>
      <c r="G1765" t="s">
        <v>8224</v>
      </c>
      <c r="H1765" t="s">
        <v>8246</v>
      </c>
      <c r="I1765">
        <v>1415842193</v>
      </c>
      <c r="J1765">
        <v>1414110593</v>
      </c>
      <c r="K1765" t="b">
        <v>0</v>
      </c>
      <c r="L1765">
        <v>4</v>
      </c>
      <c r="M1765" t="b">
        <v>0</v>
      </c>
      <c r="N1765" t="s">
        <v>8289</v>
      </c>
      <c r="O1765">
        <f t="shared" si="108"/>
        <v>3.76</v>
      </c>
      <c r="P1765">
        <f t="shared" si="109"/>
        <v>23.5</v>
      </c>
      <c r="Q1765" s="5" t="s">
        <v>8338</v>
      </c>
      <c r="R1765" t="s">
        <v>8343</v>
      </c>
      <c r="S1765" s="9">
        <f t="shared" si="110"/>
        <v>41935.687418981477</v>
      </c>
      <c r="T1765" s="9">
        <f t="shared" si="111"/>
        <v>41955.729085648149</v>
      </c>
    </row>
    <row r="1766" spans="1:20" ht="48">
      <c r="A1766">
        <v>1581</v>
      </c>
      <c r="B1766" s="3" t="s">
        <v>1582</v>
      </c>
      <c r="C1766" s="3" t="s">
        <v>5691</v>
      </c>
      <c r="D1766">
        <v>1000</v>
      </c>
      <c r="E1766">
        <v>5</v>
      </c>
      <c r="F1766" t="s">
        <v>8221</v>
      </c>
      <c r="G1766" t="s">
        <v>8225</v>
      </c>
      <c r="H1766" t="s">
        <v>8247</v>
      </c>
      <c r="I1766">
        <v>1450521990</v>
      </c>
      <c r="J1766">
        <v>1447757190</v>
      </c>
      <c r="K1766" t="b">
        <v>0</v>
      </c>
      <c r="L1766">
        <v>1</v>
      </c>
      <c r="M1766" t="b">
        <v>0</v>
      </c>
      <c r="N1766" t="s">
        <v>8291</v>
      </c>
      <c r="O1766">
        <f t="shared" si="108"/>
        <v>0.5</v>
      </c>
      <c r="P1766">
        <f t="shared" si="109"/>
        <v>5</v>
      </c>
      <c r="Q1766" s="5" t="s">
        <v>8338</v>
      </c>
      <c r="R1766" t="s">
        <v>8345</v>
      </c>
      <c r="S1766" s="9">
        <f t="shared" si="110"/>
        <v>42325.115624999999</v>
      </c>
      <c r="T1766" s="9">
        <f t="shared" si="111"/>
        <v>42357.115624999999</v>
      </c>
    </row>
    <row r="1767" spans="1:20" ht="32">
      <c r="A1767">
        <v>1582</v>
      </c>
      <c r="B1767" s="3" t="s">
        <v>1583</v>
      </c>
      <c r="C1767" s="3" t="s">
        <v>5692</v>
      </c>
      <c r="D1767">
        <v>1000</v>
      </c>
      <c r="E1767">
        <v>93</v>
      </c>
      <c r="F1767" t="s">
        <v>8221</v>
      </c>
      <c r="G1767" t="s">
        <v>8224</v>
      </c>
      <c r="H1767" t="s">
        <v>8246</v>
      </c>
      <c r="I1767">
        <v>1445894400</v>
      </c>
      <c r="J1767">
        <v>1440961053</v>
      </c>
      <c r="K1767" t="b">
        <v>0</v>
      </c>
      <c r="L1767">
        <v>3</v>
      </c>
      <c r="M1767" t="b">
        <v>0</v>
      </c>
      <c r="N1767" t="s">
        <v>8291</v>
      </c>
      <c r="O1767">
        <f t="shared" si="108"/>
        <v>9.3000000000000007</v>
      </c>
      <c r="P1767">
        <f t="shared" si="109"/>
        <v>31</v>
      </c>
      <c r="Q1767" s="5" t="s">
        <v>8338</v>
      </c>
      <c r="R1767" t="s">
        <v>8345</v>
      </c>
      <c r="S1767" s="9">
        <f t="shared" si="110"/>
        <v>42246.456631944442</v>
      </c>
      <c r="T1767" s="9">
        <f t="shared" si="111"/>
        <v>42303.555555555555</v>
      </c>
    </row>
    <row r="1768" spans="1:20" ht="48">
      <c r="A1768">
        <v>1583</v>
      </c>
      <c r="B1768" s="3" t="s">
        <v>1584</v>
      </c>
      <c r="C1768" s="3" t="s">
        <v>5693</v>
      </c>
      <c r="D1768">
        <v>20000</v>
      </c>
      <c r="E1768">
        <v>15</v>
      </c>
      <c r="F1768" t="s">
        <v>8221</v>
      </c>
      <c r="G1768" t="s">
        <v>8225</v>
      </c>
      <c r="H1768" t="s">
        <v>8247</v>
      </c>
      <c r="I1768">
        <v>1411681391</v>
      </c>
      <c r="J1768">
        <v>1409089391</v>
      </c>
      <c r="K1768" t="b">
        <v>0</v>
      </c>
      <c r="L1768">
        <v>1</v>
      </c>
      <c r="M1768" t="b">
        <v>0</v>
      </c>
      <c r="N1768" t="s">
        <v>8291</v>
      </c>
      <c r="O1768">
        <f t="shared" si="108"/>
        <v>0.08</v>
      </c>
      <c r="P1768">
        <f t="shared" si="109"/>
        <v>15</v>
      </c>
      <c r="Q1768" s="5" t="s">
        <v>8338</v>
      </c>
      <c r="R1768" t="s">
        <v>8345</v>
      </c>
      <c r="S1768" s="9">
        <f t="shared" si="110"/>
        <v>41877.571655092594</v>
      </c>
      <c r="T1768" s="9">
        <f t="shared" si="111"/>
        <v>41907.571655092594</v>
      </c>
    </row>
    <row r="1769" spans="1:20" ht="48">
      <c r="A1769">
        <v>1584</v>
      </c>
      <c r="B1769" s="3" t="s">
        <v>1585</v>
      </c>
      <c r="C1769" s="3" t="s">
        <v>5694</v>
      </c>
      <c r="D1769">
        <v>1200</v>
      </c>
      <c r="E1769">
        <v>0</v>
      </c>
      <c r="F1769" t="s">
        <v>8221</v>
      </c>
      <c r="G1769" t="s">
        <v>8224</v>
      </c>
      <c r="H1769" t="s">
        <v>8246</v>
      </c>
      <c r="I1769">
        <v>1401464101</v>
      </c>
      <c r="J1769">
        <v>1400600101</v>
      </c>
      <c r="K1769" t="b">
        <v>0</v>
      </c>
      <c r="L1769">
        <v>0</v>
      </c>
      <c r="M1769" t="b">
        <v>0</v>
      </c>
      <c r="N1769" t="s">
        <v>8291</v>
      </c>
      <c r="O1769">
        <f t="shared" si="108"/>
        <v>0</v>
      </c>
      <c r="P1769" t="e">
        <f t="shared" si="109"/>
        <v>#DIV/0!</v>
      </c>
      <c r="Q1769" s="5" t="s">
        <v>8338</v>
      </c>
      <c r="R1769" t="s">
        <v>8345</v>
      </c>
      <c r="S1769" s="9">
        <f t="shared" si="110"/>
        <v>41779.315983796296</v>
      </c>
      <c r="T1769" s="9">
        <f t="shared" si="111"/>
        <v>41789.315983796296</v>
      </c>
    </row>
    <row r="1770" spans="1:20" ht="48">
      <c r="A1770">
        <v>1585</v>
      </c>
      <c r="B1770" s="3" t="s">
        <v>1586</v>
      </c>
      <c r="C1770" s="3" t="s">
        <v>5695</v>
      </c>
      <c r="D1770">
        <v>2000</v>
      </c>
      <c r="E1770">
        <v>1580</v>
      </c>
      <c r="F1770" t="s">
        <v>8221</v>
      </c>
      <c r="G1770" t="s">
        <v>8229</v>
      </c>
      <c r="H1770" t="s">
        <v>8251</v>
      </c>
      <c r="I1770">
        <v>1482663600</v>
      </c>
      <c r="J1770">
        <v>1480800568</v>
      </c>
      <c r="K1770" t="b">
        <v>0</v>
      </c>
      <c r="L1770">
        <v>12</v>
      </c>
      <c r="M1770" t="b">
        <v>0</v>
      </c>
      <c r="N1770" t="s">
        <v>8291</v>
      </c>
      <c r="O1770">
        <f t="shared" si="108"/>
        <v>79</v>
      </c>
      <c r="P1770">
        <f t="shared" si="109"/>
        <v>131.66999999999999</v>
      </c>
      <c r="Q1770" s="5" t="s">
        <v>8338</v>
      </c>
      <c r="R1770" t="s">
        <v>8345</v>
      </c>
      <c r="S1770" s="9">
        <f t="shared" si="110"/>
        <v>42707.562129629623</v>
      </c>
      <c r="T1770" s="9">
        <f t="shared" si="111"/>
        <v>42729.124999999993</v>
      </c>
    </row>
    <row r="1771" spans="1:20" ht="32">
      <c r="A1771">
        <v>1586</v>
      </c>
      <c r="B1771" s="3" t="s">
        <v>1587</v>
      </c>
      <c r="C1771" s="3" t="s">
        <v>5696</v>
      </c>
      <c r="D1771">
        <v>1500</v>
      </c>
      <c r="E1771">
        <v>0</v>
      </c>
      <c r="F1771" t="s">
        <v>8221</v>
      </c>
      <c r="G1771" t="s">
        <v>8224</v>
      </c>
      <c r="H1771" t="s">
        <v>8246</v>
      </c>
      <c r="I1771">
        <v>1428197422</v>
      </c>
      <c r="J1771">
        <v>1425609022</v>
      </c>
      <c r="K1771" t="b">
        <v>0</v>
      </c>
      <c r="L1771">
        <v>0</v>
      </c>
      <c r="M1771" t="b">
        <v>0</v>
      </c>
      <c r="N1771" t="s">
        <v>8291</v>
      </c>
      <c r="O1771">
        <f t="shared" si="108"/>
        <v>0</v>
      </c>
      <c r="P1771" t="e">
        <f t="shared" si="109"/>
        <v>#DIV/0!</v>
      </c>
      <c r="Q1771" s="5" t="s">
        <v>8338</v>
      </c>
      <c r="R1771" t="s">
        <v>8345</v>
      </c>
      <c r="S1771" s="9">
        <f t="shared" si="110"/>
        <v>42068.771087962959</v>
      </c>
      <c r="T1771" s="9">
        <f t="shared" si="111"/>
        <v>42098.729421296295</v>
      </c>
    </row>
    <row r="1772" spans="1:20" ht="48">
      <c r="A1772">
        <v>1587</v>
      </c>
      <c r="B1772" s="3" t="s">
        <v>1588</v>
      </c>
      <c r="C1772" s="3" t="s">
        <v>5697</v>
      </c>
      <c r="D1772">
        <v>7500</v>
      </c>
      <c r="E1772">
        <v>1</v>
      </c>
      <c r="F1772" t="s">
        <v>8221</v>
      </c>
      <c r="G1772" t="s">
        <v>8224</v>
      </c>
      <c r="H1772" t="s">
        <v>8246</v>
      </c>
      <c r="I1772">
        <v>1418510965</v>
      </c>
      <c r="J1772">
        <v>1415918965</v>
      </c>
      <c r="K1772" t="b">
        <v>0</v>
      </c>
      <c r="L1772">
        <v>1</v>
      </c>
      <c r="M1772" t="b">
        <v>0</v>
      </c>
      <c r="N1772" t="s">
        <v>8291</v>
      </c>
      <c r="O1772">
        <f t="shared" si="108"/>
        <v>0.01</v>
      </c>
      <c r="P1772">
        <f t="shared" si="109"/>
        <v>1</v>
      </c>
      <c r="Q1772" s="5" t="s">
        <v>8338</v>
      </c>
      <c r="R1772" t="s">
        <v>8345</v>
      </c>
      <c r="S1772" s="9">
        <f t="shared" si="110"/>
        <v>41956.617650462962</v>
      </c>
      <c r="T1772" s="9">
        <f t="shared" si="111"/>
        <v>41986.617650462962</v>
      </c>
    </row>
    <row r="1773" spans="1:20" ht="32">
      <c r="A1773">
        <v>1588</v>
      </c>
      <c r="B1773" s="3" t="s">
        <v>1589</v>
      </c>
      <c r="C1773" s="3" t="s">
        <v>5698</v>
      </c>
      <c r="D1773">
        <v>516</v>
      </c>
      <c r="E1773">
        <v>0</v>
      </c>
      <c r="F1773" t="s">
        <v>8221</v>
      </c>
      <c r="G1773" t="s">
        <v>8224</v>
      </c>
      <c r="H1773" t="s">
        <v>8246</v>
      </c>
      <c r="I1773">
        <v>1422735120</v>
      </c>
      <c r="J1773">
        <v>1420091999</v>
      </c>
      <c r="K1773" t="b">
        <v>0</v>
      </c>
      <c r="L1773">
        <v>0</v>
      </c>
      <c r="M1773" t="b">
        <v>0</v>
      </c>
      <c r="N1773" t="s">
        <v>8291</v>
      </c>
      <c r="O1773">
        <f t="shared" si="108"/>
        <v>0</v>
      </c>
      <c r="P1773" t="e">
        <f t="shared" si="109"/>
        <v>#DIV/0!</v>
      </c>
      <c r="Q1773" s="5" t="s">
        <v>8338</v>
      </c>
      <c r="R1773" t="s">
        <v>8345</v>
      </c>
      <c r="S1773" s="9">
        <f t="shared" si="110"/>
        <v>42004.916655092595</v>
      </c>
      <c r="T1773" s="9">
        <f t="shared" si="111"/>
        <v>42035.508333333331</v>
      </c>
    </row>
    <row r="1774" spans="1:20" ht="48">
      <c r="A1774">
        <v>1589</v>
      </c>
      <c r="B1774" s="3" t="s">
        <v>1590</v>
      </c>
      <c r="C1774" s="3" t="s">
        <v>5699</v>
      </c>
      <c r="D1774">
        <v>1200</v>
      </c>
      <c r="E1774">
        <v>0</v>
      </c>
      <c r="F1774" t="s">
        <v>8221</v>
      </c>
      <c r="G1774" t="s">
        <v>8224</v>
      </c>
      <c r="H1774" t="s">
        <v>8246</v>
      </c>
      <c r="I1774">
        <v>1444433886</v>
      </c>
      <c r="J1774">
        <v>1441841886</v>
      </c>
      <c r="K1774" t="b">
        <v>0</v>
      </c>
      <c r="L1774">
        <v>0</v>
      </c>
      <c r="M1774" t="b">
        <v>0</v>
      </c>
      <c r="N1774" t="s">
        <v>8291</v>
      </c>
      <c r="O1774">
        <f t="shared" si="108"/>
        <v>0</v>
      </c>
      <c r="P1774" t="e">
        <f t="shared" si="109"/>
        <v>#DIV/0!</v>
      </c>
      <c r="Q1774" s="5" t="s">
        <v>8338</v>
      </c>
      <c r="R1774" t="s">
        <v>8345</v>
      </c>
      <c r="S1774" s="9">
        <f t="shared" si="110"/>
        <v>42256.651458333326</v>
      </c>
      <c r="T1774" s="9">
        <f t="shared" si="111"/>
        <v>42286.651458333326</v>
      </c>
    </row>
    <row r="1775" spans="1:20" ht="16">
      <c r="A1775">
        <v>1590</v>
      </c>
      <c r="B1775" s="3" t="s">
        <v>1591</v>
      </c>
      <c r="C1775" s="3" t="s">
        <v>5700</v>
      </c>
      <c r="D1775">
        <v>60000</v>
      </c>
      <c r="E1775">
        <v>1020</v>
      </c>
      <c r="F1775" t="s">
        <v>8221</v>
      </c>
      <c r="G1775" t="s">
        <v>8237</v>
      </c>
      <c r="H1775" t="s">
        <v>8249</v>
      </c>
      <c r="I1775">
        <v>1443040464</v>
      </c>
      <c r="J1775">
        <v>1440448464</v>
      </c>
      <c r="K1775" t="b">
        <v>0</v>
      </c>
      <c r="L1775">
        <v>2</v>
      </c>
      <c r="M1775" t="b">
        <v>0</v>
      </c>
      <c r="N1775" t="s">
        <v>8291</v>
      </c>
      <c r="O1775">
        <f t="shared" si="108"/>
        <v>1.7</v>
      </c>
      <c r="P1775">
        <f t="shared" si="109"/>
        <v>510</v>
      </c>
      <c r="Q1775" s="5" t="s">
        <v>8338</v>
      </c>
      <c r="R1775" t="s">
        <v>8345</v>
      </c>
      <c r="S1775" s="9">
        <f t="shared" si="110"/>
        <v>42240.523888888885</v>
      </c>
      <c r="T1775" s="9">
        <f t="shared" si="111"/>
        <v>42270.523888888885</v>
      </c>
    </row>
    <row r="1776" spans="1:20" ht="48">
      <c r="A1776">
        <v>1591</v>
      </c>
      <c r="B1776" s="3" t="s">
        <v>1592</v>
      </c>
      <c r="C1776" s="3" t="s">
        <v>5701</v>
      </c>
      <c r="D1776">
        <v>14000</v>
      </c>
      <c r="E1776">
        <v>4092</v>
      </c>
      <c r="F1776" t="s">
        <v>8221</v>
      </c>
      <c r="G1776" t="s">
        <v>8225</v>
      </c>
      <c r="H1776" t="s">
        <v>8247</v>
      </c>
      <c r="I1776">
        <v>1459700741</v>
      </c>
      <c r="J1776">
        <v>1457112341</v>
      </c>
      <c r="K1776" t="b">
        <v>0</v>
      </c>
      <c r="L1776">
        <v>92</v>
      </c>
      <c r="M1776" t="b">
        <v>0</v>
      </c>
      <c r="N1776" t="s">
        <v>8291</v>
      </c>
      <c r="O1776">
        <f t="shared" si="108"/>
        <v>29.23</v>
      </c>
      <c r="P1776">
        <f t="shared" si="109"/>
        <v>44.48</v>
      </c>
      <c r="Q1776" s="5" t="s">
        <v>8338</v>
      </c>
      <c r="R1776" t="s">
        <v>8345</v>
      </c>
      <c r="S1776" s="9">
        <f t="shared" si="110"/>
        <v>42433.392835648141</v>
      </c>
      <c r="T1776" s="9">
        <f t="shared" si="111"/>
        <v>42463.351168981484</v>
      </c>
    </row>
    <row r="1777" spans="1:20" ht="32">
      <c r="A1777">
        <v>1592</v>
      </c>
      <c r="B1777" s="3" t="s">
        <v>1593</v>
      </c>
      <c r="C1777" s="3" t="s">
        <v>5702</v>
      </c>
      <c r="D1777">
        <v>25</v>
      </c>
      <c r="E1777">
        <v>0</v>
      </c>
      <c r="F1777" t="s">
        <v>8221</v>
      </c>
      <c r="G1777" t="s">
        <v>8224</v>
      </c>
      <c r="H1777" t="s">
        <v>8246</v>
      </c>
      <c r="I1777">
        <v>1427503485</v>
      </c>
      <c r="J1777">
        <v>1423619085</v>
      </c>
      <c r="K1777" t="b">
        <v>0</v>
      </c>
      <c r="L1777">
        <v>0</v>
      </c>
      <c r="M1777" t="b">
        <v>0</v>
      </c>
      <c r="N1777" t="s">
        <v>8291</v>
      </c>
      <c r="O1777">
        <f t="shared" si="108"/>
        <v>0</v>
      </c>
      <c r="P1777" t="e">
        <f t="shared" si="109"/>
        <v>#DIV/0!</v>
      </c>
      <c r="Q1777" s="5" t="s">
        <v>8338</v>
      </c>
      <c r="R1777" t="s">
        <v>8345</v>
      </c>
      <c r="S1777" s="9">
        <f t="shared" si="110"/>
        <v>42045.73940972222</v>
      </c>
      <c r="T1777" s="9">
        <f t="shared" si="111"/>
        <v>42090.697743055549</v>
      </c>
    </row>
    <row r="1778" spans="1:20" ht="32">
      <c r="A1778">
        <v>1593</v>
      </c>
      <c r="B1778" s="3" t="s">
        <v>1594</v>
      </c>
      <c r="C1778" s="3" t="s">
        <v>5703</v>
      </c>
      <c r="D1778">
        <v>22000</v>
      </c>
      <c r="E1778">
        <v>3</v>
      </c>
      <c r="F1778" t="s">
        <v>8221</v>
      </c>
      <c r="G1778" t="s">
        <v>8224</v>
      </c>
      <c r="H1778" t="s">
        <v>8246</v>
      </c>
      <c r="I1778">
        <v>1425154655</v>
      </c>
      <c r="J1778">
        <v>1422562655</v>
      </c>
      <c r="K1778" t="b">
        <v>0</v>
      </c>
      <c r="L1778">
        <v>3</v>
      </c>
      <c r="M1778" t="b">
        <v>0</v>
      </c>
      <c r="N1778" t="s">
        <v>8291</v>
      </c>
      <c r="O1778">
        <f t="shared" si="108"/>
        <v>0.01</v>
      </c>
      <c r="P1778">
        <f t="shared" si="109"/>
        <v>1</v>
      </c>
      <c r="Q1778" s="5" t="s">
        <v>8338</v>
      </c>
      <c r="R1778" t="s">
        <v>8345</v>
      </c>
      <c r="S1778" s="9">
        <f t="shared" si="110"/>
        <v>42033.51221064815</v>
      </c>
      <c r="T1778" s="9">
        <f t="shared" si="111"/>
        <v>42063.51221064815</v>
      </c>
    </row>
    <row r="1779" spans="1:20" ht="32">
      <c r="A1779">
        <v>1594</v>
      </c>
      <c r="B1779" s="3" t="s">
        <v>1595</v>
      </c>
      <c r="C1779" s="3" t="s">
        <v>5704</v>
      </c>
      <c r="D1779">
        <v>1000</v>
      </c>
      <c r="E1779">
        <v>205</v>
      </c>
      <c r="F1779" t="s">
        <v>8221</v>
      </c>
      <c r="G1779" t="s">
        <v>8224</v>
      </c>
      <c r="H1779" t="s">
        <v>8246</v>
      </c>
      <c r="I1779">
        <v>1463329260</v>
      </c>
      <c r="J1779">
        <v>1458147982</v>
      </c>
      <c r="K1779" t="b">
        <v>0</v>
      </c>
      <c r="L1779">
        <v>10</v>
      </c>
      <c r="M1779" t="b">
        <v>0</v>
      </c>
      <c r="N1779" t="s">
        <v>8291</v>
      </c>
      <c r="O1779">
        <f t="shared" si="108"/>
        <v>20.5</v>
      </c>
      <c r="P1779">
        <f t="shared" si="109"/>
        <v>20.5</v>
      </c>
      <c r="Q1779" s="5" t="s">
        <v>8338</v>
      </c>
      <c r="R1779" t="s">
        <v>8345</v>
      </c>
      <c r="S1779" s="9">
        <f t="shared" si="110"/>
        <v>42445.379421296289</v>
      </c>
      <c r="T1779" s="9">
        <f t="shared" si="111"/>
        <v>42505.347916666666</v>
      </c>
    </row>
    <row r="1780" spans="1:20" ht="48">
      <c r="A1780">
        <v>1595</v>
      </c>
      <c r="B1780" s="3" t="s">
        <v>1596</v>
      </c>
      <c r="C1780" s="3" t="s">
        <v>5705</v>
      </c>
      <c r="D1780">
        <v>100000</v>
      </c>
      <c r="E1780">
        <v>280</v>
      </c>
      <c r="F1780" t="s">
        <v>8221</v>
      </c>
      <c r="G1780" t="s">
        <v>8224</v>
      </c>
      <c r="H1780" t="s">
        <v>8246</v>
      </c>
      <c r="I1780">
        <v>1403122380</v>
      </c>
      <c r="J1780">
        <v>1400634728</v>
      </c>
      <c r="K1780" t="b">
        <v>0</v>
      </c>
      <c r="L1780">
        <v>7</v>
      </c>
      <c r="M1780" t="b">
        <v>0</v>
      </c>
      <c r="N1780" t="s">
        <v>8291</v>
      </c>
      <c r="O1780">
        <f t="shared" si="108"/>
        <v>0.28000000000000003</v>
      </c>
      <c r="P1780">
        <f t="shared" si="109"/>
        <v>40</v>
      </c>
      <c r="Q1780" s="5" t="s">
        <v>8338</v>
      </c>
      <c r="R1780" t="s">
        <v>8345</v>
      </c>
      <c r="S1780" s="9">
        <f t="shared" si="110"/>
        <v>41779.71675925926</v>
      </c>
      <c r="T1780" s="9">
        <f t="shared" si="111"/>
        <v>41808.509027777771</v>
      </c>
    </row>
    <row r="1781" spans="1:20" ht="32">
      <c r="A1781">
        <v>1596</v>
      </c>
      <c r="B1781" s="3" t="s">
        <v>1597</v>
      </c>
      <c r="C1781" s="3" t="s">
        <v>5706</v>
      </c>
      <c r="D1781">
        <v>3250</v>
      </c>
      <c r="E1781">
        <v>75</v>
      </c>
      <c r="F1781" t="s">
        <v>8221</v>
      </c>
      <c r="G1781" t="s">
        <v>8225</v>
      </c>
      <c r="H1781" t="s">
        <v>8247</v>
      </c>
      <c r="I1781">
        <v>1418469569</v>
      </c>
      <c r="J1781">
        <v>1414577969</v>
      </c>
      <c r="K1781" t="b">
        <v>0</v>
      </c>
      <c r="L1781">
        <v>3</v>
      </c>
      <c r="M1781" t="b">
        <v>0</v>
      </c>
      <c r="N1781" t="s">
        <v>8291</v>
      </c>
      <c r="O1781">
        <f t="shared" si="108"/>
        <v>2.31</v>
      </c>
      <c r="P1781">
        <f t="shared" si="109"/>
        <v>25</v>
      </c>
      <c r="Q1781" s="5" t="s">
        <v>8338</v>
      </c>
      <c r="R1781" t="s">
        <v>8345</v>
      </c>
      <c r="S1781" s="9">
        <f t="shared" si="110"/>
        <v>41941.096863425926</v>
      </c>
      <c r="T1781" s="9">
        <f t="shared" si="111"/>
        <v>41986.13853009259</v>
      </c>
    </row>
    <row r="1782" spans="1:20" ht="48">
      <c r="A1782">
        <v>1597</v>
      </c>
      <c r="B1782" s="3" t="s">
        <v>1598</v>
      </c>
      <c r="C1782" s="3" t="s">
        <v>5707</v>
      </c>
      <c r="D1782">
        <v>15000</v>
      </c>
      <c r="E1782">
        <v>0</v>
      </c>
      <c r="F1782" t="s">
        <v>8221</v>
      </c>
      <c r="G1782" t="s">
        <v>8224</v>
      </c>
      <c r="H1782" t="s">
        <v>8246</v>
      </c>
      <c r="I1782">
        <v>1474360197</v>
      </c>
      <c r="J1782">
        <v>1471768197</v>
      </c>
      <c r="K1782" t="b">
        <v>0</v>
      </c>
      <c r="L1782">
        <v>0</v>
      </c>
      <c r="M1782" t="b">
        <v>0</v>
      </c>
      <c r="N1782" t="s">
        <v>8291</v>
      </c>
      <c r="O1782">
        <f t="shared" si="108"/>
        <v>0</v>
      </c>
      <c r="P1782" t="e">
        <f t="shared" si="109"/>
        <v>#DIV/0!</v>
      </c>
      <c r="Q1782" s="5" t="s">
        <v>8338</v>
      </c>
      <c r="R1782" t="s">
        <v>8345</v>
      </c>
      <c r="S1782" s="9">
        <f t="shared" si="110"/>
        <v>42603.020798611113</v>
      </c>
      <c r="T1782" s="9">
        <f t="shared" si="111"/>
        <v>42633.020798611113</v>
      </c>
    </row>
    <row r="1783" spans="1:20" ht="48">
      <c r="A1783">
        <v>1598</v>
      </c>
      <c r="B1783" s="3" t="s">
        <v>1599</v>
      </c>
      <c r="C1783" s="3" t="s">
        <v>5708</v>
      </c>
      <c r="D1783">
        <v>800</v>
      </c>
      <c r="E1783">
        <v>1</v>
      </c>
      <c r="F1783" t="s">
        <v>8221</v>
      </c>
      <c r="G1783" t="s">
        <v>8224</v>
      </c>
      <c r="H1783" t="s">
        <v>8246</v>
      </c>
      <c r="I1783">
        <v>1437926458</v>
      </c>
      <c r="J1783">
        <v>1432742458</v>
      </c>
      <c r="K1783" t="b">
        <v>0</v>
      </c>
      <c r="L1783">
        <v>1</v>
      </c>
      <c r="M1783" t="b">
        <v>0</v>
      </c>
      <c r="N1783" t="s">
        <v>8291</v>
      </c>
      <c r="O1783">
        <f t="shared" si="108"/>
        <v>0.13</v>
      </c>
      <c r="P1783">
        <f t="shared" si="109"/>
        <v>1</v>
      </c>
      <c r="Q1783" s="5" t="s">
        <v>8338</v>
      </c>
      <c r="R1783" t="s">
        <v>8345</v>
      </c>
      <c r="S1783" s="9">
        <f t="shared" si="110"/>
        <v>42151.334004629629</v>
      </c>
      <c r="T1783" s="9">
        <f t="shared" si="111"/>
        <v>42211.334004629629</v>
      </c>
    </row>
    <row r="1784" spans="1:20" ht="48">
      <c r="A1784">
        <v>1599</v>
      </c>
      <c r="B1784" s="3" t="s">
        <v>1600</v>
      </c>
      <c r="C1784" s="3" t="s">
        <v>5709</v>
      </c>
      <c r="D1784">
        <v>500</v>
      </c>
      <c r="E1784">
        <v>0</v>
      </c>
      <c r="F1784" t="s">
        <v>8221</v>
      </c>
      <c r="G1784" t="s">
        <v>8225</v>
      </c>
      <c r="H1784" t="s">
        <v>8247</v>
      </c>
      <c r="I1784">
        <v>1460116576</v>
      </c>
      <c r="J1784">
        <v>1457528176</v>
      </c>
      <c r="K1784" t="b">
        <v>0</v>
      </c>
      <c r="L1784">
        <v>0</v>
      </c>
      <c r="M1784" t="b">
        <v>0</v>
      </c>
      <c r="N1784" t="s">
        <v>8291</v>
      </c>
      <c r="O1784">
        <f t="shared" si="108"/>
        <v>0</v>
      </c>
      <c r="P1784" t="e">
        <f t="shared" si="109"/>
        <v>#DIV/0!</v>
      </c>
      <c r="Q1784" s="5" t="s">
        <v>8338</v>
      </c>
      <c r="R1784" t="s">
        <v>8345</v>
      </c>
      <c r="S1784" s="9">
        <f t="shared" si="110"/>
        <v>42438.205740740734</v>
      </c>
      <c r="T1784" s="9">
        <f t="shared" si="111"/>
        <v>42468.164074074077</v>
      </c>
    </row>
    <row r="1785" spans="1:20" ht="48">
      <c r="A1785">
        <v>1600</v>
      </c>
      <c r="B1785" s="3" t="s">
        <v>1601</v>
      </c>
      <c r="C1785" s="3" t="s">
        <v>5710</v>
      </c>
      <c r="D1785">
        <v>5000</v>
      </c>
      <c r="E1785">
        <v>367</v>
      </c>
      <c r="F1785" t="s">
        <v>8221</v>
      </c>
      <c r="G1785" t="s">
        <v>8224</v>
      </c>
      <c r="H1785" t="s">
        <v>8246</v>
      </c>
      <c r="I1785">
        <v>1405401060</v>
      </c>
      <c r="J1785">
        <v>1401585752</v>
      </c>
      <c r="K1785" t="b">
        <v>0</v>
      </c>
      <c r="L1785">
        <v>9</v>
      </c>
      <c r="M1785" t="b">
        <v>0</v>
      </c>
      <c r="N1785" t="s">
        <v>8291</v>
      </c>
      <c r="O1785">
        <f t="shared" si="108"/>
        <v>7.34</v>
      </c>
      <c r="P1785">
        <f t="shared" si="109"/>
        <v>40.78</v>
      </c>
      <c r="Q1785" s="5" t="s">
        <v>8338</v>
      </c>
      <c r="R1785" t="s">
        <v>8345</v>
      </c>
      <c r="S1785" s="9">
        <f t="shared" si="110"/>
        <v>41790.723981481475</v>
      </c>
      <c r="T1785" s="9">
        <f t="shared" si="111"/>
        <v>41834.882638888885</v>
      </c>
    </row>
    <row r="1786" spans="1:20" ht="32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>
        <f t="shared" si="108"/>
        <v>110.83</v>
      </c>
      <c r="P1786">
        <f t="shared" si="109"/>
        <v>25.58</v>
      </c>
      <c r="Q1786" s="5" t="s">
        <v>8338</v>
      </c>
      <c r="R1786" t="s">
        <v>8339</v>
      </c>
      <c r="S1786" s="9">
        <f t="shared" si="110"/>
        <v>42120.294803240737</v>
      </c>
      <c r="T1786" s="9">
        <f t="shared" si="111"/>
        <v>42165.294803240737</v>
      </c>
    </row>
    <row r="1787" spans="1:20" ht="48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>
        <f t="shared" si="108"/>
        <v>108.75</v>
      </c>
      <c r="P1787">
        <f t="shared" si="109"/>
        <v>63.97</v>
      </c>
      <c r="Q1787" s="5" t="s">
        <v>8338</v>
      </c>
      <c r="R1787" t="s">
        <v>8339</v>
      </c>
      <c r="S1787" s="9">
        <f t="shared" si="110"/>
        <v>42710.543634259258</v>
      </c>
      <c r="T1787" s="9">
        <f t="shared" si="111"/>
        <v>42742.541666666664</v>
      </c>
    </row>
    <row r="1788" spans="1:20" ht="48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>
        <f t="shared" si="108"/>
        <v>100.42</v>
      </c>
      <c r="P1788">
        <f t="shared" si="109"/>
        <v>89.93</v>
      </c>
      <c r="Q1788" s="5" t="s">
        <v>8338</v>
      </c>
      <c r="R1788" t="s">
        <v>8339</v>
      </c>
      <c r="S1788" s="9">
        <f t="shared" si="110"/>
        <v>42586.592303240737</v>
      </c>
      <c r="T1788" s="9">
        <f t="shared" si="111"/>
        <v>42608.832638888889</v>
      </c>
    </row>
    <row r="1789" spans="1:20" ht="48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>
        <f t="shared" si="108"/>
        <v>118.45</v>
      </c>
      <c r="P1789">
        <f t="shared" si="109"/>
        <v>93.07</v>
      </c>
      <c r="Q1789" s="5" t="s">
        <v>8338</v>
      </c>
      <c r="R1789" t="s">
        <v>8339</v>
      </c>
      <c r="S1789" s="9">
        <f t="shared" si="110"/>
        <v>42026.271724537037</v>
      </c>
      <c r="T1789" s="9">
        <f t="shared" si="111"/>
        <v>42071.230057870365</v>
      </c>
    </row>
    <row r="1790" spans="1:20" ht="48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>
        <f t="shared" si="108"/>
        <v>114.01</v>
      </c>
      <c r="P1790">
        <f t="shared" si="109"/>
        <v>89.67</v>
      </c>
      <c r="Q1790" s="5" t="s">
        <v>8338</v>
      </c>
      <c r="R1790" t="s">
        <v>8339</v>
      </c>
      <c r="S1790" s="9">
        <f t="shared" si="110"/>
        <v>42689.926365740735</v>
      </c>
      <c r="T1790" s="9">
        <f t="shared" si="111"/>
        <v>42725.749999999993</v>
      </c>
    </row>
    <row r="1791" spans="1:20" ht="48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>
        <f t="shared" si="108"/>
        <v>148.1</v>
      </c>
      <c r="P1791">
        <f t="shared" si="109"/>
        <v>207.62</v>
      </c>
      <c r="Q1791" s="5" t="s">
        <v>8338</v>
      </c>
      <c r="R1791" t="s">
        <v>8339</v>
      </c>
      <c r="S1791" s="9">
        <f t="shared" si="110"/>
        <v>42667.843368055554</v>
      </c>
      <c r="T1791" s="9">
        <f t="shared" si="111"/>
        <v>42697.749999999993</v>
      </c>
    </row>
    <row r="1792" spans="1:20" ht="48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>
        <f t="shared" si="108"/>
        <v>104.96</v>
      </c>
      <c r="P1792">
        <f t="shared" si="109"/>
        <v>59.41</v>
      </c>
      <c r="Q1792" s="5" t="s">
        <v>8338</v>
      </c>
      <c r="R1792" t="s">
        <v>8339</v>
      </c>
      <c r="S1792" s="9">
        <f t="shared" si="110"/>
        <v>42292.10219907407</v>
      </c>
      <c r="T1792" s="9">
        <f t="shared" si="111"/>
        <v>42321.291666666664</v>
      </c>
    </row>
    <row r="1793" spans="1:20" ht="32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>
        <f t="shared" si="108"/>
        <v>129.94999999999999</v>
      </c>
      <c r="P1793">
        <f t="shared" si="109"/>
        <v>358.97</v>
      </c>
      <c r="Q1793" s="5" t="s">
        <v>8338</v>
      </c>
      <c r="R1793" t="s">
        <v>8339</v>
      </c>
      <c r="S1793" s="9">
        <f t="shared" si="110"/>
        <v>42219.617395833331</v>
      </c>
      <c r="T1793" s="9">
        <f t="shared" si="111"/>
        <v>42249.617395833331</v>
      </c>
    </row>
    <row r="1794" spans="1:20" ht="32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>
        <f t="shared" ref="O1794:O1857" si="112">ROUND((E1794/D1794*100),2)</f>
        <v>123.49</v>
      </c>
      <c r="P1794">
        <f t="shared" ref="P1794:P1857" si="113">ROUND((E1794/L1794),2)</f>
        <v>94.74</v>
      </c>
      <c r="Q1794" s="5" t="s">
        <v>8338</v>
      </c>
      <c r="R1794" t="s">
        <v>8339</v>
      </c>
      <c r="S1794" s="9">
        <f t="shared" si="110"/>
        <v>42758.642604166664</v>
      </c>
      <c r="T1794" s="9">
        <f t="shared" si="111"/>
        <v>42795.458333333336</v>
      </c>
    </row>
    <row r="1795" spans="1:20" ht="48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>
        <f t="shared" si="112"/>
        <v>201.62</v>
      </c>
      <c r="P1795">
        <f t="shared" si="113"/>
        <v>80.650000000000006</v>
      </c>
      <c r="Q1795" s="5" t="s">
        <v>8338</v>
      </c>
      <c r="R1795" t="s">
        <v>8339</v>
      </c>
      <c r="S1795" s="9">
        <f t="shared" ref="S1795:S1858" si="114">(J1795/86400)+25569+(-8/24)</f>
        <v>42454.503518518519</v>
      </c>
      <c r="T1795" s="9">
        <f t="shared" ref="T1795:T1858" si="115">(I1795/86400)+25569+(-8/24)</f>
        <v>42479.503518518519</v>
      </c>
    </row>
    <row r="1796" spans="1:20" ht="32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>
        <f t="shared" si="112"/>
        <v>102.9</v>
      </c>
      <c r="P1796">
        <f t="shared" si="113"/>
        <v>168.69</v>
      </c>
      <c r="Q1796" s="5" t="s">
        <v>8338</v>
      </c>
      <c r="R1796" t="s">
        <v>8339</v>
      </c>
      <c r="S1796" s="9">
        <f t="shared" si="114"/>
        <v>42052.448182870365</v>
      </c>
      <c r="T1796" s="9">
        <f t="shared" si="115"/>
        <v>42082.4065162037</v>
      </c>
    </row>
    <row r="1797" spans="1:20" ht="32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>
        <f t="shared" si="112"/>
        <v>260.17</v>
      </c>
      <c r="P1797">
        <f t="shared" si="113"/>
        <v>34.69</v>
      </c>
      <c r="Q1797" s="5" t="s">
        <v>8338</v>
      </c>
      <c r="R1797" t="s">
        <v>8339</v>
      </c>
      <c r="S1797" s="9">
        <f t="shared" si="114"/>
        <v>42626.919930555552</v>
      </c>
      <c r="T1797" s="9">
        <f t="shared" si="115"/>
        <v>42656.919930555552</v>
      </c>
    </row>
    <row r="1798" spans="1:20" ht="48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>
        <f t="shared" si="112"/>
        <v>108</v>
      </c>
      <c r="P1798">
        <f t="shared" si="113"/>
        <v>462.86</v>
      </c>
      <c r="Q1798" s="5" t="s">
        <v>8338</v>
      </c>
      <c r="R1798" t="s">
        <v>8339</v>
      </c>
      <c r="S1798" s="9">
        <f t="shared" si="114"/>
        <v>42420.416296296295</v>
      </c>
      <c r="T1798" s="9">
        <f t="shared" si="115"/>
        <v>42450.374629629623</v>
      </c>
    </row>
    <row r="1799" spans="1:20" ht="48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>
        <f t="shared" si="112"/>
        <v>110.53</v>
      </c>
      <c r="P1799">
        <f t="shared" si="113"/>
        <v>104.39</v>
      </c>
      <c r="Q1799" s="5" t="s">
        <v>8338</v>
      </c>
      <c r="R1799" t="s">
        <v>8339</v>
      </c>
      <c r="S1799" s="9">
        <f t="shared" si="114"/>
        <v>42067.543437499997</v>
      </c>
      <c r="T1799" s="9">
        <f t="shared" si="115"/>
        <v>42097.501770833333</v>
      </c>
    </row>
    <row r="1800" spans="1:20" ht="48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>
        <f t="shared" si="112"/>
        <v>120</v>
      </c>
      <c r="P1800">
        <f t="shared" si="113"/>
        <v>7.5</v>
      </c>
      <c r="Q1800" s="5" t="s">
        <v>8338</v>
      </c>
      <c r="R1800" t="s">
        <v>8339</v>
      </c>
      <c r="S1800" s="9">
        <f t="shared" si="114"/>
        <v>42252.455567129626</v>
      </c>
      <c r="T1800" s="9">
        <f t="shared" si="115"/>
        <v>42282.455567129626</v>
      </c>
    </row>
    <row r="1801" spans="1:20" ht="48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>
        <f t="shared" si="112"/>
        <v>102.83</v>
      </c>
      <c r="P1801">
        <f t="shared" si="113"/>
        <v>47.13</v>
      </c>
      <c r="Q1801" s="5" t="s">
        <v>8338</v>
      </c>
      <c r="R1801" t="s">
        <v>8339</v>
      </c>
      <c r="S1801" s="9">
        <f t="shared" si="114"/>
        <v>42570.834131944437</v>
      </c>
      <c r="T1801" s="9">
        <f t="shared" si="115"/>
        <v>42610.834131944437</v>
      </c>
    </row>
    <row r="1802" spans="1:20" ht="32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>
        <f t="shared" si="112"/>
        <v>116</v>
      </c>
      <c r="P1802">
        <f t="shared" si="113"/>
        <v>414.29</v>
      </c>
      <c r="Q1802" s="5" t="s">
        <v>8338</v>
      </c>
      <c r="R1802" t="s">
        <v>8339</v>
      </c>
      <c r="S1802" s="9">
        <f t="shared" si="114"/>
        <v>42733.494016203702</v>
      </c>
      <c r="T1802" s="9">
        <f t="shared" si="115"/>
        <v>42763.478472222218</v>
      </c>
    </row>
    <row r="1803" spans="1:20" ht="48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>
        <f t="shared" si="112"/>
        <v>114.7</v>
      </c>
      <c r="P1803">
        <f t="shared" si="113"/>
        <v>42.48</v>
      </c>
      <c r="Q1803" s="5" t="s">
        <v>8338</v>
      </c>
      <c r="R1803" t="s">
        <v>8339</v>
      </c>
      <c r="S1803" s="9">
        <f t="shared" si="114"/>
        <v>42505.62259259259</v>
      </c>
      <c r="T1803" s="9">
        <f t="shared" si="115"/>
        <v>42565.62259259259</v>
      </c>
    </row>
    <row r="1804" spans="1:20" ht="32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>
        <f t="shared" si="112"/>
        <v>106.6</v>
      </c>
      <c r="P1804">
        <f t="shared" si="113"/>
        <v>108.78</v>
      </c>
      <c r="Q1804" s="5" t="s">
        <v>8338</v>
      </c>
      <c r="R1804" t="s">
        <v>8339</v>
      </c>
      <c r="S1804" s="9">
        <f t="shared" si="114"/>
        <v>42068.495706018519</v>
      </c>
      <c r="T1804" s="9">
        <f t="shared" si="115"/>
        <v>42088.454039351847</v>
      </c>
    </row>
    <row r="1805" spans="1:20" ht="48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>
        <f t="shared" si="112"/>
        <v>165.44</v>
      </c>
      <c r="P1805">
        <f t="shared" si="113"/>
        <v>81.099999999999994</v>
      </c>
      <c r="Q1805" s="5" t="s">
        <v>8338</v>
      </c>
      <c r="R1805" t="s">
        <v>8339</v>
      </c>
      <c r="S1805" s="9">
        <f t="shared" si="114"/>
        <v>42405.339270833334</v>
      </c>
      <c r="T1805" s="9">
        <f t="shared" si="115"/>
        <v>42425.339270833334</v>
      </c>
    </row>
    <row r="1806" spans="1:20" ht="32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>
        <f t="shared" si="112"/>
        <v>155</v>
      </c>
      <c r="P1806">
        <f t="shared" si="113"/>
        <v>51.67</v>
      </c>
      <c r="Q1806" s="5" t="s">
        <v>8338</v>
      </c>
      <c r="R1806" t="s">
        <v>8339</v>
      </c>
      <c r="S1806" s="9">
        <f t="shared" si="114"/>
        <v>42209.234490740739</v>
      </c>
      <c r="T1806" s="9">
        <f t="shared" si="115"/>
        <v>42259.234490740739</v>
      </c>
    </row>
    <row r="1807" spans="1:20" ht="16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>
        <f t="shared" si="112"/>
        <v>885</v>
      </c>
      <c r="P1807">
        <f t="shared" si="113"/>
        <v>35.4</v>
      </c>
      <c r="Q1807" s="5" t="s">
        <v>8338</v>
      </c>
      <c r="R1807" t="s">
        <v>8339</v>
      </c>
      <c r="S1807" s="9">
        <f t="shared" si="114"/>
        <v>42410.648668981477</v>
      </c>
      <c r="T1807" s="9">
        <f t="shared" si="115"/>
        <v>42440.648668981477</v>
      </c>
    </row>
    <row r="1808" spans="1:20" ht="48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>
        <f t="shared" si="112"/>
        <v>101.91</v>
      </c>
      <c r="P1808">
        <f t="shared" si="113"/>
        <v>103.64</v>
      </c>
      <c r="Q1808" s="5" t="s">
        <v>8338</v>
      </c>
      <c r="R1808" t="s">
        <v>8339</v>
      </c>
      <c r="S1808" s="9">
        <f t="shared" si="114"/>
        <v>42636.535185185181</v>
      </c>
      <c r="T1808" s="9">
        <f t="shared" si="115"/>
        <v>42666.535185185181</v>
      </c>
    </row>
    <row r="1809" spans="1:20" ht="48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>
        <f t="shared" si="112"/>
        <v>19.600000000000001</v>
      </c>
      <c r="P1809">
        <f t="shared" si="113"/>
        <v>55.28</v>
      </c>
      <c r="Q1809" s="5" t="s">
        <v>8338</v>
      </c>
      <c r="R1809" t="s">
        <v>8339</v>
      </c>
      <c r="S1809" s="9">
        <f t="shared" si="114"/>
        <v>41825.15253472222</v>
      </c>
      <c r="T1809" s="9">
        <f t="shared" si="115"/>
        <v>41854.15253472222</v>
      </c>
    </row>
    <row r="1810" spans="1:20" ht="48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>
        <f t="shared" si="112"/>
        <v>59.47</v>
      </c>
      <c r="P1810">
        <f t="shared" si="113"/>
        <v>72.17</v>
      </c>
      <c r="Q1810" s="5" t="s">
        <v>8338</v>
      </c>
      <c r="R1810" t="s">
        <v>8339</v>
      </c>
      <c r="S1810" s="9">
        <f t="shared" si="114"/>
        <v>41834.647129629629</v>
      </c>
      <c r="T1810" s="9">
        <f t="shared" si="115"/>
        <v>41864.647129629629</v>
      </c>
    </row>
    <row r="1811" spans="1:20" ht="32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>
        <f t="shared" si="112"/>
        <v>0</v>
      </c>
      <c r="P1811" t="e">
        <f t="shared" si="113"/>
        <v>#DIV/0!</v>
      </c>
      <c r="Q1811" s="5" t="s">
        <v>8338</v>
      </c>
      <c r="R1811" t="s">
        <v>8339</v>
      </c>
      <c r="S1811" s="9">
        <f t="shared" si="114"/>
        <v>41855.52648148148</v>
      </c>
      <c r="T1811" s="9">
        <f t="shared" si="115"/>
        <v>41876.52648148148</v>
      </c>
    </row>
    <row r="1812" spans="1:20" ht="32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>
        <f t="shared" si="112"/>
        <v>45.72</v>
      </c>
      <c r="P1812">
        <f t="shared" si="113"/>
        <v>58.62</v>
      </c>
      <c r="Q1812" s="5" t="s">
        <v>8338</v>
      </c>
      <c r="R1812" t="s">
        <v>8339</v>
      </c>
      <c r="S1812" s="9">
        <f t="shared" si="114"/>
        <v>41824.325046296297</v>
      </c>
      <c r="T1812" s="9">
        <f t="shared" si="115"/>
        <v>41854.325046296297</v>
      </c>
    </row>
    <row r="1813" spans="1:20" ht="48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>
        <f t="shared" si="112"/>
        <v>3.74</v>
      </c>
      <c r="P1813">
        <f t="shared" si="113"/>
        <v>12.47</v>
      </c>
      <c r="Q1813" s="5" t="s">
        <v>8338</v>
      </c>
      <c r="R1813" t="s">
        <v>8339</v>
      </c>
      <c r="S1813" s="9">
        <f t="shared" si="114"/>
        <v>41849.227361111109</v>
      </c>
      <c r="T1813" s="9">
        <f t="shared" si="115"/>
        <v>41909.227361111109</v>
      </c>
    </row>
    <row r="1814" spans="1:20" ht="48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>
        <f t="shared" si="112"/>
        <v>2.7</v>
      </c>
      <c r="P1814">
        <f t="shared" si="113"/>
        <v>49.14</v>
      </c>
      <c r="Q1814" s="5" t="s">
        <v>8338</v>
      </c>
      <c r="R1814" t="s">
        <v>8339</v>
      </c>
      <c r="S1814" s="9">
        <f t="shared" si="114"/>
        <v>41987.485636574071</v>
      </c>
      <c r="T1814" s="9">
        <f t="shared" si="115"/>
        <v>42017.485636574071</v>
      </c>
    </row>
    <row r="1815" spans="1:20" ht="48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>
        <f t="shared" si="112"/>
        <v>56.51</v>
      </c>
      <c r="P1815">
        <f t="shared" si="113"/>
        <v>150.5</v>
      </c>
      <c r="Q1815" s="5" t="s">
        <v>8338</v>
      </c>
      <c r="R1815" t="s">
        <v>8339</v>
      </c>
      <c r="S1815" s="9">
        <f t="shared" si="114"/>
        <v>41891.446689814817</v>
      </c>
      <c r="T1815" s="9">
        <f t="shared" si="115"/>
        <v>41926.446689814817</v>
      </c>
    </row>
    <row r="1816" spans="1:20" ht="48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>
        <f t="shared" si="112"/>
        <v>21.31</v>
      </c>
      <c r="P1816">
        <f t="shared" si="113"/>
        <v>35.799999999999997</v>
      </c>
      <c r="Q1816" s="5" t="s">
        <v>8338</v>
      </c>
      <c r="R1816" t="s">
        <v>8339</v>
      </c>
      <c r="S1816" s="9">
        <f t="shared" si="114"/>
        <v>41905.646296296291</v>
      </c>
      <c r="T1816" s="9">
        <f t="shared" si="115"/>
        <v>41935.646296296291</v>
      </c>
    </row>
    <row r="1817" spans="1:20" ht="32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>
        <f t="shared" si="112"/>
        <v>15.6</v>
      </c>
      <c r="P1817">
        <f t="shared" si="113"/>
        <v>45.16</v>
      </c>
      <c r="Q1817" s="5" t="s">
        <v>8338</v>
      </c>
      <c r="R1817" t="s">
        <v>8339</v>
      </c>
      <c r="S1817" s="9">
        <f t="shared" si="114"/>
        <v>41766.384675925925</v>
      </c>
      <c r="T1817" s="9">
        <f t="shared" si="115"/>
        <v>41826.384675925925</v>
      </c>
    </row>
    <row r="1818" spans="1:20" ht="48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>
        <f t="shared" si="112"/>
        <v>6.26</v>
      </c>
      <c r="P1818">
        <f t="shared" si="113"/>
        <v>98.79</v>
      </c>
      <c r="Q1818" s="5" t="s">
        <v>8338</v>
      </c>
      <c r="R1818" t="s">
        <v>8339</v>
      </c>
      <c r="S1818" s="9">
        <f t="shared" si="114"/>
        <v>41978.427060185182</v>
      </c>
      <c r="T1818" s="9">
        <f t="shared" si="115"/>
        <v>42023.427060185182</v>
      </c>
    </row>
    <row r="1819" spans="1:20" ht="48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>
        <f t="shared" si="112"/>
        <v>45.92</v>
      </c>
      <c r="P1819">
        <f t="shared" si="113"/>
        <v>88.31</v>
      </c>
      <c r="Q1819" s="5" t="s">
        <v>8338</v>
      </c>
      <c r="R1819" t="s">
        <v>8339</v>
      </c>
      <c r="S1819" s="9">
        <f t="shared" si="114"/>
        <v>41929.885324074072</v>
      </c>
      <c r="T1819" s="9">
        <f t="shared" si="115"/>
        <v>41972.290972222218</v>
      </c>
    </row>
    <row r="1820" spans="1:20" ht="48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>
        <f t="shared" si="112"/>
        <v>65.099999999999994</v>
      </c>
      <c r="P1820">
        <f t="shared" si="113"/>
        <v>170.63</v>
      </c>
      <c r="Q1820" s="5" t="s">
        <v>8338</v>
      </c>
      <c r="R1820" t="s">
        <v>8339</v>
      </c>
      <c r="S1820" s="9">
        <f t="shared" si="114"/>
        <v>41891.643055555549</v>
      </c>
      <c r="T1820" s="9">
        <f t="shared" si="115"/>
        <v>41936.643055555549</v>
      </c>
    </row>
    <row r="1821" spans="1:20" ht="48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>
        <f t="shared" si="112"/>
        <v>6.7</v>
      </c>
      <c r="P1821">
        <f t="shared" si="113"/>
        <v>83.75</v>
      </c>
      <c r="Q1821" s="5" t="s">
        <v>8338</v>
      </c>
      <c r="R1821" t="s">
        <v>8339</v>
      </c>
      <c r="S1821" s="9">
        <f t="shared" si="114"/>
        <v>41905.623506944445</v>
      </c>
      <c r="T1821" s="9">
        <f t="shared" si="115"/>
        <v>41941.623506944445</v>
      </c>
    </row>
    <row r="1822" spans="1:20" ht="48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>
        <f t="shared" si="112"/>
        <v>13.56</v>
      </c>
      <c r="P1822">
        <f t="shared" si="113"/>
        <v>65.099999999999994</v>
      </c>
      <c r="Q1822" s="5" t="s">
        <v>8338</v>
      </c>
      <c r="R1822" t="s">
        <v>8339</v>
      </c>
      <c r="S1822" s="9">
        <f t="shared" si="114"/>
        <v>42025.02376157407</v>
      </c>
      <c r="T1822" s="9">
        <f t="shared" si="115"/>
        <v>42055.02376157407</v>
      </c>
    </row>
    <row r="1823" spans="1:20" ht="48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>
        <f t="shared" si="112"/>
        <v>1.99</v>
      </c>
      <c r="P1823">
        <f t="shared" si="113"/>
        <v>66.33</v>
      </c>
      <c r="Q1823" s="5" t="s">
        <v>8338</v>
      </c>
      <c r="R1823" t="s">
        <v>8339</v>
      </c>
      <c r="S1823" s="9">
        <f t="shared" si="114"/>
        <v>42045.530034722215</v>
      </c>
      <c r="T1823" s="9">
        <f t="shared" si="115"/>
        <v>42090.488368055558</v>
      </c>
    </row>
    <row r="1824" spans="1:20" ht="48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>
        <f t="shared" si="112"/>
        <v>36.24</v>
      </c>
      <c r="P1824">
        <f t="shared" si="113"/>
        <v>104.89</v>
      </c>
      <c r="Q1824" s="5" t="s">
        <v>8338</v>
      </c>
      <c r="R1824" t="s">
        <v>8339</v>
      </c>
      <c r="S1824" s="9">
        <f t="shared" si="114"/>
        <v>42585.358564814807</v>
      </c>
      <c r="T1824" s="9">
        <f t="shared" si="115"/>
        <v>42615.358564814807</v>
      </c>
    </row>
    <row r="1825" spans="1:20" ht="48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>
        <f t="shared" si="112"/>
        <v>39.74</v>
      </c>
      <c r="P1825">
        <f t="shared" si="113"/>
        <v>78.44</v>
      </c>
      <c r="Q1825" s="5" t="s">
        <v>8338</v>
      </c>
      <c r="R1825" t="s">
        <v>8339</v>
      </c>
      <c r="S1825" s="9">
        <f t="shared" si="114"/>
        <v>42493.267476851848</v>
      </c>
      <c r="T1825" s="9">
        <f t="shared" si="115"/>
        <v>42553.267476851848</v>
      </c>
    </row>
    <row r="1826" spans="1:20" ht="48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>
        <f t="shared" si="112"/>
        <v>25.76</v>
      </c>
      <c r="P1826">
        <f t="shared" si="113"/>
        <v>59.04</v>
      </c>
      <c r="Q1826" s="5" t="s">
        <v>8338</v>
      </c>
      <c r="R1826" t="s">
        <v>8339</v>
      </c>
      <c r="S1826" s="9">
        <f t="shared" si="114"/>
        <v>42597.284085648142</v>
      </c>
      <c r="T1826" s="9">
        <f t="shared" si="115"/>
        <v>42628.284085648142</v>
      </c>
    </row>
    <row r="1827" spans="1:20" ht="48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>
        <f t="shared" si="112"/>
        <v>15.49</v>
      </c>
      <c r="P1827">
        <f t="shared" si="113"/>
        <v>71.34</v>
      </c>
      <c r="Q1827" s="5" t="s">
        <v>8338</v>
      </c>
      <c r="R1827" t="s">
        <v>8339</v>
      </c>
      <c r="S1827" s="9">
        <f t="shared" si="114"/>
        <v>42388.241770833331</v>
      </c>
      <c r="T1827" s="9">
        <f t="shared" si="115"/>
        <v>42421.241770833331</v>
      </c>
    </row>
    <row r="1828" spans="1:20" ht="48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>
        <f t="shared" si="112"/>
        <v>23.69</v>
      </c>
      <c r="P1828">
        <f t="shared" si="113"/>
        <v>51.23</v>
      </c>
      <c r="Q1828" s="5" t="s">
        <v>8338</v>
      </c>
      <c r="R1828" t="s">
        <v>8339</v>
      </c>
      <c r="S1828" s="9">
        <f t="shared" si="114"/>
        <v>42115.616643518515</v>
      </c>
      <c r="T1828" s="9">
        <f t="shared" si="115"/>
        <v>42145.616643518515</v>
      </c>
    </row>
    <row r="1829" spans="1:20" ht="48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>
        <f t="shared" si="112"/>
        <v>39.76</v>
      </c>
      <c r="P1829">
        <f t="shared" si="113"/>
        <v>60.24</v>
      </c>
      <c r="Q1829" s="5" t="s">
        <v>8338</v>
      </c>
      <c r="R1829" t="s">
        <v>8339</v>
      </c>
      <c r="S1829" s="9">
        <f t="shared" si="114"/>
        <v>42003.322222222218</v>
      </c>
      <c r="T1829" s="9">
        <f t="shared" si="115"/>
        <v>42034.809027777774</v>
      </c>
    </row>
    <row r="1830" spans="1:20" ht="48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>
        <f t="shared" si="112"/>
        <v>20.22</v>
      </c>
      <c r="P1830">
        <f t="shared" si="113"/>
        <v>44.94</v>
      </c>
      <c r="Q1830" s="5" t="s">
        <v>8338</v>
      </c>
      <c r="R1830" t="s">
        <v>8339</v>
      </c>
      <c r="S1830" s="9">
        <f t="shared" si="114"/>
        <v>41896.801562499997</v>
      </c>
      <c r="T1830" s="9">
        <f t="shared" si="115"/>
        <v>41927.666666666664</v>
      </c>
    </row>
    <row r="1831" spans="1:20" ht="48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>
        <f t="shared" si="112"/>
        <v>47.63</v>
      </c>
      <c r="P1831">
        <f t="shared" si="113"/>
        <v>31.21</v>
      </c>
      <c r="Q1831" s="5" t="s">
        <v>8338</v>
      </c>
      <c r="R1831" t="s">
        <v>8339</v>
      </c>
      <c r="S1831" s="9">
        <f t="shared" si="114"/>
        <v>41958.217326388891</v>
      </c>
      <c r="T1831" s="9">
        <f t="shared" si="115"/>
        <v>41988.217326388891</v>
      </c>
    </row>
    <row r="1832" spans="1:20" ht="48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>
        <f t="shared" si="112"/>
        <v>15.33</v>
      </c>
      <c r="P1832">
        <f t="shared" si="113"/>
        <v>63.88</v>
      </c>
      <c r="Q1832" s="5" t="s">
        <v>8338</v>
      </c>
      <c r="R1832" t="s">
        <v>8339</v>
      </c>
      <c r="S1832" s="9">
        <f t="shared" si="114"/>
        <v>42068.322187499994</v>
      </c>
      <c r="T1832" s="9">
        <f t="shared" si="115"/>
        <v>42098.28052083333</v>
      </c>
    </row>
    <row r="1833" spans="1:20" ht="48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>
        <f t="shared" si="112"/>
        <v>1.38</v>
      </c>
      <c r="P1833">
        <f t="shared" si="113"/>
        <v>19</v>
      </c>
      <c r="Q1833" s="5" t="s">
        <v>8338</v>
      </c>
      <c r="R1833" t="s">
        <v>8339</v>
      </c>
      <c r="S1833" s="9">
        <f t="shared" si="114"/>
        <v>41913.615069444444</v>
      </c>
      <c r="T1833" s="9">
        <f t="shared" si="115"/>
        <v>41943.615069444444</v>
      </c>
    </row>
    <row r="1834" spans="1:20" ht="48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>
        <f t="shared" si="112"/>
        <v>0.5</v>
      </c>
      <c r="P1834">
        <f t="shared" si="113"/>
        <v>10</v>
      </c>
      <c r="Q1834" s="5" t="s">
        <v>8338</v>
      </c>
      <c r="R1834" t="s">
        <v>8339</v>
      </c>
      <c r="S1834" s="9">
        <f t="shared" si="114"/>
        <v>41955.916701388887</v>
      </c>
      <c r="T1834" s="9">
        <f t="shared" si="115"/>
        <v>42015.916701388887</v>
      </c>
    </row>
    <row r="1835" spans="1:20" ht="48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>
        <f t="shared" si="112"/>
        <v>4.96</v>
      </c>
      <c r="P1835">
        <f t="shared" si="113"/>
        <v>109.07</v>
      </c>
      <c r="Q1835" s="5" t="s">
        <v>8338</v>
      </c>
      <c r="R1835" t="s">
        <v>8339</v>
      </c>
      <c r="S1835" s="9">
        <f t="shared" si="114"/>
        <v>42010.341180555552</v>
      </c>
      <c r="T1835" s="9">
        <f t="shared" si="115"/>
        <v>42040.341180555552</v>
      </c>
    </row>
    <row r="1836" spans="1:20" ht="32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>
        <f t="shared" si="112"/>
        <v>3.57</v>
      </c>
      <c r="P1836">
        <f t="shared" si="113"/>
        <v>26.75</v>
      </c>
      <c r="Q1836" s="5" t="s">
        <v>8338</v>
      </c>
      <c r="R1836" t="s">
        <v>8339</v>
      </c>
      <c r="S1836" s="9">
        <f t="shared" si="114"/>
        <v>41973.407002314816</v>
      </c>
      <c r="T1836" s="9">
        <f t="shared" si="115"/>
        <v>42033.407002314816</v>
      </c>
    </row>
    <row r="1837" spans="1:20" ht="32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>
        <f t="shared" si="112"/>
        <v>61.12</v>
      </c>
      <c r="P1837">
        <f t="shared" si="113"/>
        <v>109.94</v>
      </c>
      <c r="Q1837" s="5" t="s">
        <v>8338</v>
      </c>
      <c r="R1837" t="s">
        <v>8339</v>
      </c>
      <c r="S1837" s="9">
        <f t="shared" si="114"/>
        <v>42188.697708333326</v>
      </c>
      <c r="T1837" s="9">
        <f t="shared" si="115"/>
        <v>42225.957638888889</v>
      </c>
    </row>
    <row r="1838" spans="1:20" ht="48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>
        <f t="shared" si="112"/>
        <v>1.33</v>
      </c>
      <c r="P1838">
        <f t="shared" si="113"/>
        <v>20</v>
      </c>
      <c r="Q1838" s="5" t="s">
        <v>8338</v>
      </c>
      <c r="R1838" t="s">
        <v>8339</v>
      </c>
      <c r="S1838" s="9">
        <f t="shared" si="114"/>
        <v>41940.558333333327</v>
      </c>
      <c r="T1838" s="9">
        <f t="shared" si="115"/>
        <v>41970.6</v>
      </c>
    </row>
    <row r="1839" spans="1:20" ht="48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>
        <f t="shared" si="112"/>
        <v>11.08</v>
      </c>
      <c r="P1839">
        <f t="shared" si="113"/>
        <v>55.39</v>
      </c>
      <c r="Q1839" s="5" t="s">
        <v>8338</v>
      </c>
      <c r="R1839" t="s">
        <v>8339</v>
      </c>
      <c r="S1839" s="9">
        <f t="shared" si="114"/>
        <v>42011.217847222222</v>
      </c>
      <c r="T1839" s="9">
        <f t="shared" si="115"/>
        <v>42046.217847222222</v>
      </c>
    </row>
    <row r="1840" spans="1:20" ht="48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>
        <f t="shared" si="112"/>
        <v>38.74</v>
      </c>
      <c r="P1840">
        <f t="shared" si="113"/>
        <v>133.9</v>
      </c>
      <c r="Q1840" s="5" t="s">
        <v>8338</v>
      </c>
      <c r="R1840" t="s">
        <v>8339</v>
      </c>
      <c r="S1840" s="9">
        <f t="shared" si="114"/>
        <v>42627.955335648141</v>
      </c>
      <c r="T1840" s="9">
        <f t="shared" si="115"/>
        <v>42657.333333333336</v>
      </c>
    </row>
    <row r="1841" spans="1:20" ht="48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>
        <f t="shared" si="112"/>
        <v>22.05</v>
      </c>
      <c r="P1841">
        <f t="shared" si="113"/>
        <v>48.72</v>
      </c>
      <c r="Q1841" s="5" t="s">
        <v>8338</v>
      </c>
      <c r="R1841" t="s">
        <v>8339</v>
      </c>
      <c r="S1841" s="9">
        <f t="shared" si="114"/>
        <v>42515.106087962959</v>
      </c>
      <c r="T1841" s="9">
        <f t="shared" si="115"/>
        <v>42575.106087962959</v>
      </c>
    </row>
    <row r="1842" spans="1:20" ht="48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>
        <f t="shared" si="112"/>
        <v>67.55</v>
      </c>
      <c r="P1842">
        <f t="shared" si="113"/>
        <v>48.25</v>
      </c>
      <c r="Q1842" s="5" t="s">
        <v>8338</v>
      </c>
      <c r="R1842" t="s">
        <v>8339</v>
      </c>
      <c r="S1842" s="9">
        <f t="shared" si="114"/>
        <v>42689.235983796294</v>
      </c>
      <c r="T1842" s="9">
        <f t="shared" si="115"/>
        <v>42719.235983796294</v>
      </c>
    </row>
    <row r="1843" spans="1:20" ht="48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>
        <f t="shared" si="112"/>
        <v>13.64</v>
      </c>
      <c r="P1843">
        <f t="shared" si="113"/>
        <v>58.97</v>
      </c>
      <c r="Q1843" s="5" t="s">
        <v>8338</v>
      </c>
      <c r="R1843" t="s">
        <v>8339</v>
      </c>
      <c r="S1843" s="9">
        <f t="shared" si="114"/>
        <v>42343.993437499994</v>
      </c>
      <c r="T1843" s="9">
        <f t="shared" si="115"/>
        <v>42403.993437499994</v>
      </c>
    </row>
    <row r="1844" spans="1:20" ht="32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>
        <f t="shared" si="112"/>
        <v>1.75</v>
      </c>
      <c r="P1844">
        <f t="shared" si="113"/>
        <v>11.64</v>
      </c>
      <c r="Q1844" s="5" t="s">
        <v>8338</v>
      </c>
      <c r="R1844" t="s">
        <v>8339</v>
      </c>
      <c r="S1844" s="9">
        <f t="shared" si="114"/>
        <v>41934.509351851848</v>
      </c>
      <c r="T1844" s="9">
        <f t="shared" si="115"/>
        <v>41954.551018518519</v>
      </c>
    </row>
    <row r="1845" spans="1:20" ht="48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>
        <f t="shared" si="112"/>
        <v>20.45</v>
      </c>
      <c r="P1845">
        <f t="shared" si="113"/>
        <v>83.72</v>
      </c>
      <c r="Q1845" s="5" t="s">
        <v>8338</v>
      </c>
      <c r="R1845" t="s">
        <v>8339</v>
      </c>
      <c r="S1845" s="9">
        <f t="shared" si="114"/>
        <v>42623.272800925923</v>
      </c>
      <c r="T1845" s="9">
        <f t="shared" si="115"/>
        <v>42653.272800925923</v>
      </c>
    </row>
    <row r="1846" spans="1:20" ht="48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>
        <f t="shared" si="112"/>
        <v>13.85</v>
      </c>
      <c r="P1846">
        <f t="shared" si="113"/>
        <v>63.65</v>
      </c>
      <c r="Q1846" s="5" t="s">
        <v>8338</v>
      </c>
      <c r="R1846" t="s">
        <v>8339</v>
      </c>
      <c r="S1846" s="9">
        <f t="shared" si="114"/>
        <v>42321.327175925922</v>
      </c>
      <c r="T1846" s="9">
        <f t="shared" si="115"/>
        <v>42353.173611111109</v>
      </c>
    </row>
    <row r="1847" spans="1:20" ht="32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>
        <f t="shared" si="112"/>
        <v>48.49</v>
      </c>
      <c r="P1847">
        <f t="shared" si="113"/>
        <v>94.28</v>
      </c>
      <c r="Q1847" s="5" t="s">
        <v>8338</v>
      </c>
      <c r="R1847" t="s">
        <v>8339</v>
      </c>
      <c r="S1847" s="9">
        <f t="shared" si="114"/>
        <v>42159.139236111114</v>
      </c>
      <c r="T1847" s="9">
        <f t="shared" si="115"/>
        <v>42182.582638888889</v>
      </c>
    </row>
    <row r="1848" spans="1:20" ht="48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>
        <f t="shared" si="112"/>
        <v>30.8</v>
      </c>
      <c r="P1848">
        <f t="shared" si="113"/>
        <v>71.87</v>
      </c>
      <c r="Q1848" s="5" t="s">
        <v>8338</v>
      </c>
      <c r="R1848" t="s">
        <v>8339</v>
      </c>
      <c r="S1848" s="9">
        <f t="shared" si="114"/>
        <v>42017.738217592589</v>
      </c>
      <c r="T1848" s="9">
        <f t="shared" si="115"/>
        <v>42048.738217592589</v>
      </c>
    </row>
    <row r="1849" spans="1:20" ht="48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>
        <f t="shared" si="112"/>
        <v>35.17</v>
      </c>
      <c r="P1849">
        <f t="shared" si="113"/>
        <v>104.85</v>
      </c>
      <c r="Q1849" s="5" t="s">
        <v>8338</v>
      </c>
      <c r="R1849" t="s">
        <v>8339</v>
      </c>
      <c r="S1849" s="9">
        <f t="shared" si="114"/>
        <v>42282.344953703701</v>
      </c>
      <c r="T1849" s="9">
        <f t="shared" si="115"/>
        <v>42322.386620370373</v>
      </c>
    </row>
    <row r="1850" spans="1:20" ht="48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>
        <f t="shared" si="112"/>
        <v>36.4</v>
      </c>
      <c r="P1850">
        <f t="shared" si="113"/>
        <v>67.14</v>
      </c>
      <c r="Q1850" s="5" t="s">
        <v>8338</v>
      </c>
      <c r="R1850" t="s">
        <v>8339</v>
      </c>
      <c r="S1850" s="9">
        <f t="shared" si="114"/>
        <v>42247.470578703702</v>
      </c>
      <c r="T1850" s="9">
        <f t="shared" si="115"/>
        <v>42279.416666666664</v>
      </c>
    </row>
    <row r="1851" spans="1:20" ht="48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>
        <f t="shared" si="112"/>
        <v>2.96</v>
      </c>
      <c r="P1851">
        <f t="shared" si="113"/>
        <v>73.88</v>
      </c>
      <c r="Q1851" s="5" t="s">
        <v>8338</v>
      </c>
      <c r="R1851" t="s">
        <v>8339</v>
      </c>
      <c r="S1851" s="9">
        <f t="shared" si="114"/>
        <v>41877.304965277777</v>
      </c>
      <c r="T1851" s="9">
        <f t="shared" si="115"/>
        <v>41912.304965277777</v>
      </c>
    </row>
    <row r="1852" spans="1:20" ht="32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>
        <f t="shared" si="112"/>
        <v>11.06</v>
      </c>
      <c r="P1852">
        <f t="shared" si="113"/>
        <v>69.13</v>
      </c>
      <c r="Q1852" s="5" t="s">
        <v>8338</v>
      </c>
      <c r="R1852" t="s">
        <v>8339</v>
      </c>
      <c r="S1852" s="9">
        <f t="shared" si="114"/>
        <v>41879.735104166662</v>
      </c>
      <c r="T1852" s="9">
        <f t="shared" si="115"/>
        <v>41909.735104166662</v>
      </c>
    </row>
    <row r="1853" spans="1:20" ht="48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>
        <f t="shared" si="112"/>
        <v>41.41</v>
      </c>
      <c r="P1853">
        <f t="shared" si="113"/>
        <v>120.77</v>
      </c>
      <c r="Q1853" s="5" t="s">
        <v>8338</v>
      </c>
      <c r="R1853" t="s">
        <v>8339</v>
      </c>
      <c r="S1853" s="9">
        <f t="shared" si="114"/>
        <v>42742.347569444442</v>
      </c>
      <c r="T1853" s="9">
        <f t="shared" si="115"/>
        <v>42777.347569444442</v>
      </c>
    </row>
    <row r="1854" spans="1:20" ht="48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>
        <f t="shared" si="112"/>
        <v>10.86</v>
      </c>
      <c r="P1854">
        <f t="shared" si="113"/>
        <v>42.22</v>
      </c>
      <c r="Q1854" s="5" t="s">
        <v>8338</v>
      </c>
      <c r="R1854" t="s">
        <v>8339</v>
      </c>
      <c r="S1854" s="9">
        <f t="shared" si="114"/>
        <v>42029.574525462966</v>
      </c>
      <c r="T1854" s="9">
        <f t="shared" si="115"/>
        <v>42064.574525462966</v>
      </c>
    </row>
    <row r="1855" spans="1:20" ht="48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>
        <f t="shared" si="112"/>
        <v>3.33</v>
      </c>
      <c r="P1855">
        <f t="shared" si="113"/>
        <v>7.5</v>
      </c>
      <c r="Q1855" s="5" t="s">
        <v>8338</v>
      </c>
      <c r="R1855" t="s">
        <v>8339</v>
      </c>
      <c r="S1855" s="9">
        <f t="shared" si="114"/>
        <v>41860.576689814814</v>
      </c>
      <c r="T1855" s="9">
        <f t="shared" si="115"/>
        <v>41872.576689814814</v>
      </c>
    </row>
    <row r="1856" spans="1:20" ht="32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>
        <f t="shared" si="112"/>
        <v>7.0000000000000007E-2</v>
      </c>
      <c r="P1856">
        <f t="shared" si="113"/>
        <v>1.54</v>
      </c>
      <c r="Q1856" s="5" t="s">
        <v>8338</v>
      </c>
      <c r="R1856" t="s">
        <v>8339</v>
      </c>
      <c r="S1856" s="9">
        <f t="shared" si="114"/>
        <v>41876.100347222222</v>
      </c>
      <c r="T1856" s="9">
        <f t="shared" si="115"/>
        <v>41935.833333333328</v>
      </c>
    </row>
    <row r="1857" spans="1:20" ht="48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>
        <f t="shared" si="112"/>
        <v>13.31</v>
      </c>
      <c r="P1857">
        <f t="shared" si="113"/>
        <v>37.61</v>
      </c>
      <c r="Q1857" s="5" t="s">
        <v>8338</v>
      </c>
      <c r="R1857" t="s">
        <v>8339</v>
      </c>
      <c r="S1857" s="9">
        <f t="shared" si="114"/>
        <v>42523.985370370363</v>
      </c>
      <c r="T1857" s="9">
        <f t="shared" si="115"/>
        <v>42553.985370370363</v>
      </c>
    </row>
    <row r="1858" spans="1:20" ht="48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>
        <f t="shared" ref="O1858:O1921" si="116">ROUND((E1858/D1858*100),2)</f>
        <v>0</v>
      </c>
      <c r="P1858" t="e">
        <f t="shared" ref="P1858:P1921" si="117">ROUND((E1858/L1858),2)</f>
        <v>#DIV/0!</v>
      </c>
      <c r="Q1858" s="5" t="s">
        <v>8338</v>
      </c>
      <c r="R1858" t="s">
        <v>8339</v>
      </c>
      <c r="S1858" s="9">
        <f t="shared" si="114"/>
        <v>41829.55569444444</v>
      </c>
      <c r="T1858" s="9">
        <f t="shared" si="115"/>
        <v>41859.55569444444</v>
      </c>
    </row>
    <row r="1859" spans="1:20" ht="48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>
        <f t="shared" si="116"/>
        <v>49.18</v>
      </c>
      <c r="P1859">
        <f t="shared" si="117"/>
        <v>42.16</v>
      </c>
      <c r="Q1859" s="5" t="s">
        <v>8338</v>
      </c>
      <c r="R1859" t="s">
        <v>8339</v>
      </c>
      <c r="S1859" s="9">
        <f t="shared" ref="S1859:S1922" si="118">(J1859/86400)+25569+(-8/24)</f>
        <v>42032.980740740742</v>
      </c>
      <c r="T1859" s="9">
        <f t="shared" ref="T1859:T1922" si="119">(I1859/86400)+25569+(-8/24)</f>
        <v>42062.980740740742</v>
      </c>
    </row>
    <row r="1860" spans="1:20" ht="48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>
        <f t="shared" si="116"/>
        <v>0</v>
      </c>
      <c r="P1860" t="e">
        <f t="shared" si="117"/>
        <v>#DIV/0!</v>
      </c>
      <c r="Q1860" s="5" t="s">
        <v>8338</v>
      </c>
      <c r="R1860" t="s">
        <v>8339</v>
      </c>
      <c r="S1860" s="9">
        <f t="shared" si="118"/>
        <v>42172.573344907403</v>
      </c>
      <c r="T1860" s="9">
        <f t="shared" si="119"/>
        <v>42186.573344907403</v>
      </c>
    </row>
    <row r="1861" spans="1:20" ht="48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>
        <f t="shared" si="116"/>
        <v>2.04</v>
      </c>
      <c r="P1861">
        <f t="shared" si="117"/>
        <v>84.83</v>
      </c>
      <c r="Q1861" s="5" t="s">
        <v>8338</v>
      </c>
      <c r="R1861" t="s">
        <v>8339</v>
      </c>
      <c r="S1861" s="9">
        <f t="shared" si="118"/>
        <v>42548.542858796289</v>
      </c>
      <c r="T1861" s="9">
        <f t="shared" si="119"/>
        <v>42576.458333333336</v>
      </c>
    </row>
    <row r="1862" spans="1:20" ht="32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>
        <f t="shared" si="116"/>
        <v>52.33</v>
      </c>
      <c r="P1862">
        <f t="shared" si="117"/>
        <v>94.19</v>
      </c>
      <c r="Q1862" s="5" t="s">
        <v>8338</v>
      </c>
      <c r="R1862" t="s">
        <v>8339</v>
      </c>
      <c r="S1862" s="9">
        <f t="shared" si="118"/>
        <v>42705.328784722216</v>
      </c>
      <c r="T1862" s="9">
        <f t="shared" si="119"/>
        <v>42764.957638888889</v>
      </c>
    </row>
    <row r="1863" spans="1:20" ht="32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>
        <f t="shared" si="116"/>
        <v>0</v>
      </c>
      <c r="P1863" t="e">
        <f t="shared" si="117"/>
        <v>#DIV/0!</v>
      </c>
      <c r="Q1863" s="5" t="s">
        <v>8338</v>
      </c>
      <c r="R1863" t="s">
        <v>8339</v>
      </c>
      <c r="S1863" s="9">
        <f t="shared" si="118"/>
        <v>42066.901041666664</v>
      </c>
      <c r="T1863" s="9">
        <f t="shared" si="119"/>
        <v>42096.859374999993</v>
      </c>
    </row>
    <row r="1864" spans="1:20" ht="48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>
        <f t="shared" si="116"/>
        <v>2.08</v>
      </c>
      <c r="P1864">
        <f t="shared" si="117"/>
        <v>6.25</v>
      </c>
      <c r="Q1864" s="5" t="s">
        <v>8338</v>
      </c>
      <c r="R1864" t="s">
        <v>8339</v>
      </c>
      <c r="S1864" s="9">
        <f t="shared" si="118"/>
        <v>41820.418935185182</v>
      </c>
      <c r="T1864" s="9">
        <f t="shared" si="119"/>
        <v>41850.418935185182</v>
      </c>
    </row>
    <row r="1865" spans="1:20" ht="48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>
        <f t="shared" si="116"/>
        <v>6.57</v>
      </c>
      <c r="P1865">
        <f t="shared" si="117"/>
        <v>213.38</v>
      </c>
      <c r="Q1865" s="5" t="s">
        <v>8338</v>
      </c>
      <c r="R1865" t="s">
        <v>8339</v>
      </c>
      <c r="S1865" s="9">
        <f t="shared" si="118"/>
        <v>42064.751041666663</v>
      </c>
      <c r="T1865" s="9">
        <f t="shared" si="119"/>
        <v>42094.709374999999</v>
      </c>
    </row>
    <row r="1866" spans="1:20" ht="48">
      <c r="A1866">
        <v>1981</v>
      </c>
      <c r="B1866" s="3" t="s">
        <v>1982</v>
      </c>
      <c r="C1866" s="3" t="s">
        <v>6091</v>
      </c>
      <c r="D1866">
        <v>7500</v>
      </c>
      <c r="E1866">
        <v>381</v>
      </c>
      <c r="F1866" t="s">
        <v>8221</v>
      </c>
      <c r="G1866" t="s">
        <v>8229</v>
      </c>
      <c r="H1866" t="s">
        <v>8251</v>
      </c>
      <c r="I1866">
        <v>1404926665</v>
      </c>
      <c r="J1866">
        <v>1402334665</v>
      </c>
      <c r="K1866" t="b">
        <v>0</v>
      </c>
      <c r="L1866">
        <v>12</v>
      </c>
      <c r="M1866" t="b">
        <v>0</v>
      </c>
      <c r="N1866" t="s">
        <v>8296</v>
      </c>
      <c r="O1866">
        <f t="shared" si="116"/>
        <v>5.08</v>
      </c>
      <c r="P1866">
        <f t="shared" si="117"/>
        <v>31.75</v>
      </c>
      <c r="Q1866" s="5" t="s">
        <v>8338</v>
      </c>
      <c r="R1866" t="s">
        <v>8350</v>
      </c>
      <c r="S1866" s="9">
        <f t="shared" si="118"/>
        <v>41799.391956018517</v>
      </c>
      <c r="T1866" s="9">
        <f t="shared" si="119"/>
        <v>41829.391956018517</v>
      </c>
    </row>
    <row r="1867" spans="1:20" ht="48">
      <c r="A1867">
        <v>1982</v>
      </c>
      <c r="B1867" s="3" t="s">
        <v>1983</v>
      </c>
      <c r="C1867" s="3" t="s">
        <v>6092</v>
      </c>
      <c r="D1867">
        <v>180000</v>
      </c>
      <c r="E1867">
        <v>0</v>
      </c>
      <c r="F1867" t="s">
        <v>8221</v>
      </c>
      <c r="G1867" t="s">
        <v>8231</v>
      </c>
      <c r="H1867" t="s">
        <v>8252</v>
      </c>
      <c r="I1867">
        <v>1480863887</v>
      </c>
      <c r="J1867">
        <v>1478268287</v>
      </c>
      <c r="K1867" t="b">
        <v>0</v>
      </c>
      <c r="L1867">
        <v>0</v>
      </c>
      <c r="M1867" t="b">
        <v>0</v>
      </c>
      <c r="N1867" t="s">
        <v>8296</v>
      </c>
      <c r="O1867">
        <f t="shared" si="116"/>
        <v>0</v>
      </c>
      <c r="P1867" t="e">
        <f t="shared" si="117"/>
        <v>#DIV/0!</v>
      </c>
      <c r="Q1867" s="5" t="s">
        <v>8338</v>
      </c>
      <c r="R1867" t="s">
        <v>8350</v>
      </c>
      <c r="S1867" s="9">
        <f t="shared" si="118"/>
        <v>42678.253321759257</v>
      </c>
      <c r="T1867" s="9">
        <f t="shared" si="119"/>
        <v>42708.294988425921</v>
      </c>
    </row>
    <row r="1868" spans="1:20" ht="48">
      <c r="A1868">
        <v>1983</v>
      </c>
      <c r="B1868" s="3" t="s">
        <v>1984</v>
      </c>
      <c r="C1868" s="3" t="s">
        <v>6093</v>
      </c>
      <c r="D1868">
        <v>33000</v>
      </c>
      <c r="E1868">
        <v>1419</v>
      </c>
      <c r="F1868" t="s">
        <v>8221</v>
      </c>
      <c r="G1868" t="s">
        <v>8224</v>
      </c>
      <c r="H1868" t="s">
        <v>8246</v>
      </c>
      <c r="I1868">
        <v>1472799600</v>
      </c>
      <c r="J1868">
        <v>1470874618</v>
      </c>
      <c r="K1868" t="b">
        <v>0</v>
      </c>
      <c r="L1868">
        <v>16</v>
      </c>
      <c r="M1868" t="b">
        <v>0</v>
      </c>
      <c r="N1868" t="s">
        <v>8296</v>
      </c>
      <c r="O1868">
        <f t="shared" si="116"/>
        <v>4.3</v>
      </c>
      <c r="P1868">
        <f t="shared" si="117"/>
        <v>88.69</v>
      </c>
      <c r="Q1868" s="5" t="s">
        <v>8338</v>
      </c>
      <c r="R1868" t="s">
        <v>8350</v>
      </c>
      <c r="S1868" s="9">
        <f t="shared" si="118"/>
        <v>42592.678449074076</v>
      </c>
      <c r="T1868" s="9">
        <f t="shared" si="119"/>
        <v>42614.958333333336</v>
      </c>
    </row>
    <row r="1869" spans="1:20" ht="64">
      <c r="A1869">
        <v>1984</v>
      </c>
      <c r="B1869" s="3" t="s">
        <v>1985</v>
      </c>
      <c r="C1869" s="3" t="s">
        <v>6094</v>
      </c>
      <c r="D1869">
        <v>15000</v>
      </c>
      <c r="E1869">
        <v>3172</v>
      </c>
      <c r="F1869" t="s">
        <v>8221</v>
      </c>
      <c r="G1869" t="s">
        <v>8224</v>
      </c>
      <c r="H1869" t="s">
        <v>8246</v>
      </c>
      <c r="I1869">
        <v>1417377481</v>
      </c>
      <c r="J1869">
        <v>1412189881</v>
      </c>
      <c r="K1869" t="b">
        <v>0</v>
      </c>
      <c r="L1869">
        <v>7</v>
      </c>
      <c r="M1869" t="b">
        <v>0</v>
      </c>
      <c r="N1869" t="s">
        <v>8296</v>
      </c>
      <c r="O1869">
        <f t="shared" si="116"/>
        <v>21.15</v>
      </c>
      <c r="P1869">
        <f t="shared" si="117"/>
        <v>453.14</v>
      </c>
      <c r="Q1869" s="5" t="s">
        <v>8338</v>
      </c>
      <c r="R1869" t="s">
        <v>8350</v>
      </c>
      <c r="S1869" s="9">
        <f t="shared" si="118"/>
        <v>41913.456956018512</v>
      </c>
      <c r="T1869" s="9">
        <f t="shared" si="119"/>
        <v>41973.498622685183</v>
      </c>
    </row>
    <row r="1870" spans="1:20" ht="48">
      <c r="A1870">
        <v>1985</v>
      </c>
      <c r="B1870" s="3" t="s">
        <v>1986</v>
      </c>
      <c r="C1870" s="3" t="s">
        <v>6095</v>
      </c>
      <c r="D1870">
        <v>1600</v>
      </c>
      <c r="E1870">
        <v>51</v>
      </c>
      <c r="F1870" t="s">
        <v>8221</v>
      </c>
      <c r="G1870" t="s">
        <v>8225</v>
      </c>
      <c r="H1870" t="s">
        <v>8247</v>
      </c>
      <c r="I1870">
        <v>1470178800</v>
      </c>
      <c r="J1870">
        <v>1467650771</v>
      </c>
      <c r="K1870" t="b">
        <v>0</v>
      </c>
      <c r="L1870">
        <v>4</v>
      </c>
      <c r="M1870" t="b">
        <v>0</v>
      </c>
      <c r="N1870" t="s">
        <v>8296</v>
      </c>
      <c r="O1870">
        <f t="shared" si="116"/>
        <v>3.19</v>
      </c>
      <c r="P1870">
        <f t="shared" si="117"/>
        <v>12.75</v>
      </c>
      <c r="Q1870" s="5" t="s">
        <v>8338</v>
      </c>
      <c r="R1870" t="s">
        <v>8350</v>
      </c>
      <c r="S1870" s="9">
        <f t="shared" si="118"/>
        <v>42555.365405092591</v>
      </c>
      <c r="T1870" s="9">
        <f t="shared" si="119"/>
        <v>42584.624999999993</v>
      </c>
    </row>
    <row r="1871" spans="1:20" ht="48">
      <c r="A1871">
        <v>1986</v>
      </c>
      <c r="B1871" s="3" t="s">
        <v>1987</v>
      </c>
      <c r="C1871" s="3" t="s">
        <v>6096</v>
      </c>
      <c r="D1871">
        <v>2000</v>
      </c>
      <c r="E1871">
        <v>1</v>
      </c>
      <c r="F1871" t="s">
        <v>8221</v>
      </c>
      <c r="G1871" t="s">
        <v>8225</v>
      </c>
      <c r="H1871" t="s">
        <v>8247</v>
      </c>
      <c r="I1871">
        <v>1457947483</v>
      </c>
      <c r="J1871">
        <v>1455359083</v>
      </c>
      <c r="K1871" t="b">
        <v>0</v>
      </c>
      <c r="L1871">
        <v>1</v>
      </c>
      <c r="M1871" t="b">
        <v>0</v>
      </c>
      <c r="N1871" t="s">
        <v>8296</v>
      </c>
      <c r="O1871">
        <f t="shared" si="116"/>
        <v>0.05</v>
      </c>
      <c r="P1871">
        <f t="shared" si="117"/>
        <v>1</v>
      </c>
      <c r="Q1871" s="5" t="s">
        <v>8338</v>
      </c>
      <c r="R1871" t="s">
        <v>8350</v>
      </c>
      <c r="S1871" s="9">
        <f t="shared" si="118"/>
        <v>42413.100497685184</v>
      </c>
      <c r="T1871" s="9">
        <f t="shared" si="119"/>
        <v>42443.058831018519</v>
      </c>
    </row>
    <row r="1872" spans="1:20" ht="32">
      <c r="A1872">
        <v>1987</v>
      </c>
      <c r="B1872" s="3" t="s">
        <v>1988</v>
      </c>
      <c r="C1872" s="3" t="s">
        <v>6097</v>
      </c>
      <c r="D1872">
        <v>5500</v>
      </c>
      <c r="E1872">
        <v>2336</v>
      </c>
      <c r="F1872" t="s">
        <v>8221</v>
      </c>
      <c r="G1872" t="s">
        <v>8225</v>
      </c>
      <c r="H1872" t="s">
        <v>8247</v>
      </c>
      <c r="I1872">
        <v>1425223276</v>
      </c>
      <c r="J1872">
        <v>1422631276</v>
      </c>
      <c r="K1872" t="b">
        <v>0</v>
      </c>
      <c r="L1872">
        <v>28</v>
      </c>
      <c r="M1872" t="b">
        <v>0</v>
      </c>
      <c r="N1872" t="s">
        <v>8296</v>
      </c>
      <c r="O1872">
        <f t="shared" si="116"/>
        <v>42.47</v>
      </c>
      <c r="P1872">
        <f t="shared" si="117"/>
        <v>83.43</v>
      </c>
      <c r="Q1872" s="5" t="s">
        <v>8338</v>
      </c>
      <c r="R1872" t="s">
        <v>8350</v>
      </c>
      <c r="S1872" s="9">
        <f t="shared" si="118"/>
        <v>42034.306435185186</v>
      </c>
      <c r="T1872" s="9">
        <f t="shared" si="119"/>
        <v>42064.306435185186</v>
      </c>
    </row>
    <row r="1873" spans="1:20" ht="16">
      <c r="A1873">
        <v>1988</v>
      </c>
      <c r="B1873" s="3" t="s">
        <v>1989</v>
      </c>
      <c r="C1873" s="3" t="s">
        <v>6098</v>
      </c>
      <c r="D1873">
        <v>6000</v>
      </c>
      <c r="E1873">
        <v>25</v>
      </c>
      <c r="F1873" t="s">
        <v>8221</v>
      </c>
      <c r="G1873" t="s">
        <v>8224</v>
      </c>
      <c r="H1873" t="s">
        <v>8246</v>
      </c>
      <c r="I1873">
        <v>1440094742</v>
      </c>
      <c r="J1873">
        <v>1437502742</v>
      </c>
      <c r="K1873" t="b">
        <v>0</v>
      </c>
      <c r="L1873">
        <v>1</v>
      </c>
      <c r="M1873" t="b">
        <v>0</v>
      </c>
      <c r="N1873" t="s">
        <v>8296</v>
      </c>
      <c r="O1873">
        <f t="shared" si="116"/>
        <v>0.42</v>
      </c>
      <c r="P1873">
        <f t="shared" si="117"/>
        <v>25</v>
      </c>
      <c r="Q1873" s="5" t="s">
        <v>8338</v>
      </c>
      <c r="R1873" t="s">
        <v>8350</v>
      </c>
      <c r="S1873" s="9">
        <f t="shared" si="118"/>
        <v>42206.429884259262</v>
      </c>
      <c r="T1873" s="9">
        <f t="shared" si="119"/>
        <v>42236.429884259262</v>
      </c>
    </row>
    <row r="1874" spans="1:20" ht="48">
      <c r="A1874">
        <v>1989</v>
      </c>
      <c r="B1874" s="3" t="s">
        <v>1990</v>
      </c>
      <c r="C1874" s="3" t="s">
        <v>6099</v>
      </c>
      <c r="D1874">
        <v>5000</v>
      </c>
      <c r="E1874">
        <v>50</v>
      </c>
      <c r="F1874" t="s">
        <v>8221</v>
      </c>
      <c r="G1874" t="s">
        <v>8224</v>
      </c>
      <c r="H1874" t="s">
        <v>8246</v>
      </c>
      <c r="I1874">
        <v>1481473208</v>
      </c>
      <c r="J1874">
        <v>1478881208</v>
      </c>
      <c r="K1874" t="b">
        <v>0</v>
      </c>
      <c r="L1874">
        <v>1</v>
      </c>
      <c r="M1874" t="b">
        <v>0</v>
      </c>
      <c r="N1874" t="s">
        <v>8296</v>
      </c>
      <c r="O1874">
        <f t="shared" si="116"/>
        <v>1</v>
      </c>
      <c r="P1874">
        <f t="shared" si="117"/>
        <v>50</v>
      </c>
      <c r="Q1874" s="5" t="s">
        <v>8338</v>
      </c>
      <c r="R1874" t="s">
        <v>8350</v>
      </c>
      <c r="S1874" s="9">
        <f t="shared" si="118"/>
        <v>42685.347314814811</v>
      </c>
      <c r="T1874" s="9">
        <f t="shared" si="119"/>
        <v>42715.347314814811</v>
      </c>
    </row>
    <row r="1875" spans="1:20" ht="48">
      <c r="A1875">
        <v>1990</v>
      </c>
      <c r="B1875" s="3" t="s">
        <v>1991</v>
      </c>
      <c r="C1875" s="3" t="s">
        <v>6100</v>
      </c>
      <c r="D1875">
        <v>3000</v>
      </c>
      <c r="E1875">
        <v>509</v>
      </c>
      <c r="F1875" t="s">
        <v>8221</v>
      </c>
      <c r="G1875" t="s">
        <v>8224</v>
      </c>
      <c r="H1875" t="s">
        <v>8246</v>
      </c>
      <c r="I1875">
        <v>1455338532</v>
      </c>
      <c r="J1875">
        <v>1454042532</v>
      </c>
      <c r="K1875" t="b">
        <v>0</v>
      </c>
      <c r="L1875">
        <v>5</v>
      </c>
      <c r="M1875" t="b">
        <v>0</v>
      </c>
      <c r="N1875" t="s">
        <v>8296</v>
      </c>
      <c r="O1875">
        <f t="shared" si="116"/>
        <v>16.97</v>
      </c>
      <c r="P1875">
        <f t="shared" si="117"/>
        <v>101.8</v>
      </c>
      <c r="Q1875" s="5" t="s">
        <v>8338</v>
      </c>
      <c r="R1875" t="s">
        <v>8350</v>
      </c>
      <c r="S1875" s="9">
        <f t="shared" si="118"/>
        <v>42397.862638888888</v>
      </c>
      <c r="T1875" s="9">
        <f t="shared" si="119"/>
        <v>42412.862638888888</v>
      </c>
    </row>
    <row r="1876" spans="1:20" ht="32">
      <c r="A1876">
        <v>1991</v>
      </c>
      <c r="B1876" s="3" t="s">
        <v>1992</v>
      </c>
      <c r="C1876" s="3" t="s">
        <v>6101</v>
      </c>
      <c r="D1876">
        <v>2000</v>
      </c>
      <c r="E1876">
        <v>140</v>
      </c>
      <c r="F1876" t="s">
        <v>8221</v>
      </c>
      <c r="G1876" t="s">
        <v>8224</v>
      </c>
      <c r="H1876" t="s">
        <v>8246</v>
      </c>
      <c r="I1876">
        <v>1435958786</v>
      </c>
      <c r="J1876">
        <v>1434144386</v>
      </c>
      <c r="K1876" t="b">
        <v>0</v>
      </c>
      <c r="L1876">
        <v>3</v>
      </c>
      <c r="M1876" t="b">
        <v>0</v>
      </c>
      <c r="N1876" t="s">
        <v>8296</v>
      </c>
      <c r="O1876">
        <f t="shared" si="116"/>
        <v>7</v>
      </c>
      <c r="P1876">
        <f t="shared" si="117"/>
        <v>46.67</v>
      </c>
      <c r="Q1876" s="5" t="s">
        <v>8338</v>
      </c>
      <c r="R1876" t="s">
        <v>8350</v>
      </c>
      <c r="S1876" s="9">
        <f t="shared" si="118"/>
        <v>42167.560023148144</v>
      </c>
      <c r="T1876" s="9">
        <f t="shared" si="119"/>
        <v>42188.560023148144</v>
      </c>
    </row>
    <row r="1877" spans="1:20" ht="32">
      <c r="A1877">
        <v>1992</v>
      </c>
      <c r="B1877" s="3" t="s">
        <v>1993</v>
      </c>
      <c r="C1877" s="3" t="s">
        <v>6102</v>
      </c>
      <c r="D1877">
        <v>1500</v>
      </c>
      <c r="E1877">
        <v>2</v>
      </c>
      <c r="F1877" t="s">
        <v>8221</v>
      </c>
      <c r="G1877" t="s">
        <v>8224</v>
      </c>
      <c r="H1877" t="s">
        <v>8246</v>
      </c>
      <c r="I1877">
        <v>1424229991</v>
      </c>
      <c r="J1877">
        <v>1421637991</v>
      </c>
      <c r="K1877" t="b">
        <v>0</v>
      </c>
      <c r="L1877">
        <v>2</v>
      </c>
      <c r="M1877" t="b">
        <v>0</v>
      </c>
      <c r="N1877" t="s">
        <v>8296</v>
      </c>
      <c r="O1877">
        <f t="shared" si="116"/>
        <v>0.13</v>
      </c>
      <c r="P1877">
        <f t="shared" si="117"/>
        <v>1</v>
      </c>
      <c r="Q1877" s="5" t="s">
        <v>8338</v>
      </c>
      <c r="R1877" t="s">
        <v>8350</v>
      </c>
      <c r="S1877" s="9">
        <f t="shared" si="118"/>
        <v>42022.810081018521</v>
      </c>
      <c r="T1877" s="9">
        <f t="shared" si="119"/>
        <v>42052.810081018521</v>
      </c>
    </row>
    <row r="1878" spans="1:20" ht="48">
      <c r="A1878">
        <v>1993</v>
      </c>
      <c r="B1878" s="3" t="s">
        <v>1994</v>
      </c>
      <c r="C1878" s="3" t="s">
        <v>6103</v>
      </c>
      <c r="D1878">
        <v>2000</v>
      </c>
      <c r="E1878">
        <v>0</v>
      </c>
      <c r="F1878" t="s">
        <v>8221</v>
      </c>
      <c r="G1878" t="s">
        <v>8225</v>
      </c>
      <c r="H1878" t="s">
        <v>8247</v>
      </c>
      <c r="I1878">
        <v>1450706837</v>
      </c>
      <c r="J1878">
        <v>1448114837</v>
      </c>
      <c r="K1878" t="b">
        <v>0</v>
      </c>
      <c r="L1878">
        <v>0</v>
      </c>
      <c r="M1878" t="b">
        <v>0</v>
      </c>
      <c r="N1878" t="s">
        <v>8296</v>
      </c>
      <c r="O1878">
        <f t="shared" si="116"/>
        <v>0</v>
      </c>
      <c r="P1878" t="e">
        <f t="shared" si="117"/>
        <v>#DIV/0!</v>
      </c>
      <c r="Q1878" s="5" t="s">
        <v>8338</v>
      </c>
      <c r="R1878" t="s">
        <v>8350</v>
      </c>
      <c r="S1878" s="9">
        <f t="shared" si="118"/>
        <v>42329.255057870367</v>
      </c>
      <c r="T1878" s="9">
        <f t="shared" si="119"/>
        <v>42359.255057870367</v>
      </c>
    </row>
    <row r="1879" spans="1:20" ht="48">
      <c r="A1879">
        <v>1994</v>
      </c>
      <c r="B1879" s="3" t="s">
        <v>1995</v>
      </c>
      <c r="C1879" s="3" t="s">
        <v>6104</v>
      </c>
      <c r="D1879">
        <v>3200</v>
      </c>
      <c r="E1879">
        <v>0</v>
      </c>
      <c r="F1879" t="s">
        <v>8221</v>
      </c>
      <c r="G1879" t="s">
        <v>8224</v>
      </c>
      <c r="H1879" t="s">
        <v>8246</v>
      </c>
      <c r="I1879">
        <v>1481072942</v>
      </c>
      <c r="J1879">
        <v>1475885342</v>
      </c>
      <c r="K1879" t="b">
        <v>0</v>
      </c>
      <c r="L1879">
        <v>0</v>
      </c>
      <c r="M1879" t="b">
        <v>0</v>
      </c>
      <c r="N1879" t="s">
        <v>8296</v>
      </c>
      <c r="O1879">
        <f t="shared" si="116"/>
        <v>0</v>
      </c>
      <c r="P1879" t="e">
        <f t="shared" si="117"/>
        <v>#DIV/0!</v>
      </c>
      <c r="Q1879" s="5" t="s">
        <v>8338</v>
      </c>
      <c r="R1879" t="s">
        <v>8350</v>
      </c>
      <c r="S1879" s="9">
        <f t="shared" si="118"/>
        <v>42650.672939814809</v>
      </c>
      <c r="T1879" s="9">
        <f t="shared" si="119"/>
        <v>42710.714606481481</v>
      </c>
    </row>
    <row r="1880" spans="1:20" ht="48">
      <c r="A1880">
        <v>1995</v>
      </c>
      <c r="B1880" s="3" t="s">
        <v>1996</v>
      </c>
      <c r="C1880" s="3" t="s">
        <v>6105</v>
      </c>
      <c r="D1880">
        <v>1000</v>
      </c>
      <c r="E1880">
        <v>78</v>
      </c>
      <c r="F1880" t="s">
        <v>8221</v>
      </c>
      <c r="G1880" t="s">
        <v>8229</v>
      </c>
      <c r="H1880" t="s">
        <v>8251</v>
      </c>
      <c r="I1880">
        <v>1437082736</v>
      </c>
      <c r="J1880">
        <v>1435354736</v>
      </c>
      <c r="K1880" t="b">
        <v>0</v>
      </c>
      <c r="L1880">
        <v>3</v>
      </c>
      <c r="M1880" t="b">
        <v>0</v>
      </c>
      <c r="N1880" t="s">
        <v>8296</v>
      </c>
      <c r="O1880">
        <f t="shared" si="116"/>
        <v>7.8</v>
      </c>
      <c r="P1880">
        <f t="shared" si="117"/>
        <v>26</v>
      </c>
      <c r="Q1880" s="5" t="s">
        <v>8338</v>
      </c>
      <c r="R1880" t="s">
        <v>8350</v>
      </c>
      <c r="S1880" s="9">
        <f t="shared" si="118"/>
        <v>42181.568703703706</v>
      </c>
      <c r="T1880" s="9">
        <f t="shared" si="119"/>
        <v>42201.568703703706</v>
      </c>
    </row>
    <row r="1881" spans="1:20" ht="48">
      <c r="A1881">
        <v>1996</v>
      </c>
      <c r="B1881" s="3" t="s">
        <v>1997</v>
      </c>
      <c r="C1881" s="3" t="s">
        <v>6106</v>
      </c>
      <c r="D1881">
        <v>133800</v>
      </c>
      <c r="E1881">
        <v>0</v>
      </c>
      <c r="F1881" t="s">
        <v>8221</v>
      </c>
      <c r="G1881" t="s">
        <v>8224</v>
      </c>
      <c r="H1881" t="s">
        <v>8246</v>
      </c>
      <c r="I1881">
        <v>1405021211</v>
      </c>
      <c r="J1881">
        <v>1402429211</v>
      </c>
      <c r="K1881" t="b">
        <v>0</v>
      </c>
      <c r="L1881">
        <v>0</v>
      </c>
      <c r="M1881" t="b">
        <v>0</v>
      </c>
      <c r="N1881" t="s">
        <v>8296</v>
      </c>
      <c r="O1881">
        <f t="shared" si="116"/>
        <v>0</v>
      </c>
      <c r="P1881" t="e">
        <f t="shared" si="117"/>
        <v>#DIV/0!</v>
      </c>
      <c r="Q1881" s="5" t="s">
        <v>8338</v>
      </c>
      <c r="R1881" t="s">
        <v>8350</v>
      </c>
      <c r="S1881" s="9">
        <f t="shared" si="118"/>
        <v>41800.486238425925</v>
      </c>
      <c r="T1881" s="9">
        <f t="shared" si="119"/>
        <v>41830.486238425925</v>
      </c>
    </row>
    <row r="1882" spans="1:20" ht="48">
      <c r="A1882">
        <v>1997</v>
      </c>
      <c r="B1882" s="3" t="s">
        <v>1998</v>
      </c>
      <c r="C1882" s="3" t="s">
        <v>6107</v>
      </c>
      <c r="D1882">
        <v>6500</v>
      </c>
      <c r="E1882">
        <v>0</v>
      </c>
      <c r="F1882" t="s">
        <v>8221</v>
      </c>
      <c r="G1882" t="s">
        <v>8224</v>
      </c>
      <c r="H1882" t="s">
        <v>8246</v>
      </c>
      <c r="I1882">
        <v>1409091612</v>
      </c>
      <c r="J1882">
        <v>1406499612</v>
      </c>
      <c r="K1882" t="b">
        <v>0</v>
      </c>
      <c r="L1882">
        <v>0</v>
      </c>
      <c r="M1882" t="b">
        <v>0</v>
      </c>
      <c r="N1882" t="s">
        <v>8296</v>
      </c>
      <c r="O1882">
        <f t="shared" si="116"/>
        <v>0</v>
      </c>
      <c r="P1882" t="e">
        <f t="shared" si="117"/>
        <v>#DIV/0!</v>
      </c>
      <c r="Q1882" s="5" t="s">
        <v>8338</v>
      </c>
      <c r="R1882" t="s">
        <v>8350</v>
      </c>
      <c r="S1882" s="9">
        <f t="shared" si="118"/>
        <v>41847.597361111111</v>
      </c>
      <c r="T1882" s="9">
        <f t="shared" si="119"/>
        <v>41877.597361111111</v>
      </c>
    </row>
    <row r="1883" spans="1:20" ht="48">
      <c r="A1883">
        <v>1998</v>
      </c>
      <c r="B1883" s="3" t="s">
        <v>1999</v>
      </c>
      <c r="C1883" s="3" t="s">
        <v>6108</v>
      </c>
      <c r="D1883">
        <v>2500</v>
      </c>
      <c r="E1883">
        <v>655</v>
      </c>
      <c r="F1883" t="s">
        <v>8221</v>
      </c>
      <c r="G1883" t="s">
        <v>8224</v>
      </c>
      <c r="H1883" t="s">
        <v>8246</v>
      </c>
      <c r="I1883">
        <v>1406861438</v>
      </c>
      <c r="J1883">
        <v>1402973438</v>
      </c>
      <c r="K1883" t="b">
        <v>0</v>
      </c>
      <c r="L1883">
        <v>3</v>
      </c>
      <c r="M1883" t="b">
        <v>0</v>
      </c>
      <c r="N1883" t="s">
        <v>8296</v>
      </c>
      <c r="O1883">
        <f t="shared" si="116"/>
        <v>26.2</v>
      </c>
      <c r="P1883">
        <f t="shared" si="117"/>
        <v>218.33</v>
      </c>
      <c r="Q1883" s="5" t="s">
        <v>8338</v>
      </c>
      <c r="R1883" t="s">
        <v>8350</v>
      </c>
      <c r="S1883" s="9">
        <f t="shared" si="118"/>
        <v>41806.785162037035</v>
      </c>
      <c r="T1883" s="9">
        <f t="shared" si="119"/>
        <v>41851.785162037035</v>
      </c>
    </row>
    <row r="1884" spans="1:20" ht="48">
      <c r="A1884">
        <v>1999</v>
      </c>
      <c r="B1884" s="3" t="s">
        <v>2000</v>
      </c>
      <c r="C1884" s="3" t="s">
        <v>6109</v>
      </c>
      <c r="D1884">
        <v>31000</v>
      </c>
      <c r="E1884">
        <v>236</v>
      </c>
      <c r="F1884" t="s">
        <v>8221</v>
      </c>
      <c r="G1884" t="s">
        <v>8225</v>
      </c>
      <c r="H1884" t="s">
        <v>8247</v>
      </c>
      <c r="I1884">
        <v>1415882108</v>
      </c>
      <c r="J1884">
        <v>1413286508</v>
      </c>
      <c r="K1884" t="b">
        <v>0</v>
      </c>
      <c r="L1884">
        <v>7</v>
      </c>
      <c r="M1884" t="b">
        <v>0</v>
      </c>
      <c r="N1884" t="s">
        <v>8296</v>
      </c>
      <c r="O1884">
        <f t="shared" si="116"/>
        <v>0.76</v>
      </c>
      <c r="P1884">
        <f t="shared" si="117"/>
        <v>33.71</v>
      </c>
      <c r="Q1884" s="5" t="s">
        <v>8338</v>
      </c>
      <c r="R1884" t="s">
        <v>8350</v>
      </c>
      <c r="S1884" s="9">
        <f t="shared" si="118"/>
        <v>41926.149398148147</v>
      </c>
      <c r="T1884" s="9">
        <f t="shared" si="119"/>
        <v>41956.191064814811</v>
      </c>
    </row>
    <row r="1885" spans="1:20" ht="48">
      <c r="A1885">
        <v>2000</v>
      </c>
      <c r="B1885" s="3" t="s">
        <v>2001</v>
      </c>
      <c r="C1885" s="3" t="s">
        <v>6110</v>
      </c>
      <c r="D1885">
        <v>5000</v>
      </c>
      <c r="E1885">
        <v>625</v>
      </c>
      <c r="F1885" t="s">
        <v>8221</v>
      </c>
      <c r="G1885" t="s">
        <v>8229</v>
      </c>
      <c r="H1885" t="s">
        <v>8251</v>
      </c>
      <c r="I1885">
        <v>1452120613</v>
      </c>
      <c r="J1885">
        <v>1449528613</v>
      </c>
      <c r="K1885" t="b">
        <v>0</v>
      </c>
      <c r="L1885">
        <v>25</v>
      </c>
      <c r="M1885" t="b">
        <v>0</v>
      </c>
      <c r="N1885" t="s">
        <v>8296</v>
      </c>
      <c r="O1885">
        <f t="shared" si="116"/>
        <v>12.5</v>
      </c>
      <c r="P1885">
        <f t="shared" si="117"/>
        <v>25</v>
      </c>
      <c r="Q1885" s="5" t="s">
        <v>8338</v>
      </c>
      <c r="R1885" t="s">
        <v>8350</v>
      </c>
      <c r="S1885" s="9">
        <f t="shared" si="118"/>
        <v>42345.618206018517</v>
      </c>
      <c r="T1885" s="9">
        <f t="shared" si="119"/>
        <v>42375.618206018517</v>
      </c>
    </row>
    <row r="1886" spans="1:20" ht="48">
      <c r="A1886">
        <v>720</v>
      </c>
      <c r="B1886" s="3" t="s">
        <v>721</v>
      </c>
      <c r="C1886" s="3" t="s">
        <v>4830</v>
      </c>
      <c r="D1886">
        <v>1900</v>
      </c>
      <c r="E1886">
        <v>2735</v>
      </c>
      <c r="F1886" t="s">
        <v>8219</v>
      </c>
      <c r="G1886" t="s">
        <v>8224</v>
      </c>
      <c r="H1886" t="s">
        <v>8246</v>
      </c>
      <c r="I1886">
        <v>1327851291</v>
      </c>
      <c r="J1886">
        <v>1325432091</v>
      </c>
      <c r="K1886" t="b">
        <v>0</v>
      </c>
      <c r="L1886">
        <v>41</v>
      </c>
      <c r="M1886" t="b">
        <v>1</v>
      </c>
      <c r="N1886" t="s">
        <v>8274</v>
      </c>
      <c r="O1886">
        <f t="shared" si="116"/>
        <v>143.94999999999999</v>
      </c>
      <c r="P1886">
        <f t="shared" si="117"/>
        <v>66.709999999999994</v>
      </c>
      <c r="Q1886" s="5" t="s">
        <v>8322</v>
      </c>
      <c r="R1886" t="s">
        <v>8323</v>
      </c>
      <c r="S1886" s="9">
        <f t="shared" si="118"/>
        <v>40909.315868055557</v>
      </c>
      <c r="T1886" s="9">
        <f t="shared" si="119"/>
        <v>40937.315868055557</v>
      </c>
    </row>
    <row r="1887" spans="1:20" ht="48">
      <c r="A1887">
        <v>721</v>
      </c>
      <c r="B1887" s="3" t="s">
        <v>722</v>
      </c>
      <c r="C1887" s="3" t="s">
        <v>4831</v>
      </c>
      <c r="D1887">
        <v>8200</v>
      </c>
      <c r="E1887">
        <v>10013</v>
      </c>
      <c r="F1887" t="s">
        <v>8219</v>
      </c>
      <c r="G1887" t="s">
        <v>8224</v>
      </c>
      <c r="H1887" t="s">
        <v>8246</v>
      </c>
      <c r="I1887">
        <v>1406900607</v>
      </c>
      <c r="J1887">
        <v>1403012607</v>
      </c>
      <c r="K1887" t="b">
        <v>0</v>
      </c>
      <c r="L1887">
        <v>119</v>
      </c>
      <c r="M1887" t="b">
        <v>1</v>
      </c>
      <c r="N1887" t="s">
        <v>8274</v>
      </c>
      <c r="O1887">
        <f t="shared" si="116"/>
        <v>122.11</v>
      </c>
      <c r="P1887">
        <f t="shared" si="117"/>
        <v>84.14</v>
      </c>
      <c r="Q1887" s="5" t="s">
        <v>8322</v>
      </c>
      <c r="R1887" t="s">
        <v>8323</v>
      </c>
      <c r="S1887" s="9">
        <f t="shared" si="118"/>
        <v>41807.238506944443</v>
      </c>
      <c r="T1887" s="9">
        <f t="shared" si="119"/>
        <v>41852.238506944443</v>
      </c>
    </row>
    <row r="1888" spans="1:20" ht="48">
      <c r="A1888">
        <v>722</v>
      </c>
      <c r="B1888" s="3" t="s">
        <v>723</v>
      </c>
      <c r="C1888" s="3" t="s">
        <v>4832</v>
      </c>
      <c r="D1888">
        <v>25000</v>
      </c>
      <c r="E1888">
        <v>33006</v>
      </c>
      <c r="F1888" t="s">
        <v>8219</v>
      </c>
      <c r="G1888" t="s">
        <v>8224</v>
      </c>
      <c r="H1888" t="s">
        <v>8246</v>
      </c>
      <c r="I1888">
        <v>1333909178</v>
      </c>
      <c r="J1888">
        <v>1331320778</v>
      </c>
      <c r="K1888" t="b">
        <v>0</v>
      </c>
      <c r="L1888">
        <v>153</v>
      </c>
      <c r="M1888" t="b">
        <v>1</v>
      </c>
      <c r="N1888" t="s">
        <v>8274</v>
      </c>
      <c r="O1888">
        <f t="shared" si="116"/>
        <v>132.02000000000001</v>
      </c>
      <c r="P1888">
        <f t="shared" si="117"/>
        <v>215.73</v>
      </c>
      <c r="Q1888" s="5" t="s">
        <v>8322</v>
      </c>
      <c r="R1888" t="s">
        <v>8323</v>
      </c>
      <c r="S1888" s="9">
        <f t="shared" si="118"/>
        <v>40977.471967592588</v>
      </c>
      <c r="T1888" s="9">
        <f t="shared" si="119"/>
        <v>41007.430300925924</v>
      </c>
    </row>
    <row r="1889" spans="1:20" ht="32">
      <c r="A1889">
        <v>723</v>
      </c>
      <c r="B1889" s="3" t="s">
        <v>724</v>
      </c>
      <c r="C1889" s="3" t="s">
        <v>4833</v>
      </c>
      <c r="D1889">
        <v>5000</v>
      </c>
      <c r="E1889">
        <v>5469</v>
      </c>
      <c r="F1889" t="s">
        <v>8219</v>
      </c>
      <c r="G1889" t="s">
        <v>8224</v>
      </c>
      <c r="H1889" t="s">
        <v>8246</v>
      </c>
      <c r="I1889">
        <v>1438228740</v>
      </c>
      <c r="J1889">
        <v>1435606549</v>
      </c>
      <c r="K1889" t="b">
        <v>0</v>
      </c>
      <c r="L1889">
        <v>100</v>
      </c>
      <c r="M1889" t="b">
        <v>1</v>
      </c>
      <c r="N1889" t="s">
        <v>8274</v>
      </c>
      <c r="O1889">
        <f t="shared" si="116"/>
        <v>109.38</v>
      </c>
      <c r="P1889">
        <f t="shared" si="117"/>
        <v>54.69</v>
      </c>
      <c r="Q1889" s="5" t="s">
        <v>8322</v>
      </c>
      <c r="R1889" t="s">
        <v>8323</v>
      </c>
      <c r="S1889" s="9">
        <f t="shared" si="118"/>
        <v>42184.483206018514</v>
      </c>
      <c r="T1889" s="9">
        <f t="shared" si="119"/>
        <v>42214.832638888889</v>
      </c>
    </row>
    <row r="1890" spans="1:20" ht="48">
      <c r="A1890">
        <v>724</v>
      </c>
      <c r="B1890" s="3" t="s">
        <v>725</v>
      </c>
      <c r="C1890" s="3" t="s">
        <v>4834</v>
      </c>
      <c r="D1890">
        <v>7000</v>
      </c>
      <c r="E1890">
        <v>7383.01</v>
      </c>
      <c r="F1890" t="s">
        <v>8219</v>
      </c>
      <c r="G1890" t="s">
        <v>8224</v>
      </c>
      <c r="H1890" t="s">
        <v>8246</v>
      </c>
      <c r="I1890">
        <v>1309447163</v>
      </c>
      <c r="J1890">
        <v>1306855163</v>
      </c>
      <c r="K1890" t="b">
        <v>0</v>
      </c>
      <c r="L1890">
        <v>143</v>
      </c>
      <c r="M1890" t="b">
        <v>1</v>
      </c>
      <c r="N1890" t="s">
        <v>8274</v>
      </c>
      <c r="O1890">
        <f t="shared" si="116"/>
        <v>105.47</v>
      </c>
      <c r="P1890">
        <f t="shared" si="117"/>
        <v>51.63</v>
      </c>
      <c r="Q1890" s="5" t="s">
        <v>8322</v>
      </c>
      <c r="R1890" t="s">
        <v>8323</v>
      </c>
      <c r="S1890" s="9">
        <f t="shared" si="118"/>
        <v>40694.305127314808</v>
      </c>
      <c r="T1890" s="9">
        <f t="shared" si="119"/>
        <v>40724.305127314808</v>
      </c>
    </row>
    <row r="1891" spans="1:20" ht="48">
      <c r="A1891">
        <v>725</v>
      </c>
      <c r="B1891" s="3" t="s">
        <v>726</v>
      </c>
      <c r="C1891" s="3" t="s">
        <v>4835</v>
      </c>
      <c r="D1891">
        <v>20000</v>
      </c>
      <c r="E1891">
        <v>20070</v>
      </c>
      <c r="F1891" t="s">
        <v>8219</v>
      </c>
      <c r="G1891" t="s">
        <v>8224</v>
      </c>
      <c r="H1891" t="s">
        <v>8246</v>
      </c>
      <c r="I1891">
        <v>1450018912</v>
      </c>
      <c r="J1891">
        <v>1447426912</v>
      </c>
      <c r="K1891" t="b">
        <v>0</v>
      </c>
      <c r="L1891">
        <v>140</v>
      </c>
      <c r="M1891" t="b">
        <v>1</v>
      </c>
      <c r="N1891" t="s">
        <v>8274</v>
      </c>
      <c r="O1891">
        <f t="shared" si="116"/>
        <v>100.35</v>
      </c>
      <c r="P1891">
        <f t="shared" si="117"/>
        <v>143.36000000000001</v>
      </c>
      <c r="Q1891" s="5" t="s">
        <v>8322</v>
      </c>
      <c r="R1891" t="s">
        <v>8323</v>
      </c>
      <c r="S1891" s="9">
        <f t="shared" si="118"/>
        <v>42321.292962962958</v>
      </c>
      <c r="T1891" s="9">
        <f t="shared" si="119"/>
        <v>42351.292962962958</v>
      </c>
    </row>
    <row r="1892" spans="1:20" ht="48">
      <c r="A1892">
        <v>726</v>
      </c>
      <c r="B1892" s="3" t="s">
        <v>727</v>
      </c>
      <c r="C1892" s="3" t="s">
        <v>4836</v>
      </c>
      <c r="D1892">
        <v>2500</v>
      </c>
      <c r="E1892">
        <v>2535</v>
      </c>
      <c r="F1892" t="s">
        <v>8219</v>
      </c>
      <c r="G1892" t="s">
        <v>8224</v>
      </c>
      <c r="H1892" t="s">
        <v>8246</v>
      </c>
      <c r="I1892">
        <v>1365728487</v>
      </c>
      <c r="J1892">
        <v>1363136487</v>
      </c>
      <c r="K1892" t="b">
        <v>0</v>
      </c>
      <c r="L1892">
        <v>35</v>
      </c>
      <c r="M1892" t="b">
        <v>1</v>
      </c>
      <c r="N1892" t="s">
        <v>8274</v>
      </c>
      <c r="O1892">
        <f t="shared" si="116"/>
        <v>101.4</v>
      </c>
      <c r="P1892">
        <f t="shared" si="117"/>
        <v>72.430000000000007</v>
      </c>
      <c r="Q1892" s="5" t="s">
        <v>8322</v>
      </c>
      <c r="R1892" t="s">
        <v>8323</v>
      </c>
      <c r="S1892" s="9">
        <f t="shared" si="118"/>
        <v>41345.709340277775</v>
      </c>
      <c r="T1892" s="9">
        <f t="shared" si="119"/>
        <v>41375.709340277775</v>
      </c>
    </row>
    <row r="1893" spans="1:20" ht="48">
      <c r="A1893">
        <v>727</v>
      </c>
      <c r="B1893" s="3" t="s">
        <v>728</v>
      </c>
      <c r="C1893" s="3" t="s">
        <v>4837</v>
      </c>
      <c r="D1893">
        <v>3500</v>
      </c>
      <c r="E1893">
        <v>5443</v>
      </c>
      <c r="F1893" t="s">
        <v>8219</v>
      </c>
      <c r="G1893" t="s">
        <v>8224</v>
      </c>
      <c r="H1893" t="s">
        <v>8246</v>
      </c>
      <c r="I1893">
        <v>1358198400</v>
      </c>
      <c r="J1893">
        <v>1354580949</v>
      </c>
      <c r="K1893" t="b">
        <v>0</v>
      </c>
      <c r="L1893">
        <v>149</v>
      </c>
      <c r="M1893" t="b">
        <v>1</v>
      </c>
      <c r="N1893" t="s">
        <v>8274</v>
      </c>
      <c r="O1893">
        <f t="shared" si="116"/>
        <v>155.51</v>
      </c>
      <c r="P1893">
        <f t="shared" si="117"/>
        <v>36.53</v>
      </c>
      <c r="Q1893" s="5" t="s">
        <v>8322</v>
      </c>
      <c r="R1893" t="s">
        <v>8323</v>
      </c>
      <c r="S1893" s="9">
        <f t="shared" si="118"/>
        <v>41246.686909722222</v>
      </c>
      <c r="T1893" s="9">
        <f t="shared" si="119"/>
        <v>41288.555555555555</v>
      </c>
    </row>
    <row r="1894" spans="1:20" ht="48">
      <c r="A1894">
        <v>728</v>
      </c>
      <c r="B1894" s="3" t="s">
        <v>729</v>
      </c>
      <c r="C1894" s="3" t="s">
        <v>4838</v>
      </c>
      <c r="D1894">
        <v>7500</v>
      </c>
      <c r="E1894">
        <v>7917.45</v>
      </c>
      <c r="F1894" t="s">
        <v>8219</v>
      </c>
      <c r="G1894" t="s">
        <v>8224</v>
      </c>
      <c r="H1894" t="s">
        <v>8246</v>
      </c>
      <c r="I1894">
        <v>1313957157</v>
      </c>
      <c r="J1894">
        <v>1310069157</v>
      </c>
      <c r="K1894" t="b">
        <v>0</v>
      </c>
      <c r="L1894">
        <v>130</v>
      </c>
      <c r="M1894" t="b">
        <v>1</v>
      </c>
      <c r="N1894" t="s">
        <v>8274</v>
      </c>
      <c r="O1894">
        <f t="shared" si="116"/>
        <v>105.57</v>
      </c>
      <c r="P1894">
        <f t="shared" si="117"/>
        <v>60.9</v>
      </c>
      <c r="Q1894" s="5" t="s">
        <v>8322</v>
      </c>
      <c r="R1894" t="s">
        <v>8323</v>
      </c>
      <c r="S1894" s="9">
        <f t="shared" si="118"/>
        <v>40731.504131944443</v>
      </c>
      <c r="T1894" s="9">
        <f t="shared" si="119"/>
        <v>40776.504131944443</v>
      </c>
    </row>
    <row r="1895" spans="1:20" ht="48">
      <c r="A1895">
        <v>729</v>
      </c>
      <c r="B1895" s="3" t="s">
        <v>730</v>
      </c>
      <c r="C1895" s="3" t="s">
        <v>4839</v>
      </c>
      <c r="D1895">
        <v>4000</v>
      </c>
      <c r="E1895">
        <v>5226</v>
      </c>
      <c r="F1895" t="s">
        <v>8219</v>
      </c>
      <c r="G1895" t="s">
        <v>8224</v>
      </c>
      <c r="H1895" t="s">
        <v>8246</v>
      </c>
      <c r="I1895">
        <v>1348028861</v>
      </c>
      <c r="J1895">
        <v>1342844861</v>
      </c>
      <c r="K1895" t="b">
        <v>0</v>
      </c>
      <c r="L1895">
        <v>120</v>
      </c>
      <c r="M1895" t="b">
        <v>1</v>
      </c>
      <c r="N1895" t="s">
        <v>8274</v>
      </c>
      <c r="O1895">
        <f t="shared" si="116"/>
        <v>130.65</v>
      </c>
      <c r="P1895">
        <f t="shared" si="117"/>
        <v>43.55</v>
      </c>
      <c r="Q1895" s="5" t="s">
        <v>8322</v>
      </c>
      <c r="R1895" t="s">
        <v>8323</v>
      </c>
      <c r="S1895" s="9">
        <f t="shared" si="118"/>
        <v>41110.85255787037</v>
      </c>
      <c r="T1895" s="9">
        <f t="shared" si="119"/>
        <v>41170.85255787037</v>
      </c>
    </row>
    <row r="1896" spans="1:20" ht="32">
      <c r="A1896">
        <v>730</v>
      </c>
      <c r="B1896" s="3" t="s">
        <v>731</v>
      </c>
      <c r="C1896" s="3" t="s">
        <v>4840</v>
      </c>
      <c r="D1896">
        <v>20000</v>
      </c>
      <c r="E1896">
        <v>26438</v>
      </c>
      <c r="F1896" t="s">
        <v>8219</v>
      </c>
      <c r="G1896" t="s">
        <v>8224</v>
      </c>
      <c r="H1896" t="s">
        <v>8246</v>
      </c>
      <c r="I1896">
        <v>1323280391</v>
      </c>
      <c r="J1896">
        <v>1320688391</v>
      </c>
      <c r="K1896" t="b">
        <v>0</v>
      </c>
      <c r="L1896">
        <v>265</v>
      </c>
      <c r="M1896" t="b">
        <v>1</v>
      </c>
      <c r="N1896" t="s">
        <v>8274</v>
      </c>
      <c r="O1896">
        <f t="shared" si="116"/>
        <v>132.19</v>
      </c>
      <c r="P1896">
        <f t="shared" si="117"/>
        <v>99.77</v>
      </c>
      <c r="Q1896" s="5" t="s">
        <v>8322</v>
      </c>
      <c r="R1896" t="s">
        <v>8323</v>
      </c>
      <c r="S1896" s="9">
        <f t="shared" si="118"/>
        <v>40854.411932870367</v>
      </c>
      <c r="T1896" s="9">
        <f t="shared" si="119"/>
        <v>40884.411932870367</v>
      </c>
    </row>
    <row r="1897" spans="1:20" ht="48">
      <c r="A1897">
        <v>731</v>
      </c>
      <c r="B1897" s="3" t="s">
        <v>732</v>
      </c>
      <c r="C1897" s="3" t="s">
        <v>4841</v>
      </c>
      <c r="D1897">
        <v>5000</v>
      </c>
      <c r="E1897">
        <v>6300</v>
      </c>
      <c r="F1897" t="s">
        <v>8219</v>
      </c>
      <c r="G1897" t="s">
        <v>8224</v>
      </c>
      <c r="H1897" t="s">
        <v>8246</v>
      </c>
      <c r="I1897">
        <v>1327212000</v>
      </c>
      <c r="J1897">
        <v>1322852747</v>
      </c>
      <c r="K1897" t="b">
        <v>0</v>
      </c>
      <c r="L1897">
        <v>71</v>
      </c>
      <c r="M1897" t="b">
        <v>1</v>
      </c>
      <c r="N1897" t="s">
        <v>8274</v>
      </c>
      <c r="O1897">
        <f t="shared" si="116"/>
        <v>126</v>
      </c>
      <c r="P1897">
        <f t="shared" si="117"/>
        <v>88.73</v>
      </c>
      <c r="Q1897" s="5" t="s">
        <v>8322</v>
      </c>
      <c r="R1897" t="s">
        <v>8323</v>
      </c>
      <c r="S1897" s="9">
        <f t="shared" si="118"/>
        <v>40879.462349537032</v>
      </c>
      <c r="T1897" s="9">
        <f t="shared" si="119"/>
        <v>40929.916666666664</v>
      </c>
    </row>
    <row r="1898" spans="1:20" ht="48">
      <c r="A1898">
        <v>732</v>
      </c>
      <c r="B1898" s="3" t="s">
        <v>733</v>
      </c>
      <c r="C1898" s="3" t="s">
        <v>4842</v>
      </c>
      <c r="D1898">
        <v>40</v>
      </c>
      <c r="E1898">
        <v>64</v>
      </c>
      <c r="F1898" t="s">
        <v>8219</v>
      </c>
      <c r="G1898" t="s">
        <v>8225</v>
      </c>
      <c r="H1898" t="s">
        <v>8247</v>
      </c>
      <c r="I1898">
        <v>1380449461</v>
      </c>
      <c r="J1898">
        <v>1375265461</v>
      </c>
      <c r="K1898" t="b">
        <v>0</v>
      </c>
      <c r="L1898">
        <v>13</v>
      </c>
      <c r="M1898" t="b">
        <v>1</v>
      </c>
      <c r="N1898" t="s">
        <v>8274</v>
      </c>
      <c r="O1898">
        <f t="shared" si="116"/>
        <v>160</v>
      </c>
      <c r="P1898">
        <f t="shared" si="117"/>
        <v>4.92</v>
      </c>
      <c r="Q1898" s="5" t="s">
        <v>8322</v>
      </c>
      <c r="R1898" t="s">
        <v>8323</v>
      </c>
      <c r="S1898" s="9">
        <f t="shared" si="118"/>
        <v>41486.09098379629</v>
      </c>
      <c r="T1898" s="9">
        <f t="shared" si="119"/>
        <v>41546.09098379629</v>
      </c>
    </row>
    <row r="1899" spans="1:20" ht="48">
      <c r="A1899">
        <v>733</v>
      </c>
      <c r="B1899" s="3" t="s">
        <v>734</v>
      </c>
      <c r="C1899" s="3" t="s">
        <v>4843</v>
      </c>
      <c r="D1899">
        <v>2500</v>
      </c>
      <c r="E1899">
        <v>3012</v>
      </c>
      <c r="F1899" t="s">
        <v>8219</v>
      </c>
      <c r="G1899" t="s">
        <v>8225</v>
      </c>
      <c r="H1899" t="s">
        <v>8247</v>
      </c>
      <c r="I1899">
        <v>1387533892</v>
      </c>
      <c r="J1899">
        <v>1384941892</v>
      </c>
      <c r="K1899" t="b">
        <v>0</v>
      </c>
      <c r="L1899">
        <v>169</v>
      </c>
      <c r="M1899" t="b">
        <v>1</v>
      </c>
      <c r="N1899" t="s">
        <v>8274</v>
      </c>
      <c r="O1899">
        <f t="shared" si="116"/>
        <v>120.48</v>
      </c>
      <c r="P1899">
        <f t="shared" si="117"/>
        <v>17.82</v>
      </c>
      <c r="Q1899" s="5" t="s">
        <v>8322</v>
      </c>
      <c r="R1899" t="s">
        <v>8323</v>
      </c>
      <c r="S1899" s="9">
        <f t="shared" si="118"/>
        <v>41598.086712962962</v>
      </c>
      <c r="T1899" s="9">
        <f t="shared" si="119"/>
        <v>41628.086712962962</v>
      </c>
    </row>
    <row r="1900" spans="1:20" ht="32">
      <c r="A1900">
        <v>734</v>
      </c>
      <c r="B1900" s="3" t="s">
        <v>735</v>
      </c>
      <c r="C1900" s="3" t="s">
        <v>4844</v>
      </c>
      <c r="D1900">
        <v>8500</v>
      </c>
      <c r="E1900">
        <v>10670</v>
      </c>
      <c r="F1900" t="s">
        <v>8219</v>
      </c>
      <c r="G1900" t="s">
        <v>8229</v>
      </c>
      <c r="H1900" t="s">
        <v>8251</v>
      </c>
      <c r="I1900">
        <v>1431147600</v>
      </c>
      <c r="J1900">
        <v>1428465420</v>
      </c>
      <c r="K1900" t="b">
        <v>0</v>
      </c>
      <c r="L1900">
        <v>57</v>
      </c>
      <c r="M1900" t="b">
        <v>1</v>
      </c>
      <c r="N1900" t="s">
        <v>8274</v>
      </c>
      <c r="O1900">
        <f t="shared" si="116"/>
        <v>125.53</v>
      </c>
      <c r="P1900">
        <f t="shared" si="117"/>
        <v>187.19</v>
      </c>
      <c r="Q1900" s="5" t="s">
        <v>8322</v>
      </c>
      <c r="R1900" t="s">
        <v>8323</v>
      </c>
      <c r="S1900" s="9">
        <f t="shared" si="118"/>
        <v>42101.831249999996</v>
      </c>
      <c r="T1900" s="9">
        <f t="shared" si="119"/>
        <v>42132.874999999993</v>
      </c>
    </row>
    <row r="1901" spans="1:20" ht="48">
      <c r="A1901">
        <v>735</v>
      </c>
      <c r="B1901" s="3" t="s">
        <v>736</v>
      </c>
      <c r="C1901" s="3" t="s">
        <v>4845</v>
      </c>
      <c r="D1901">
        <v>47000</v>
      </c>
      <c r="E1901">
        <v>53771</v>
      </c>
      <c r="F1901" t="s">
        <v>8219</v>
      </c>
      <c r="G1901" t="s">
        <v>8224</v>
      </c>
      <c r="H1901" t="s">
        <v>8246</v>
      </c>
      <c r="I1901">
        <v>1417653540</v>
      </c>
      <c r="J1901">
        <v>1414975346</v>
      </c>
      <c r="K1901" t="b">
        <v>0</v>
      </c>
      <c r="L1901">
        <v>229</v>
      </c>
      <c r="M1901" t="b">
        <v>1</v>
      </c>
      <c r="N1901" t="s">
        <v>8274</v>
      </c>
      <c r="O1901">
        <f t="shared" si="116"/>
        <v>114.41</v>
      </c>
      <c r="P1901">
        <f t="shared" si="117"/>
        <v>234.81</v>
      </c>
      <c r="Q1901" s="5" t="s">
        <v>8322</v>
      </c>
      <c r="R1901" t="s">
        <v>8323</v>
      </c>
      <c r="S1901" s="9">
        <f t="shared" si="118"/>
        <v>41945.696134259255</v>
      </c>
      <c r="T1901" s="9">
        <f t="shared" si="119"/>
        <v>41976.693749999999</v>
      </c>
    </row>
    <row r="1902" spans="1:20" ht="48">
      <c r="A1902">
        <v>736</v>
      </c>
      <c r="B1902" s="3" t="s">
        <v>737</v>
      </c>
      <c r="C1902" s="3" t="s">
        <v>4846</v>
      </c>
      <c r="D1902">
        <v>3600</v>
      </c>
      <c r="E1902">
        <v>11345</v>
      </c>
      <c r="F1902" t="s">
        <v>8219</v>
      </c>
      <c r="G1902" t="s">
        <v>8224</v>
      </c>
      <c r="H1902" t="s">
        <v>8246</v>
      </c>
      <c r="I1902">
        <v>1385009940</v>
      </c>
      <c r="J1902">
        <v>1383327440</v>
      </c>
      <c r="K1902" t="b">
        <v>0</v>
      </c>
      <c r="L1902">
        <v>108</v>
      </c>
      <c r="M1902" t="b">
        <v>1</v>
      </c>
      <c r="N1902" t="s">
        <v>8274</v>
      </c>
      <c r="O1902">
        <f t="shared" si="116"/>
        <v>315.14</v>
      </c>
      <c r="P1902">
        <f t="shared" si="117"/>
        <v>105.05</v>
      </c>
      <c r="Q1902" s="5" t="s">
        <v>8322</v>
      </c>
      <c r="R1902" t="s">
        <v>8323</v>
      </c>
      <c r="S1902" s="9">
        <f t="shared" si="118"/>
        <v>41579.400925925926</v>
      </c>
      <c r="T1902" s="9">
        <f t="shared" si="119"/>
        <v>41598.874305555553</v>
      </c>
    </row>
    <row r="1903" spans="1:20" ht="48">
      <c r="A1903">
        <v>737</v>
      </c>
      <c r="B1903" s="3" t="s">
        <v>738</v>
      </c>
      <c r="C1903" s="3" t="s">
        <v>4847</v>
      </c>
      <c r="D1903">
        <v>5000</v>
      </c>
      <c r="E1903">
        <v>6120</v>
      </c>
      <c r="F1903" t="s">
        <v>8219</v>
      </c>
      <c r="G1903" t="s">
        <v>8224</v>
      </c>
      <c r="H1903" t="s">
        <v>8246</v>
      </c>
      <c r="I1903">
        <v>1392408000</v>
      </c>
      <c r="J1903">
        <v>1390890987</v>
      </c>
      <c r="K1903" t="b">
        <v>0</v>
      </c>
      <c r="L1903">
        <v>108</v>
      </c>
      <c r="M1903" t="b">
        <v>1</v>
      </c>
      <c r="N1903" t="s">
        <v>8274</v>
      </c>
      <c r="O1903">
        <f t="shared" si="116"/>
        <v>122.4</v>
      </c>
      <c r="P1903">
        <f t="shared" si="117"/>
        <v>56.67</v>
      </c>
      <c r="Q1903" s="5" t="s">
        <v>8322</v>
      </c>
      <c r="R1903" t="s">
        <v>8323</v>
      </c>
      <c r="S1903" s="9">
        <f t="shared" si="118"/>
        <v>41666.941979166666</v>
      </c>
      <c r="T1903" s="9">
        <f t="shared" si="119"/>
        <v>41684.5</v>
      </c>
    </row>
    <row r="1904" spans="1:20" ht="32">
      <c r="A1904">
        <v>738</v>
      </c>
      <c r="B1904" s="3" t="s">
        <v>739</v>
      </c>
      <c r="C1904" s="3" t="s">
        <v>4848</v>
      </c>
      <c r="D1904">
        <v>1500</v>
      </c>
      <c r="E1904">
        <v>1601</v>
      </c>
      <c r="F1904" t="s">
        <v>8219</v>
      </c>
      <c r="G1904" t="s">
        <v>8224</v>
      </c>
      <c r="H1904" t="s">
        <v>8246</v>
      </c>
      <c r="I1904">
        <v>1417409940</v>
      </c>
      <c r="J1904">
        <v>1414765794</v>
      </c>
      <c r="K1904" t="b">
        <v>0</v>
      </c>
      <c r="L1904">
        <v>41</v>
      </c>
      <c r="M1904" t="b">
        <v>1</v>
      </c>
      <c r="N1904" t="s">
        <v>8274</v>
      </c>
      <c r="O1904">
        <f t="shared" si="116"/>
        <v>106.73</v>
      </c>
      <c r="P1904">
        <f t="shared" si="117"/>
        <v>39.049999999999997</v>
      </c>
      <c r="Q1904" s="5" t="s">
        <v>8322</v>
      </c>
      <c r="R1904" t="s">
        <v>8323</v>
      </c>
      <c r="S1904" s="9">
        <f t="shared" si="118"/>
        <v>41943.27076388889</v>
      </c>
      <c r="T1904" s="9">
        <f t="shared" si="119"/>
        <v>41973.874305555553</v>
      </c>
    </row>
    <row r="1905" spans="1:20" ht="48">
      <c r="A1905">
        <v>739</v>
      </c>
      <c r="B1905" s="3" t="s">
        <v>740</v>
      </c>
      <c r="C1905" s="3" t="s">
        <v>4849</v>
      </c>
      <c r="D1905">
        <v>6000</v>
      </c>
      <c r="E1905">
        <v>9500</v>
      </c>
      <c r="F1905" t="s">
        <v>8219</v>
      </c>
      <c r="G1905" t="s">
        <v>8224</v>
      </c>
      <c r="H1905" t="s">
        <v>8246</v>
      </c>
      <c r="I1905">
        <v>1407758629</v>
      </c>
      <c r="J1905">
        <v>1404907429</v>
      </c>
      <c r="K1905" t="b">
        <v>0</v>
      </c>
      <c r="L1905">
        <v>139</v>
      </c>
      <c r="M1905" t="b">
        <v>1</v>
      </c>
      <c r="N1905" t="s">
        <v>8274</v>
      </c>
      <c r="O1905">
        <f t="shared" si="116"/>
        <v>158.33000000000001</v>
      </c>
      <c r="P1905">
        <f t="shared" si="117"/>
        <v>68.349999999999994</v>
      </c>
      <c r="Q1905" s="5" t="s">
        <v>8322</v>
      </c>
      <c r="R1905" t="s">
        <v>8323</v>
      </c>
      <c r="S1905" s="9">
        <f t="shared" si="118"/>
        <v>41829.169317129628</v>
      </c>
      <c r="T1905" s="9">
        <f t="shared" si="119"/>
        <v>41862.169317129628</v>
      </c>
    </row>
    <row r="1906" spans="1:20" ht="48">
      <c r="A1906">
        <v>740</v>
      </c>
      <c r="B1906" s="3" t="s">
        <v>741</v>
      </c>
      <c r="C1906" s="3" t="s">
        <v>4850</v>
      </c>
      <c r="D1906">
        <v>3000</v>
      </c>
      <c r="E1906">
        <v>3222</v>
      </c>
      <c r="F1906" t="s">
        <v>8219</v>
      </c>
      <c r="G1906" t="s">
        <v>8224</v>
      </c>
      <c r="H1906" t="s">
        <v>8246</v>
      </c>
      <c r="I1906">
        <v>1434857482</v>
      </c>
      <c r="J1906">
        <v>1433647882</v>
      </c>
      <c r="K1906" t="b">
        <v>0</v>
      </c>
      <c r="L1906">
        <v>19</v>
      </c>
      <c r="M1906" t="b">
        <v>1</v>
      </c>
      <c r="N1906" t="s">
        <v>8274</v>
      </c>
      <c r="O1906">
        <f t="shared" si="116"/>
        <v>107.4</v>
      </c>
      <c r="P1906">
        <f t="shared" si="117"/>
        <v>169.58</v>
      </c>
      <c r="Q1906" s="5" t="s">
        <v>8322</v>
      </c>
      <c r="R1906" t="s">
        <v>8323</v>
      </c>
      <c r="S1906" s="9">
        <f t="shared" si="118"/>
        <v>42161.81344907407</v>
      </c>
      <c r="T1906" s="9">
        <f t="shared" si="119"/>
        <v>42175.81344907407</v>
      </c>
    </row>
    <row r="1907" spans="1:20" ht="32">
      <c r="A1907">
        <v>741</v>
      </c>
      <c r="B1907" s="3" t="s">
        <v>742</v>
      </c>
      <c r="C1907" s="3" t="s">
        <v>4851</v>
      </c>
      <c r="D1907">
        <v>13000</v>
      </c>
      <c r="E1907">
        <v>13293.8</v>
      </c>
      <c r="F1907" t="s">
        <v>8219</v>
      </c>
      <c r="G1907" t="s">
        <v>8224</v>
      </c>
      <c r="H1907" t="s">
        <v>8246</v>
      </c>
      <c r="I1907">
        <v>1370964806</v>
      </c>
      <c r="J1907">
        <v>1367940806</v>
      </c>
      <c r="K1907" t="b">
        <v>0</v>
      </c>
      <c r="L1907">
        <v>94</v>
      </c>
      <c r="M1907" t="b">
        <v>1</v>
      </c>
      <c r="N1907" t="s">
        <v>8274</v>
      </c>
      <c r="O1907">
        <f t="shared" si="116"/>
        <v>102.26</v>
      </c>
      <c r="P1907">
        <f t="shared" si="117"/>
        <v>141.41999999999999</v>
      </c>
      <c r="Q1907" s="5" t="s">
        <v>8322</v>
      </c>
      <c r="R1907" t="s">
        <v>8323</v>
      </c>
      <c r="S1907" s="9">
        <f t="shared" si="118"/>
        <v>41401.314884259256</v>
      </c>
      <c r="T1907" s="9">
        <f t="shared" si="119"/>
        <v>41436.314884259256</v>
      </c>
    </row>
    <row r="1908" spans="1:20" ht="48">
      <c r="A1908">
        <v>742</v>
      </c>
      <c r="B1908" s="3" t="s">
        <v>743</v>
      </c>
      <c r="C1908" s="3" t="s">
        <v>4852</v>
      </c>
      <c r="D1908">
        <v>1400</v>
      </c>
      <c r="E1908">
        <v>1550</v>
      </c>
      <c r="F1908" t="s">
        <v>8219</v>
      </c>
      <c r="G1908" t="s">
        <v>8224</v>
      </c>
      <c r="H1908" t="s">
        <v>8246</v>
      </c>
      <c r="I1908">
        <v>1395435712</v>
      </c>
      <c r="J1908">
        <v>1392847312</v>
      </c>
      <c r="K1908" t="b">
        <v>0</v>
      </c>
      <c r="L1908">
        <v>23</v>
      </c>
      <c r="M1908" t="b">
        <v>1</v>
      </c>
      <c r="N1908" t="s">
        <v>8274</v>
      </c>
      <c r="O1908">
        <f t="shared" si="116"/>
        <v>110.71</v>
      </c>
      <c r="P1908">
        <f t="shared" si="117"/>
        <v>67.39</v>
      </c>
      <c r="Q1908" s="5" t="s">
        <v>8322</v>
      </c>
      <c r="R1908" t="s">
        <v>8323</v>
      </c>
      <c r="S1908" s="9">
        <f t="shared" si="118"/>
        <v>41689.584629629629</v>
      </c>
      <c r="T1908" s="9">
        <f t="shared" si="119"/>
        <v>41719.542962962958</v>
      </c>
    </row>
    <row r="1909" spans="1:20" ht="48">
      <c r="A1909">
        <v>743</v>
      </c>
      <c r="B1909" s="3" t="s">
        <v>744</v>
      </c>
      <c r="C1909" s="3" t="s">
        <v>4853</v>
      </c>
      <c r="D1909">
        <v>550</v>
      </c>
      <c r="E1909">
        <v>814</v>
      </c>
      <c r="F1909" t="s">
        <v>8219</v>
      </c>
      <c r="G1909" t="s">
        <v>8224</v>
      </c>
      <c r="H1909" t="s">
        <v>8246</v>
      </c>
      <c r="I1909">
        <v>1334610000</v>
      </c>
      <c r="J1909">
        <v>1332435685</v>
      </c>
      <c r="K1909" t="b">
        <v>0</v>
      </c>
      <c r="L1909">
        <v>15</v>
      </c>
      <c r="M1909" t="b">
        <v>1</v>
      </c>
      <c r="N1909" t="s">
        <v>8274</v>
      </c>
      <c r="O1909">
        <f t="shared" si="116"/>
        <v>148</v>
      </c>
      <c r="P1909">
        <f t="shared" si="117"/>
        <v>54.27</v>
      </c>
      <c r="Q1909" s="5" t="s">
        <v>8322</v>
      </c>
      <c r="R1909" t="s">
        <v>8323</v>
      </c>
      <c r="S1909" s="9">
        <f t="shared" si="118"/>
        <v>40990.375983796293</v>
      </c>
      <c r="T1909" s="9">
        <f t="shared" si="119"/>
        <v>41015.541666666664</v>
      </c>
    </row>
    <row r="1910" spans="1:20" ht="32">
      <c r="A1910">
        <v>744</v>
      </c>
      <c r="B1910" s="3" t="s">
        <v>745</v>
      </c>
      <c r="C1910" s="3" t="s">
        <v>4854</v>
      </c>
      <c r="D1910">
        <v>5000</v>
      </c>
      <c r="E1910">
        <v>5116</v>
      </c>
      <c r="F1910" t="s">
        <v>8219</v>
      </c>
      <c r="G1910" t="s">
        <v>8224</v>
      </c>
      <c r="H1910" t="s">
        <v>8246</v>
      </c>
      <c r="I1910">
        <v>1355439503</v>
      </c>
      <c r="J1910">
        <v>1352847503</v>
      </c>
      <c r="K1910" t="b">
        <v>0</v>
      </c>
      <c r="L1910">
        <v>62</v>
      </c>
      <c r="M1910" t="b">
        <v>1</v>
      </c>
      <c r="N1910" t="s">
        <v>8274</v>
      </c>
      <c r="O1910">
        <f t="shared" si="116"/>
        <v>102.32</v>
      </c>
      <c r="P1910">
        <f t="shared" si="117"/>
        <v>82.52</v>
      </c>
      <c r="Q1910" s="5" t="s">
        <v>8322</v>
      </c>
      <c r="R1910" t="s">
        <v>8323</v>
      </c>
      <c r="S1910" s="9">
        <f t="shared" si="118"/>
        <v>41226.623877314814</v>
      </c>
      <c r="T1910" s="9">
        <f t="shared" si="119"/>
        <v>41256.623877314814</v>
      </c>
    </row>
    <row r="1911" spans="1:20" ht="48">
      <c r="A1911">
        <v>745</v>
      </c>
      <c r="B1911" s="3" t="s">
        <v>746</v>
      </c>
      <c r="C1911" s="3" t="s">
        <v>4855</v>
      </c>
      <c r="D1911">
        <v>2220</v>
      </c>
      <c r="E1911">
        <v>3976</v>
      </c>
      <c r="F1911" t="s">
        <v>8219</v>
      </c>
      <c r="G1911" t="s">
        <v>8224</v>
      </c>
      <c r="H1911" t="s">
        <v>8246</v>
      </c>
      <c r="I1911">
        <v>1367588645</v>
      </c>
      <c r="J1911">
        <v>1364996645</v>
      </c>
      <c r="K1911" t="b">
        <v>0</v>
      </c>
      <c r="L1911">
        <v>74</v>
      </c>
      <c r="M1911" t="b">
        <v>1</v>
      </c>
      <c r="N1911" t="s">
        <v>8274</v>
      </c>
      <c r="O1911">
        <f t="shared" si="116"/>
        <v>179.1</v>
      </c>
      <c r="P1911">
        <f t="shared" si="117"/>
        <v>53.73</v>
      </c>
      <c r="Q1911" s="5" t="s">
        <v>8322</v>
      </c>
      <c r="R1911" t="s">
        <v>8323</v>
      </c>
      <c r="S1911" s="9">
        <f t="shared" si="118"/>
        <v>41367.238946759258</v>
      </c>
      <c r="T1911" s="9">
        <f t="shared" si="119"/>
        <v>41397.238946759258</v>
      </c>
    </row>
    <row r="1912" spans="1:20" ht="16">
      <c r="A1912">
        <v>746</v>
      </c>
      <c r="B1912" s="3" t="s">
        <v>747</v>
      </c>
      <c r="C1912" s="3" t="s">
        <v>4856</v>
      </c>
      <c r="D1912">
        <v>2987</v>
      </c>
      <c r="E1912">
        <v>3318</v>
      </c>
      <c r="F1912" t="s">
        <v>8219</v>
      </c>
      <c r="G1912" t="s">
        <v>8224</v>
      </c>
      <c r="H1912" t="s">
        <v>8246</v>
      </c>
      <c r="I1912">
        <v>1348372740</v>
      </c>
      <c r="J1912">
        <v>1346806909</v>
      </c>
      <c r="K1912" t="b">
        <v>0</v>
      </c>
      <c r="L1912">
        <v>97</v>
      </c>
      <c r="M1912" t="b">
        <v>1</v>
      </c>
      <c r="N1912" t="s">
        <v>8274</v>
      </c>
      <c r="O1912">
        <f t="shared" si="116"/>
        <v>111.08</v>
      </c>
      <c r="P1912">
        <f t="shared" si="117"/>
        <v>34.21</v>
      </c>
      <c r="Q1912" s="5" t="s">
        <v>8322</v>
      </c>
      <c r="R1912" t="s">
        <v>8323</v>
      </c>
      <c r="S1912" s="9">
        <f t="shared" si="118"/>
        <v>41156.709594907406</v>
      </c>
      <c r="T1912" s="9">
        <f t="shared" si="119"/>
        <v>41174.832638888889</v>
      </c>
    </row>
    <row r="1913" spans="1:20" ht="48">
      <c r="A1913">
        <v>747</v>
      </c>
      <c r="B1913" s="3" t="s">
        <v>748</v>
      </c>
      <c r="C1913" s="3" t="s">
        <v>4857</v>
      </c>
      <c r="D1913">
        <v>7000</v>
      </c>
      <c r="E1913">
        <v>7003</v>
      </c>
      <c r="F1913" t="s">
        <v>8219</v>
      </c>
      <c r="G1913" t="s">
        <v>8233</v>
      </c>
      <c r="H1913" t="s">
        <v>8249</v>
      </c>
      <c r="I1913">
        <v>1421319240</v>
      </c>
      <c r="J1913">
        <v>1418649019</v>
      </c>
      <c r="K1913" t="b">
        <v>0</v>
      </c>
      <c r="L1913">
        <v>55</v>
      </c>
      <c r="M1913" t="b">
        <v>1</v>
      </c>
      <c r="N1913" t="s">
        <v>8274</v>
      </c>
      <c r="O1913">
        <f t="shared" si="116"/>
        <v>100.04</v>
      </c>
      <c r="P1913">
        <f t="shared" si="117"/>
        <v>127.33</v>
      </c>
      <c r="Q1913" s="5" t="s">
        <v>8322</v>
      </c>
      <c r="R1913" t="s">
        <v>8323</v>
      </c>
      <c r="S1913" s="9">
        <f t="shared" si="118"/>
        <v>41988.215497685182</v>
      </c>
      <c r="T1913" s="9">
        <f t="shared" si="119"/>
        <v>42019.120833333327</v>
      </c>
    </row>
    <row r="1914" spans="1:20" ht="48">
      <c r="A1914">
        <v>748</v>
      </c>
      <c r="B1914" s="3" t="s">
        <v>749</v>
      </c>
      <c r="C1914" s="3" t="s">
        <v>4858</v>
      </c>
      <c r="D1914">
        <v>2000</v>
      </c>
      <c r="E1914">
        <v>2005</v>
      </c>
      <c r="F1914" t="s">
        <v>8219</v>
      </c>
      <c r="G1914" t="s">
        <v>8224</v>
      </c>
      <c r="H1914" t="s">
        <v>8246</v>
      </c>
      <c r="I1914">
        <v>1407701966</v>
      </c>
      <c r="J1914">
        <v>1405109966</v>
      </c>
      <c r="K1914" t="b">
        <v>0</v>
      </c>
      <c r="L1914">
        <v>44</v>
      </c>
      <c r="M1914" t="b">
        <v>1</v>
      </c>
      <c r="N1914" t="s">
        <v>8274</v>
      </c>
      <c r="O1914">
        <f t="shared" si="116"/>
        <v>100.25</v>
      </c>
      <c r="P1914">
        <f t="shared" si="117"/>
        <v>45.57</v>
      </c>
      <c r="Q1914" s="5" t="s">
        <v>8322</v>
      </c>
      <c r="R1914" t="s">
        <v>8323</v>
      </c>
      <c r="S1914" s="9">
        <f t="shared" si="118"/>
        <v>41831.513495370367</v>
      </c>
      <c r="T1914" s="9">
        <f t="shared" si="119"/>
        <v>41861.513495370367</v>
      </c>
    </row>
    <row r="1915" spans="1:20" ht="48">
      <c r="A1915">
        <v>749</v>
      </c>
      <c r="B1915" s="3" t="s">
        <v>750</v>
      </c>
      <c r="C1915" s="3" t="s">
        <v>4859</v>
      </c>
      <c r="D1915">
        <v>10000</v>
      </c>
      <c r="E1915">
        <v>10556</v>
      </c>
      <c r="F1915" t="s">
        <v>8219</v>
      </c>
      <c r="G1915" t="s">
        <v>8224</v>
      </c>
      <c r="H1915" t="s">
        <v>8246</v>
      </c>
      <c r="I1915">
        <v>1485642930</v>
      </c>
      <c r="J1915">
        <v>1483050930</v>
      </c>
      <c r="K1915" t="b">
        <v>0</v>
      </c>
      <c r="L1915">
        <v>110</v>
      </c>
      <c r="M1915" t="b">
        <v>1</v>
      </c>
      <c r="N1915" t="s">
        <v>8274</v>
      </c>
      <c r="O1915">
        <f t="shared" si="116"/>
        <v>105.56</v>
      </c>
      <c r="P1915">
        <f t="shared" si="117"/>
        <v>95.96</v>
      </c>
      <c r="Q1915" s="5" t="s">
        <v>8322</v>
      </c>
      <c r="R1915" t="s">
        <v>8323</v>
      </c>
      <c r="S1915" s="9">
        <f t="shared" si="118"/>
        <v>42733.607986111114</v>
      </c>
      <c r="T1915" s="9">
        <f t="shared" si="119"/>
        <v>42763.607986111114</v>
      </c>
    </row>
    <row r="1916" spans="1:20" ht="48">
      <c r="A1916">
        <v>750</v>
      </c>
      <c r="B1916" s="3" t="s">
        <v>751</v>
      </c>
      <c r="C1916" s="3" t="s">
        <v>4860</v>
      </c>
      <c r="D1916">
        <v>4444</v>
      </c>
      <c r="E1916">
        <v>4559</v>
      </c>
      <c r="F1916" t="s">
        <v>8219</v>
      </c>
      <c r="G1916" t="s">
        <v>8224</v>
      </c>
      <c r="H1916" t="s">
        <v>8246</v>
      </c>
      <c r="I1916">
        <v>1361739872</v>
      </c>
      <c r="J1916">
        <v>1359147872</v>
      </c>
      <c r="K1916" t="b">
        <v>0</v>
      </c>
      <c r="L1916">
        <v>59</v>
      </c>
      <c r="M1916" t="b">
        <v>1</v>
      </c>
      <c r="N1916" t="s">
        <v>8274</v>
      </c>
      <c r="O1916">
        <f t="shared" si="116"/>
        <v>102.59</v>
      </c>
      <c r="P1916">
        <f t="shared" si="117"/>
        <v>77.27</v>
      </c>
      <c r="Q1916" s="5" t="s">
        <v>8322</v>
      </c>
      <c r="R1916" t="s">
        <v>8323</v>
      </c>
      <c r="S1916" s="9">
        <f t="shared" si="118"/>
        <v>41299.544814814813</v>
      </c>
      <c r="T1916" s="9">
        <f t="shared" si="119"/>
        <v>41329.544814814813</v>
      </c>
    </row>
    <row r="1917" spans="1:20" ht="48">
      <c r="A1917">
        <v>751</v>
      </c>
      <c r="B1917" s="3" t="s">
        <v>752</v>
      </c>
      <c r="C1917" s="3" t="s">
        <v>4861</v>
      </c>
      <c r="D1917">
        <v>3000</v>
      </c>
      <c r="E1917">
        <v>3555</v>
      </c>
      <c r="F1917" t="s">
        <v>8219</v>
      </c>
      <c r="G1917" t="s">
        <v>8224</v>
      </c>
      <c r="H1917" t="s">
        <v>8246</v>
      </c>
      <c r="I1917">
        <v>1312470475</v>
      </c>
      <c r="J1917">
        <v>1308496075</v>
      </c>
      <c r="K1917" t="b">
        <v>0</v>
      </c>
      <c r="L1917">
        <v>62</v>
      </c>
      <c r="M1917" t="b">
        <v>1</v>
      </c>
      <c r="N1917" t="s">
        <v>8274</v>
      </c>
      <c r="O1917">
        <f t="shared" si="116"/>
        <v>118.5</v>
      </c>
      <c r="P1917">
        <f t="shared" si="117"/>
        <v>57.34</v>
      </c>
      <c r="Q1917" s="5" t="s">
        <v>8322</v>
      </c>
      <c r="R1917" t="s">
        <v>8323</v>
      </c>
      <c r="S1917" s="9">
        <f t="shared" si="118"/>
        <v>40713.297164351847</v>
      </c>
      <c r="T1917" s="9">
        <f t="shared" si="119"/>
        <v>40759.297164351847</v>
      </c>
    </row>
    <row r="1918" spans="1:20" ht="48">
      <c r="A1918">
        <v>752</v>
      </c>
      <c r="B1918" s="3" t="s">
        <v>753</v>
      </c>
      <c r="C1918" s="3" t="s">
        <v>4862</v>
      </c>
      <c r="D1918">
        <v>5000</v>
      </c>
      <c r="E1918">
        <v>5585</v>
      </c>
      <c r="F1918" t="s">
        <v>8219</v>
      </c>
      <c r="G1918" t="s">
        <v>8226</v>
      </c>
      <c r="H1918" t="s">
        <v>8248</v>
      </c>
      <c r="I1918">
        <v>1476615600</v>
      </c>
      <c r="J1918">
        <v>1474884417</v>
      </c>
      <c r="K1918" t="b">
        <v>0</v>
      </c>
      <c r="L1918">
        <v>105</v>
      </c>
      <c r="M1918" t="b">
        <v>1</v>
      </c>
      <c r="N1918" t="s">
        <v>8274</v>
      </c>
      <c r="O1918">
        <f t="shared" si="116"/>
        <v>111.7</v>
      </c>
      <c r="P1918">
        <f t="shared" si="117"/>
        <v>53.19</v>
      </c>
      <c r="Q1918" s="5" t="s">
        <v>8322</v>
      </c>
      <c r="R1918" t="s">
        <v>8323</v>
      </c>
      <c r="S1918" s="9">
        <f t="shared" si="118"/>
        <v>42639.088159722225</v>
      </c>
      <c r="T1918" s="9">
        <f t="shared" si="119"/>
        <v>42659.124999999993</v>
      </c>
    </row>
    <row r="1919" spans="1:20" ht="48">
      <c r="A1919">
        <v>753</v>
      </c>
      <c r="B1919" s="3" t="s">
        <v>754</v>
      </c>
      <c r="C1919" s="3" t="s">
        <v>4863</v>
      </c>
      <c r="D1919">
        <v>10000</v>
      </c>
      <c r="E1919">
        <v>12800</v>
      </c>
      <c r="F1919" t="s">
        <v>8219</v>
      </c>
      <c r="G1919" t="s">
        <v>8224</v>
      </c>
      <c r="H1919" t="s">
        <v>8246</v>
      </c>
      <c r="I1919">
        <v>1423922991</v>
      </c>
      <c r="J1919">
        <v>1421330991</v>
      </c>
      <c r="K1919" t="b">
        <v>0</v>
      </c>
      <c r="L1919">
        <v>26</v>
      </c>
      <c r="M1919" t="b">
        <v>1</v>
      </c>
      <c r="N1919" t="s">
        <v>8274</v>
      </c>
      <c r="O1919">
        <f t="shared" si="116"/>
        <v>128</v>
      </c>
      <c r="P1919">
        <f t="shared" si="117"/>
        <v>492.31</v>
      </c>
      <c r="Q1919" s="5" t="s">
        <v>8322</v>
      </c>
      <c r="R1919" t="s">
        <v>8323</v>
      </c>
      <c r="S1919" s="9">
        <f t="shared" si="118"/>
        <v>42019.256840277776</v>
      </c>
      <c r="T1919" s="9">
        <f t="shared" si="119"/>
        <v>42049.256840277776</v>
      </c>
    </row>
    <row r="1920" spans="1:20" ht="48">
      <c r="A1920">
        <v>754</v>
      </c>
      <c r="B1920" s="3" t="s">
        <v>755</v>
      </c>
      <c r="C1920" s="3" t="s">
        <v>4864</v>
      </c>
      <c r="D1920">
        <v>2000</v>
      </c>
      <c r="E1920">
        <v>2075</v>
      </c>
      <c r="F1920" t="s">
        <v>8219</v>
      </c>
      <c r="G1920" t="s">
        <v>8224</v>
      </c>
      <c r="H1920" t="s">
        <v>8246</v>
      </c>
      <c r="I1920">
        <v>1357408721</v>
      </c>
      <c r="J1920">
        <v>1354816721</v>
      </c>
      <c r="K1920" t="b">
        <v>0</v>
      </c>
      <c r="L1920">
        <v>49</v>
      </c>
      <c r="M1920" t="b">
        <v>1</v>
      </c>
      <c r="N1920" t="s">
        <v>8274</v>
      </c>
      <c r="O1920">
        <f t="shared" si="116"/>
        <v>103.75</v>
      </c>
      <c r="P1920">
        <f t="shared" si="117"/>
        <v>42.35</v>
      </c>
      <c r="Q1920" s="5" t="s">
        <v>8322</v>
      </c>
      <c r="R1920" t="s">
        <v>8323</v>
      </c>
      <c r="S1920" s="9">
        <f t="shared" si="118"/>
        <v>41249.41575231481</v>
      </c>
      <c r="T1920" s="9">
        <f t="shared" si="119"/>
        <v>41279.41575231481</v>
      </c>
    </row>
    <row r="1921" spans="1:20" ht="48">
      <c r="A1921">
        <v>755</v>
      </c>
      <c r="B1921" s="3" t="s">
        <v>756</v>
      </c>
      <c r="C1921" s="3" t="s">
        <v>4865</v>
      </c>
      <c r="D1921">
        <v>2500</v>
      </c>
      <c r="E1921">
        <v>2547.69</v>
      </c>
      <c r="F1921" t="s">
        <v>8219</v>
      </c>
      <c r="G1921" t="s">
        <v>8224</v>
      </c>
      <c r="H1921" t="s">
        <v>8246</v>
      </c>
      <c r="I1921">
        <v>1369010460</v>
      </c>
      <c r="J1921">
        <v>1366381877</v>
      </c>
      <c r="K1921" t="b">
        <v>0</v>
      </c>
      <c r="L1921">
        <v>68</v>
      </c>
      <c r="M1921" t="b">
        <v>1</v>
      </c>
      <c r="N1921" t="s">
        <v>8274</v>
      </c>
      <c r="O1921">
        <f t="shared" si="116"/>
        <v>101.91</v>
      </c>
      <c r="P1921">
        <f t="shared" si="117"/>
        <v>37.47</v>
      </c>
      <c r="Q1921" s="5" t="s">
        <v>8322</v>
      </c>
      <c r="R1921" t="s">
        <v>8323</v>
      </c>
      <c r="S1921" s="9">
        <f t="shared" si="118"/>
        <v>41383.271724537037</v>
      </c>
      <c r="T1921" s="9">
        <f t="shared" si="119"/>
        <v>41413.695138888885</v>
      </c>
    </row>
    <row r="1922" spans="1:20" ht="48">
      <c r="A1922">
        <v>756</v>
      </c>
      <c r="B1922" s="3" t="s">
        <v>757</v>
      </c>
      <c r="C1922" s="3" t="s">
        <v>4866</v>
      </c>
      <c r="D1922">
        <v>700</v>
      </c>
      <c r="E1922">
        <v>824</v>
      </c>
      <c r="F1922" t="s">
        <v>8219</v>
      </c>
      <c r="G1922" t="s">
        <v>8224</v>
      </c>
      <c r="H1922" t="s">
        <v>8246</v>
      </c>
      <c r="I1922">
        <v>1303147459</v>
      </c>
      <c r="J1922">
        <v>1297880659</v>
      </c>
      <c r="K1922" t="b">
        <v>0</v>
      </c>
      <c r="L1922">
        <v>22</v>
      </c>
      <c r="M1922" t="b">
        <v>1</v>
      </c>
      <c r="N1922" t="s">
        <v>8274</v>
      </c>
      <c r="O1922">
        <f t="shared" ref="O1922:O1985" si="120">ROUND((E1922/D1922*100),2)</f>
        <v>117.71</v>
      </c>
      <c r="P1922">
        <f t="shared" ref="P1922:P1985" si="121">ROUND((E1922/L1922),2)</f>
        <v>37.450000000000003</v>
      </c>
      <c r="Q1922" s="5" t="s">
        <v>8322</v>
      </c>
      <c r="R1922" t="s">
        <v>8323</v>
      </c>
      <c r="S1922" s="9">
        <f t="shared" si="118"/>
        <v>40590.433553240735</v>
      </c>
      <c r="T1922" s="9">
        <f t="shared" si="119"/>
        <v>40651.391886574071</v>
      </c>
    </row>
    <row r="1923" spans="1:20" ht="48">
      <c r="A1923">
        <v>757</v>
      </c>
      <c r="B1923" s="3" t="s">
        <v>758</v>
      </c>
      <c r="C1923" s="3" t="s">
        <v>4867</v>
      </c>
      <c r="D1923">
        <v>250</v>
      </c>
      <c r="E1923">
        <v>595</v>
      </c>
      <c r="F1923" t="s">
        <v>8219</v>
      </c>
      <c r="G1923" t="s">
        <v>8224</v>
      </c>
      <c r="H1923" t="s">
        <v>8246</v>
      </c>
      <c r="I1923">
        <v>1354756714</v>
      </c>
      <c r="J1923">
        <v>1353547114</v>
      </c>
      <c r="K1923" t="b">
        <v>0</v>
      </c>
      <c r="L1923">
        <v>18</v>
      </c>
      <c r="M1923" t="b">
        <v>1</v>
      </c>
      <c r="N1923" t="s">
        <v>8274</v>
      </c>
      <c r="O1923">
        <f t="shared" si="120"/>
        <v>238</v>
      </c>
      <c r="P1923">
        <f t="shared" si="121"/>
        <v>33.06</v>
      </c>
      <c r="Q1923" s="5" t="s">
        <v>8322</v>
      </c>
      <c r="R1923" t="s">
        <v>8323</v>
      </c>
      <c r="S1923" s="9">
        <f t="shared" ref="S1923:S1986" si="122">(J1923/86400)+25569+(-8/24)</f>
        <v>41234.721226851849</v>
      </c>
      <c r="T1923" s="9">
        <f t="shared" ref="T1923:T1986" si="123">(I1923/86400)+25569+(-8/24)</f>
        <v>41248.721226851849</v>
      </c>
    </row>
    <row r="1924" spans="1:20" ht="32">
      <c r="A1924">
        <v>758</v>
      </c>
      <c r="B1924" s="3" t="s">
        <v>759</v>
      </c>
      <c r="C1924" s="3" t="s">
        <v>4868</v>
      </c>
      <c r="D1924">
        <v>2500</v>
      </c>
      <c r="E1924">
        <v>2550</v>
      </c>
      <c r="F1924" t="s">
        <v>8219</v>
      </c>
      <c r="G1924" t="s">
        <v>8224</v>
      </c>
      <c r="H1924" t="s">
        <v>8246</v>
      </c>
      <c r="I1924">
        <v>1286568268</v>
      </c>
      <c r="J1924">
        <v>1283976268</v>
      </c>
      <c r="K1924" t="b">
        <v>0</v>
      </c>
      <c r="L1924">
        <v>19</v>
      </c>
      <c r="M1924" t="b">
        <v>1</v>
      </c>
      <c r="N1924" t="s">
        <v>8274</v>
      </c>
      <c r="O1924">
        <f t="shared" si="120"/>
        <v>102</v>
      </c>
      <c r="P1924">
        <f t="shared" si="121"/>
        <v>134.21</v>
      </c>
      <c r="Q1924" s="5" t="s">
        <v>8322</v>
      </c>
      <c r="R1924" t="s">
        <v>8323</v>
      </c>
      <c r="S1924" s="9">
        <f t="shared" si="122"/>
        <v>40429.503101851849</v>
      </c>
      <c r="T1924" s="9">
        <f t="shared" si="123"/>
        <v>40459.503101851849</v>
      </c>
    </row>
    <row r="1925" spans="1:20" ht="48">
      <c r="A1925">
        <v>759</v>
      </c>
      <c r="B1925" s="3" t="s">
        <v>760</v>
      </c>
      <c r="C1925" s="3" t="s">
        <v>4869</v>
      </c>
      <c r="D1925">
        <v>5000</v>
      </c>
      <c r="E1925">
        <v>5096</v>
      </c>
      <c r="F1925" t="s">
        <v>8219</v>
      </c>
      <c r="G1925" t="s">
        <v>8225</v>
      </c>
      <c r="H1925" t="s">
        <v>8247</v>
      </c>
      <c r="I1925">
        <v>1404892539</v>
      </c>
      <c r="J1925">
        <v>1401436539</v>
      </c>
      <c r="K1925" t="b">
        <v>0</v>
      </c>
      <c r="L1925">
        <v>99</v>
      </c>
      <c r="M1925" t="b">
        <v>1</v>
      </c>
      <c r="N1925" t="s">
        <v>8274</v>
      </c>
      <c r="O1925">
        <f t="shared" si="120"/>
        <v>101.92</v>
      </c>
      <c r="P1925">
        <f t="shared" si="121"/>
        <v>51.47</v>
      </c>
      <c r="Q1925" s="5" t="s">
        <v>8322</v>
      </c>
      <c r="R1925" t="s">
        <v>8323</v>
      </c>
      <c r="S1925" s="9">
        <f t="shared" si="122"/>
        <v>41788.996979166666</v>
      </c>
      <c r="T1925" s="9">
        <f t="shared" si="123"/>
        <v>41828.996979166666</v>
      </c>
    </row>
    <row r="1926" spans="1:20" ht="48">
      <c r="A1926">
        <v>760</v>
      </c>
      <c r="B1926" s="3" t="s">
        <v>761</v>
      </c>
      <c r="C1926" s="3" t="s">
        <v>4870</v>
      </c>
      <c r="D1926">
        <v>2200</v>
      </c>
      <c r="E1926">
        <v>0</v>
      </c>
      <c r="F1926" t="s">
        <v>8221</v>
      </c>
      <c r="G1926" t="s">
        <v>8224</v>
      </c>
      <c r="H1926" t="s">
        <v>8246</v>
      </c>
      <c r="I1926">
        <v>1480188013</v>
      </c>
      <c r="J1926">
        <v>1477592413</v>
      </c>
      <c r="K1926" t="b">
        <v>0</v>
      </c>
      <c r="L1926">
        <v>0</v>
      </c>
      <c r="M1926" t="b">
        <v>0</v>
      </c>
      <c r="N1926" t="s">
        <v>8275</v>
      </c>
      <c r="O1926">
        <f t="shared" si="120"/>
        <v>0</v>
      </c>
      <c r="P1926" t="e">
        <f t="shared" si="121"/>
        <v>#DIV/0!</v>
      </c>
      <c r="Q1926" s="5" t="s">
        <v>8322</v>
      </c>
      <c r="R1926" t="s">
        <v>8324</v>
      </c>
      <c r="S1926" s="9">
        <f t="shared" si="122"/>
        <v>42670.430706018517</v>
      </c>
      <c r="T1926" s="9">
        <f t="shared" si="123"/>
        <v>42700.472372685188</v>
      </c>
    </row>
    <row r="1927" spans="1:20" ht="48">
      <c r="A1927">
        <v>761</v>
      </c>
      <c r="B1927" s="3" t="s">
        <v>762</v>
      </c>
      <c r="C1927" s="3" t="s">
        <v>4871</v>
      </c>
      <c r="D1927">
        <v>5000</v>
      </c>
      <c r="E1927">
        <v>235</v>
      </c>
      <c r="F1927" t="s">
        <v>8221</v>
      </c>
      <c r="G1927" t="s">
        <v>8224</v>
      </c>
      <c r="H1927" t="s">
        <v>8246</v>
      </c>
      <c r="I1927">
        <v>1391364126</v>
      </c>
      <c r="J1927">
        <v>1388772126</v>
      </c>
      <c r="K1927" t="b">
        <v>0</v>
      </c>
      <c r="L1927">
        <v>6</v>
      </c>
      <c r="M1927" t="b">
        <v>0</v>
      </c>
      <c r="N1927" t="s">
        <v>8275</v>
      </c>
      <c r="O1927">
        <f t="shared" si="120"/>
        <v>4.7</v>
      </c>
      <c r="P1927">
        <f t="shared" si="121"/>
        <v>39.17</v>
      </c>
      <c r="Q1927" s="5" t="s">
        <v>8322</v>
      </c>
      <c r="R1927" t="s">
        <v>8324</v>
      </c>
      <c r="S1927" s="9">
        <f t="shared" si="122"/>
        <v>41642.418124999997</v>
      </c>
      <c r="T1927" s="9">
        <f t="shared" si="123"/>
        <v>41672.418124999997</v>
      </c>
    </row>
    <row r="1928" spans="1:20" ht="48">
      <c r="A1928">
        <v>762</v>
      </c>
      <c r="B1928" s="3" t="s">
        <v>763</v>
      </c>
      <c r="C1928" s="3" t="s">
        <v>4872</v>
      </c>
      <c r="D1928">
        <v>3500</v>
      </c>
      <c r="E1928">
        <v>0</v>
      </c>
      <c r="F1928" t="s">
        <v>8221</v>
      </c>
      <c r="G1928" t="s">
        <v>8238</v>
      </c>
      <c r="H1928" t="s">
        <v>8256</v>
      </c>
      <c r="I1928">
        <v>1480831200</v>
      </c>
      <c r="J1928">
        <v>1479328570</v>
      </c>
      <c r="K1928" t="b">
        <v>0</v>
      </c>
      <c r="L1928">
        <v>0</v>
      </c>
      <c r="M1928" t="b">
        <v>0</v>
      </c>
      <c r="N1928" t="s">
        <v>8275</v>
      </c>
      <c r="O1928">
        <f t="shared" si="120"/>
        <v>0</v>
      </c>
      <c r="P1928" t="e">
        <f t="shared" si="121"/>
        <v>#DIV/0!</v>
      </c>
      <c r="Q1928" s="5" t="s">
        <v>8322</v>
      </c>
      <c r="R1928" t="s">
        <v>8324</v>
      </c>
      <c r="S1928" s="9">
        <f t="shared" si="122"/>
        <v>42690.52511574074</v>
      </c>
      <c r="T1928" s="9">
        <f t="shared" si="123"/>
        <v>42707.916666666664</v>
      </c>
    </row>
    <row r="1929" spans="1:20" ht="48">
      <c r="A1929">
        <v>763</v>
      </c>
      <c r="B1929" s="3" t="s">
        <v>764</v>
      </c>
      <c r="C1929" s="3" t="s">
        <v>4873</v>
      </c>
      <c r="D1929">
        <v>4290</v>
      </c>
      <c r="E1929">
        <v>5</v>
      </c>
      <c r="F1929" t="s">
        <v>8221</v>
      </c>
      <c r="G1929" t="s">
        <v>8225</v>
      </c>
      <c r="H1929" t="s">
        <v>8247</v>
      </c>
      <c r="I1929">
        <v>1376563408</v>
      </c>
      <c r="J1929">
        <v>1373971408</v>
      </c>
      <c r="K1929" t="b">
        <v>0</v>
      </c>
      <c r="L1929">
        <v>1</v>
      </c>
      <c r="M1929" t="b">
        <v>0</v>
      </c>
      <c r="N1929" t="s">
        <v>8275</v>
      </c>
      <c r="O1929">
        <f t="shared" si="120"/>
        <v>0.12</v>
      </c>
      <c r="P1929">
        <f t="shared" si="121"/>
        <v>5</v>
      </c>
      <c r="Q1929" s="5" t="s">
        <v>8322</v>
      </c>
      <c r="R1929" t="s">
        <v>8324</v>
      </c>
      <c r="S1929" s="9">
        <f t="shared" si="122"/>
        <v>41471.113518518519</v>
      </c>
      <c r="T1929" s="9">
        <f t="shared" si="123"/>
        <v>41501.113518518519</v>
      </c>
    </row>
    <row r="1930" spans="1:20" ht="48">
      <c r="A1930">
        <v>764</v>
      </c>
      <c r="B1930" s="3" t="s">
        <v>765</v>
      </c>
      <c r="C1930" s="3" t="s">
        <v>4874</v>
      </c>
      <c r="D1930">
        <v>5000</v>
      </c>
      <c r="E1930">
        <v>0</v>
      </c>
      <c r="F1930" t="s">
        <v>8221</v>
      </c>
      <c r="G1930" t="s">
        <v>8224</v>
      </c>
      <c r="H1930" t="s">
        <v>8246</v>
      </c>
      <c r="I1930">
        <v>1441858161</v>
      </c>
      <c r="J1930">
        <v>1439266161</v>
      </c>
      <c r="K1930" t="b">
        <v>0</v>
      </c>
      <c r="L1930">
        <v>0</v>
      </c>
      <c r="M1930" t="b">
        <v>0</v>
      </c>
      <c r="N1930" t="s">
        <v>8275</v>
      </c>
      <c r="O1930">
        <f t="shared" si="120"/>
        <v>0</v>
      </c>
      <c r="P1930" t="e">
        <f t="shared" si="121"/>
        <v>#DIV/0!</v>
      </c>
      <c r="Q1930" s="5" t="s">
        <v>8322</v>
      </c>
      <c r="R1930" t="s">
        <v>8324</v>
      </c>
      <c r="S1930" s="9">
        <f t="shared" si="122"/>
        <v>42226.839826388888</v>
      </c>
      <c r="T1930" s="9">
        <f t="shared" si="123"/>
        <v>42256.839826388888</v>
      </c>
    </row>
    <row r="1931" spans="1:20" ht="48">
      <c r="A1931">
        <v>765</v>
      </c>
      <c r="B1931" s="3" t="s">
        <v>766</v>
      </c>
      <c r="C1931" s="3" t="s">
        <v>4875</v>
      </c>
      <c r="D1931">
        <v>7000</v>
      </c>
      <c r="E1931">
        <v>2521</v>
      </c>
      <c r="F1931" t="s">
        <v>8221</v>
      </c>
      <c r="G1931" t="s">
        <v>8224</v>
      </c>
      <c r="H1931" t="s">
        <v>8246</v>
      </c>
      <c r="I1931">
        <v>1413723684</v>
      </c>
      <c r="J1931">
        <v>1411131684</v>
      </c>
      <c r="K1931" t="b">
        <v>0</v>
      </c>
      <c r="L1931">
        <v>44</v>
      </c>
      <c r="M1931" t="b">
        <v>0</v>
      </c>
      <c r="N1931" t="s">
        <v>8275</v>
      </c>
      <c r="O1931">
        <f t="shared" si="120"/>
        <v>36.01</v>
      </c>
      <c r="P1931">
        <f t="shared" si="121"/>
        <v>57.3</v>
      </c>
      <c r="Q1931" s="5" t="s">
        <v>8322</v>
      </c>
      <c r="R1931" t="s">
        <v>8324</v>
      </c>
      <c r="S1931" s="9">
        <f t="shared" si="122"/>
        <v>41901.209305555552</v>
      </c>
      <c r="T1931" s="9">
        <f t="shared" si="123"/>
        <v>41931.209305555552</v>
      </c>
    </row>
    <row r="1932" spans="1:20" ht="48">
      <c r="A1932">
        <v>766</v>
      </c>
      <c r="B1932" s="3" t="s">
        <v>767</v>
      </c>
      <c r="C1932" s="3" t="s">
        <v>4876</v>
      </c>
      <c r="D1932">
        <v>4000</v>
      </c>
      <c r="E1932">
        <v>0</v>
      </c>
      <c r="F1932" t="s">
        <v>8221</v>
      </c>
      <c r="G1932" t="s">
        <v>8229</v>
      </c>
      <c r="H1932" t="s">
        <v>8251</v>
      </c>
      <c r="I1932">
        <v>1424112483</v>
      </c>
      <c r="J1932">
        <v>1421520483</v>
      </c>
      <c r="K1932" t="b">
        <v>0</v>
      </c>
      <c r="L1932">
        <v>0</v>
      </c>
      <c r="M1932" t="b">
        <v>0</v>
      </c>
      <c r="N1932" t="s">
        <v>8275</v>
      </c>
      <c r="O1932">
        <f t="shared" si="120"/>
        <v>0</v>
      </c>
      <c r="P1932" t="e">
        <f t="shared" si="121"/>
        <v>#DIV/0!</v>
      </c>
      <c r="Q1932" s="5" t="s">
        <v>8322</v>
      </c>
      <c r="R1932" t="s">
        <v>8324</v>
      </c>
      <c r="S1932" s="9">
        <f t="shared" si="122"/>
        <v>42021.45003472222</v>
      </c>
      <c r="T1932" s="9">
        <f t="shared" si="123"/>
        <v>42051.45003472222</v>
      </c>
    </row>
    <row r="1933" spans="1:20" ht="64">
      <c r="A1933">
        <v>767</v>
      </c>
      <c r="B1933" s="3" t="s">
        <v>768</v>
      </c>
      <c r="C1933" s="3" t="s">
        <v>4877</v>
      </c>
      <c r="D1933">
        <v>5000</v>
      </c>
      <c r="E1933">
        <v>177</v>
      </c>
      <c r="F1933" t="s">
        <v>8221</v>
      </c>
      <c r="G1933" t="s">
        <v>8224</v>
      </c>
      <c r="H1933" t="s">
        <v>8246</v>
      </c>
      <c r="I1933">
        <v>1432178810</v>
      </c>
      <c r="J1933">
        <v>1429586810</v>
      </c>
      <c r="K1933" t="b">
        <v>0</v>
      </c>
      <c r="L1933">
        <v>3</v>
      </c>
      <c r="M1933" t="b">
        <v>0</v>
      </c>
      <c r="N1933" t="s">
        <v>8275</v>
      </c>
      <c r="O1933">
        <f t="shared" si="120"/>
        <v>3.54</v>
      </c>
      <c r="P1933">
        <f t="shared" si="121"/>
        <v>59</v>
      </c>
      <c r="Q1933" s="5" t="s">
        <v>8322</v>
      </c>
      <c r="R1933" t="s">
        <v>8324</v>
      </c>
      <c r="S1933" s="9">
        <f t="shared" si="122"/>
        <v>42114.810300925928</v>
      </c>
      <c r="T1933" s="9">
        <f t="shared" si="123"/>
        <v>42144.810300925928</v>
      </c>
    </row>
    <row r="1934" spans="1:20" ht="48">
      <c r="A1934">
        <v>768</v>
      </c>
      <c r="B1934" s="3" t="s">
        <v>769</v>
      </c>
      <c r="C1934" s="3" t="s">
        <v>4878</v>
      </c>
      <c r="D1934">
        <v>2500</v>
      </c>
      <c r="E1934">
        <v>0</v>
      </c>
      <c r="F1934" t="s">
        <v>8221</v>
      </c>
      <c r="G1934" t="s">
        <v>8224</v>
      </c>
      <c r="H1934" t="s">
        <v>8246</v>
      </c>
      <c r="I1934">
        <v>1387169890</v>
      </c>
      <c r="J1934">
        <v>1384577890</v>
      </c>
      <c r="K1934" t="b">
        <v>0</v>
      </c>
      <c r="L1934">
        <v>0</v>
      </c>
      <c r="M1934" t="b">
        <v>0</v>
      </c>
      <c r="N1934" t="s">
        <v>8275</v>
      </c>
      <c r="O1934">
        <f t="shared" si="120"/>
        <v>0</v>
      </c>
      <c r="P1934" t="e">
        <f t="shared" si="121"/>
        <v>#DIV/0!</v>
      </c>
      <c r="Q1934" s="5" t="s">
        <v>8322</v>
      </c>
      <c r="R1934" t="s">
        <v>8324</v>
      </c>
      <c r="S1934" s="9">
        <f t="shared" si="122"/>
        <v>41593.873726851853</v>
      </c>
      <c r="T1934" s="9">
        <f t="shared" si="123"/>
        <v>41623.873726851853</v>
      </c>
    </row>
    <row r="1935" spans="1:20" ht="48">
      <c r="A1935">
        <v>769</v>
      </c>
      <c r="B1935" s="3" t="s">
        <v>770</v>
      </c>
      <c r="C1935" s="3" t="s">
        <v>4879</v>
      </c>
      <c r="D1935">
        <v>4000</v>
      </c>
      <c r="E1935">
        <v>1656</v>
      </c>
      <c r="F1935" t="s">
        <v>8221</v>
      </c>
      <c r="G1935" t="s">
        <v>8224</v>
      </c>
      <c r="H1935" t="s">
        <v>8246</v>
      </c>
      <c r="I1935">
        <v>1388102094</v>
      </c>
      <c r="J1935">
        <v>1385510094</v>
      </c>
      <c r="K1935" t="b">
        <v>0</v>
      </c>
      <c r="L1935">
        <v>52</v>
      </c>
      <c r="M1935" t="b">
        <v>0</v>
      </c>
      <c r="N1935" t="s">
        <v>8275</v>
      </c>
      <c r="O1935">
        <f t="shared" si="120"/>
        <v>41.4</v>
      </c>
      <c r="P1935">
        <f t="shared" si="121"/>
        <v>31.85</v>
      </c>
      <c r="Q1935" s="5" t="s">
        <v>8322</v>
      </c>
      <c r="R1935" t="s">
        <v>8324</v>
      </c>
      <c r="S1935" s="9">
        <f t="shared" si="122"/>
        <v>41604.663124999999</v>
      </c>
      <c r="T1935" s="9">
        <f t="shared" si="123"/>
        <v>41634.663124999999</v>
      </c>
    </row>
    <row r="1936" spans="1:20" ht="48">
      <c r="A1936">
        <v>770</v>
      </c>
      <c r="B1936" s="3" t="s">
        <v>771</v>
      </c>
      <c r="C1936" s="3" t="s">
        <v>4880</v>
      </c>
      <c r="D1936">
        <v>17500</v>
      </c>
      <c r="E1936">
        <v>0</v>
      </c>
      <c r="F1936" t="s">
        <v>8221</v>
      </c>
      <c r="G1936" t="s">
        <v>8224</v>
      </c>
      <c r="H1936" t="s">
        <v>8246</v>
      </c>
      <c r="I1936">
        <v>1361750369</v>
      </c>
      <c r="J1936">
        <v>1358294369</v>
      </c>
      <c r="K1936" t="b">
        <v>0</v>
      </c>
      <c r="L1936">
        <v>0</v>
      </c>
      <c r="M1936" t="b">
        <v>0</v>
      </c>
      <c r="N1936" t="s">
        <v>8275</v>
      </c>
      <c r="O1936">
        <f t="shared" si="120"/>
        <v>0</v>
      </c>
      <c r="P1936" t="e">
        <f t="shared" si="121"/>
        <v>#DIV/0!</v>
      </c>
      <c r="Q1936" s="5" t="s">
        <v>8322</v>
      </c>
      <c r="R1936" t="s">
        <v>8324</v>
      </c>
      <c r="S1936" s="9">
        <f t="shared" si="122"/>
        <v>41289.666307870364</v>
      </c>
      <c r="T1936" s="9">
        <f t="shared" si="123"/>
        <v>41329.666307870364</v>
      </c>
    </row>
    <row r="1937" spans="1:20" ht="48">
      <c r="A1937">
        <v>771</v>
      </c>
      <c r="B1937" s="3" t="s">
        <v>772</v>
      </c>
      <c r="C1937" s="3" t="s">
        <v>4881</v>
      </c>
      <c r="D1937">
        <v>38000</v>
      </c>
      <c r="E1937">
        <v>10</v>
      </c>
      <c r="F1937" t="s">
        <v>8221</v>
      </c>
      <c r="G1937" t="s">
        <v>8224</v>
      </c>
      <c r="H1937" t="s">
        <v>8246</v>
      </c>
      <c r="I1937">
        <v>1454183202</v>
      </c>
      <c r="J1937">
        <v>1449863202</v>
      </c>
      <c r="K1937" t="b">
        <v>0</v>
      </c>
      <c r="L1937">
        <v>1</v>
      </c>
      <c r="M1937" t="b">
        <v>0</v>
      </c>
      <c r="N1937" t="s">
        <v>8275</v>
      </c>
      <c r="O1937">
        <f t="shared" si="120"/>
        <v>0.03</v>
      </c>
      <c r="P1937">
        <f t="shared" si="121"/>
        <v>10</v>
      </c>
      <c r="Q1937" s="5" t="s">
        <v>8322</v>
      </c>
      <c r="R1937" t="s">
        <v>8324</v>
      </c>
      <c r="S1937" s="9">
        <f t="shared" si="122"/>
        <v>42349.490763888891</v>
      </c>
      <c r="T1937" s="9">
        <f t="shared" si="123"/>
        <v>42399.490763888891</v>
      </c>
    </row>
    <row r="1938" spans="1:20" ht="64">
      <c r="A1938">
        <v>772</v>
      </c>
      <c r="B1938" s="3" t="s">
        <v>773</v>
      </c>
      <c r="C1938" s="3" t="s">
        <v>4882</v>
      </c>
      <c r="D1938">
        <v>1500</v>
      </c>
      <c r="E1938">
        <v>50</v>
      </c>
      <c r="F1938" t="s">
        <v>8221</v>
      </c>
      <c r="G1938" t="s">
        <v>8224</v>
      </c>
      <c r="H1938" t="s">
        <v>8246</v>
      </c>
      <c r="I1938">
        <v>1257047940</v>
      </c>
      <c r="J1938">
        <v>1252718519</v>
      </c>
      <c r="K1938" t="b">
        <v>0</v>
      </c>
      <c r="L1938">
        <v>1</v>
      </c>
      <c r="M1938" t="b">
        <v>0</v>
      </c>
      <c r="N1938" t="s">
        <v>8275</v>
      </c>
      <c r="O1938">
        <f t="shared" si="120"/>
        <v>3.33</v>
      </c>
      <c r="P1938">
        <f t="shared" si="121"/>
        <v>50</v>
      </c>
      <c r="Q1938" s="5" t="s">
        <v>8322</v>
      </c>
      <c r="R1938" t="s">
        <v>8324</v>
      </c>
      <c r="S1938" s="9">
        <f t="shared" si="122"/>
        <v>40067.723599537036</v>
      </c>
      <c r="T1938" s="9">
        <f t="shared" si="123"/>
        <v>40117.832638888889</v>
      </c>
    </row>
    <row r="1939" spans="1:20" ht="48">
      <c r="A1939">
        <v>773</v>
      </c>
      <c r="B1939" s="3" t="s">
        <v>774</v>
      </c>
      <c r="C1939" s="3" t="s">
        <v>4883</v>
      </c>
      <c r="D1939">
        <v>3759</v>
      </c>
      <c r="E1939">
        <v>32</v>
      </c>
      <c r="F1939" t="s">
        <v>8221</v>
      </c>
      <c r="G1939" t="s">
        <v>8225</v>
      </c>
      <c r="H1939" t="s">
        <v>8247</v>
      </c>
      <c r="I1939">
        <v>1431298860</v>
      </c>
      <c r="J1939">
        <v>1428341985</v>
      </c>
      <c r="K1939" t="b">
        <v>0</v>
      </c>
      <c r="L1939">
        <v>2</v>
      </c>
      <c r="M1939" t="b">
        <v>0</v>
      </c>
      <c r="N1939" t="s">
        <v>8275</v>
      </c>
      <c r="O1939">
        <f t="shared" si="120"/>
        <v>0.85</v>
      </c>
      <c r="P1939">
        <f t="shared" si="121"/>
        <v>16</v>
      </c>
      <c r="Q1939" s="5" t="s">
        <v>8322</v>
      </c>
      <c r="R1939" t="s">
        <v>8324</v>
      </c>
      <c r="S1939" s="9">
        <f t="shared" si="122"/>
        <v>42100.402604166666</v>
      </c>
      <c r="T1939" s="9">
        <f t="shared" si="123"/>
        <v>42134.625694444439</v>
      </c>
    </row>
    <row r="1940" spans="1:20" ht="48">
      <c r="A1940">
        <v>774</v>
      </c>
      <c r="B1940" s="3" t="s">
        <v>775</v>
      </c>
      <c r="C1940" s="3" t="s">
        <v>4884</v>
      </c>
      <c r="D1940">
        <v>500</v>
      </c>
      <c r="E1940">
        <v>351</v>
      </c>
      <c r="F1940" t="s">
        <v>8221</v>
      </c>
      <c r="G1940" t="s">
        <v>8224</v>
      </c>
      <c r="H1940" t="s">
        <v>8246</v>
      </c>
      <c r="I1940">
        <v>1393181018</v>
      </c>
      <c r="J1940">
        <v>1390589018</v>
      </c>
      <c r="K1940" t="b">
        <v>0</v>
      </c>
      <c r="L1940">
        <v>9</v>
      </c>
      <c r="M1940" t="b">
        <v>0</v>
      </c>
      <c r="N1940" t="s">
        <v>8275</v>
      </c>
      <c r="O1940">
        <f t="shared" si="120"/>
        <v>70.2</v>
      </c>
      <c r="P1940">
        <f t="shared" si="121"/>
        <v>39</v>
      </c>
      <c r="Q1940" s="5" t="s">
        <v>8322</v>
      </c>
      <c r="R1940" t="s">
        <v>8324</v>
      </c>
      <c r="S1940" s="9">
        <f t="shared" si="122"/>
        <v>41663.446967592587</v>
      </c>
      <c r="T1940" s="9">
        <f t="shared" si="123"/>
        <v>41693.446967592587</v>
      </c>
    </row>
    <row r="1941" spans="1:20" ht="48">
      <c r="A1941">
        <v>775</v>
      </c>
      <c r="B1941" s="3" t="s">
        <v>776</v>
      </c>
      <c r="C1941" s="3" t="s">
        <v>4885</v>
      </c>
      <c r="D1941">
        <v>10000</v>
      </c>
      <c r="E1941">
        <v>170</v>
      </c>
      <c r="F1941" t="s">
        <v>8221</v>
      </c>
      <c r="G1941" t="s">
        <v>8224</v>
      </c>
      <c r="H1941" t="s">
        <v>8246</v>
      </c>
      <c r="I1941">
        <v>1323998795</v>
      </c>
      <c r="J1941">
        <v>1321406795</v>
      </c>
      <c r="K1941" t="b">
        <v>0</v>
      </c>
      <c r="L1941">
        <v>5</v>
      </c>
      <c r="M1941" t="b">
        <v>0</v>
      </c>
      <c r="N1941" t="s">
        <v>8275</v>
      </c>
      <c r="O1941">
        <f t="shared" si="120"/>
        <v>1.7</v>
      </c>
      <c r="P1941">
        <f t="shared" si="121"/>
        <v>34</v>
      </c>
      <c r="Q1941" s="5" t="s">
        <v>8322</v>
      </c>
      <c r="R1941" t="s">
        <v>8324</v>
      </c>
      <c r="S1941" s="9">
        <f t="shared" si="122"/>
        <v>40862.726793981477</v>
      </c>
      <c r="T1941" s="9">
        <f t="shared" si="123"/>
        <v>40892.726793981477</v>
      </c>
    </row>
    <row r="1942" spans="1:20" ht="48">
      <c r="A1942">
        <v>776</v>
      </c>
      <c r="B1942" s="3" t="s">
        <v>777</v>
      </c>
      <c r="C1942" s="3" t="s">
        <v>4886</v>
      </c>
      <c r="D1942">
        <v>7000</v>
      </c>
      <c r="E1942">
        <v>3598</v>
      </c>
      <c r="F1942" t="s">
        <v>8221</v>
      </c>
      <c r="G1942" t="s">
        <v>8224</v>
      </c>
      <c r="H1942" t="s">
        <v>8246</v>
      </c>
      <c r="I1942">
        <v>1444539600</v>
      </c>
      <c r="J1942">
        <v>1441297645</v>
      </c>
      <c r="K1942" t="b">
        <v>0</v>
      </c>
      <c r="L1942">
        <v>57</v>
      </c>
      <c r="M1942" t="b">
        <v>0</v>
      </c>
      <c r="N1942" t="s">
        <v>8275</v>
      </c>
      <c r="O1942">
        <f t="shared" si="120"/>
        <v>51.4</v>
      </c>
      <c r="P1942">
        <f t="shared" si="121"/>
        <v>63.12</v>
      </c>
      <c r="Q1942" s="5" t="s">
        <v>8322</v>
      </c>
      <c r="R1942" t="s">
        <v>8324</v>
      </c>
      <c r="S1942" s="9">
        <f t="shared" si="122"/>
        <v>42250.352372685178</v>
      </c>
      <c r="T1942" s="9">
        <f t="shared" si="123"/>
        <v>42287.874999999993</v>
      </c>
    </row>
    <row r="1943" spans="1:20" ht="48">
      <c r="A1943">
        <v>777</v>
      </c>
      <c r="B1943" s="3" t="s">
        <v>778</v>
      </c>
      <c r="C1943" s="3" t="s">
        <v>4887</v>
      </c>
      <c r="D1943">
        <v>3000</v>
      </c>
      <c r="E1943">
        <v>21</v>
      </c>
      <c r="F1943" t="s">
        <v>8221</v>
      </c>
      <c r="G1943" t="s">
        <v>8224</v>
      </c>
      <c r="H1943" t="s">
        <v>8246</v>
      </c>
      <c r="I1943">
        <v>1375313577</v>
      </c>
      <c r="J1943">
        <v>1372721577</v>
      </c>
      <c r="K1943" t="b">
        <v>0</v>
      </c>
      <c r="L1943">
        <v>3</v>
      </c>
      <c r="M1943" t="b">
        <v>0</v>
      </c>
      <c r="N1943" t="s">
        <v>8275</v>
      </c>
      <c r="O1943">
        <f t="shared" si="120"/>
        <v>0.7</v>
      </c>
      <c r="P1943">
        <f t="shared" si="121"/>
        <v>7</v>
      </c>
      <c r="Q1943" s="5" t="s">
        <v>8322</v>
      </c>
      <c r="R1943" t="s">
        <v>8324</v>
      </c>
      <c r="S1943" s="9">
        <f t="shared" si="122"/>
        <v>41456.647881944438</v>
      </c>
      <c r="T1943" s="9">
        <f t="shared" si="123"/>
        <v>41486.647881944438</v>
      </c>
    </row>
    <row r="1944" spans="1:20" ht="48">
      <c r="A1944">
        <v>778</v>
      </c>
      <c r="B1944" s="3" t="s">
        <v>779</v>
      </c>
      <c r="C1944" s="3" t="s">
        <v>4888</v>
      </c>
      <c r="D1944">
        <v>500</v>
      </c>
      <c r="E1944">
        <v>2</v>
      </c>
      <c r="F1944" t="s">
        <v>8221</v>
      </c>
      <c r="G1944" t="s">
        <v>8224</v>
      </c>
      <c r="H1944" t="s">
        <v>8246</v>
      </c>
      <c r="I1944">
        <v>1398876680</v>
      </c>
      <c r="J1944">
        <v>1396284680</v>
      </c>
      <c r="K1944" t="b">
        <v>0</v>
      </c>
      <c r="L1944">
        <v>1</v>
      </c>
      <c r="M1944" t="b">
        <v>0</v>
      </c>
      <c r="N1944" t="s">
        <v>8275</v>
      </c>
      <c r="O1944">
        <f t="shared" si="120"/>
        <v>0.4</v>
      </c>
      <c r="P1944">
        <f t="shared" si="121"/>
        <v>2</v>
      </c>
      <c r="Q1944" s="5" t="s">
        <v>8322</v>
      </c>
      <c r="R1944" t="s">
        <v>8324</v>
      </c>
      <c r="S1944" s="9">
        <f t="shared" si="122"/>
        <v>41729.368981481479</v>
      </c>
      <c r="T1944" s="9">
        <f t="shared" si="123"/>
        <v>41759.368981481479</v>
      </c>
    </row>
    <row r="1945" spans="1:20" ht="48">
      <c r="A1945">
        <v>779</v>
      </c>
      <c r="B1945" s="3" t="s">
        <v>780</v>
      </c>
      <c r="C1945" s="3" t="s">
        <v>4889</v>
      </c>
      <c r="D1945">
        <v>15000</v>
      </c>
      <c r="E1945">
        <v>400</v>
      </c>
      <c r="F1945" t="s">
        <v>8221</v>
      </c>
      <c r="G1945" t="s">
        <v>8224</v>
      </c>
      <c r="H1945" t="s">
        <v>8246</v>
      </c>
      <c r="I1945">
        <v>1287115200</v>
      </c>
      <c r="J1945">
        <v>1284567905</v>
      </c>
      <c r="K1945" t="b">
        <v>0</v>
      </c>
      <c r="L1945">
        <v>6</v>
      </c>
      <c r="M1945" t="b">
        <v>0</v>
      </c>
      <c r="N1945" t="s">
        <v>8275</v>
      </c>
      <c r="O1945">
        <f t="shared" si="120"/>
        <v>2.67</v>
      </c>
      <c r="P1945">
        <f t="shared" si="121"/>
        <v>66.67</v>
      </c>
      <c r="Q1945" s="5" t="s">
        <v>8322</v>
      </c>
      <c r="R1945" t="s">
        <v>8324</v>
      </c>
      <c r="S1945" s="9">
        <f t="shared" si="122"/>
        <v>40436.350752314815</v>
      </c>
      <c r="T1945" s="9">
        <f t="shared" si="123"/>
        <v>40465.833333333328</v>
      </c>
    </row>
    <row r="1946" spans="1:20" ht="48">
      <c r="A1946">
        <v>1344</v>
      </c>
      <c r="B1946" s="3" t="s">
        <v>1345</v>
      </c>
      <c r="C1946" s="3" t="s">
        <v>5454</v>
      </c>
      <c r="D1946">
        <v>1500</v>
      </c>
      <c r="E1946">
        <v>5666</v>
      </c>
      <c r="F1946" t="s">
        <v>8219</v>
      </c>
      <c r="G1946" t="s">
        <v>8229</v>
      </c>
      <c r="H1946" t="s">
        <v>8251</v>
      </c>
      <c r="I1946">
        <v>1467313039</v>
      </c>
      <c r="J1946">
        <v>1464807439</v>
      </c>
      <c r="K1946" t="b">
        <v>0</v>
      </c>
      <c r="L1946">
        <v>139</v>
      </c>
      <c r="M1946" t="b">
        <v>1</v>
      </c>
      <c r="N1946" t="s">
        <v>8274</v>
      </c>
      <c r="O1946">
        <f t="shared" si="120"/>
        <v>377.73</v>
      </c>
      <c r="P1946">
        <f t="shared" si="121"/>
        <v>40.76</v>
      </c>
      <c r="Q1946" s="5" t="s">
        <v>8322</v>
      </c>
      <c r="R1946" t="s">
        <v>8323</v>
      </c>
      <c r="S1946" s="9">
        <f t="shared" si="122"/>
        <v>42522.456469907404</v>
      </c>
      <c r="T1946" s="9">
        <f t="shared" si="123"/>
        <v>42551.456469907404</v>
      </c>
    </row>
    <row r="1947" spans="1:20" ht="48">
      <c r="A1947">
        <v>1345</v>
      </c>
      <c r="B1947" s="3" t="s">
        <v>1346</v>
      </c>
      <c r="C1947" s="3" t="s">
        <v>5455</v>
      </c>
      <c r="D1947">
        <v>300</v>
      </c>
      <c r="E1947">
        <v>375</v>
      </c>
      <c r="F1947" t="s">
        <v>8219</v>
      </c>
      <c r="G1947" t="s">
        <v>8224</v>
      </c>
      <c r="H1947" t="s">
        <v>8246</v>
      </c>
      <c r="I1947">
        <v>1405366359</v>
      </c>
      <c r="J1947">
        <v>1402342359</v>
      </c>
      <c r="K1947" t="b">
        <v>0</v>
      </c>
      <c r="L1947">
        <v>7</v>
      </c>
      <c r="M1947" t="b">
        <v>1</v>
      </c>
      <c r="N1947" t="s">
        <v>8274</v>
      </c>
      <c r="O1947">
        <f t="shared" si="120"/>
        <v>125</v>
      </c>
      <c r="P1947">
        <f t="shared" si="121"/>
        <v>53.57</v>
      </c>
      <c r="Q1947" s="5" t="s">
        <v>8322</v>
      </c>
      <c r="R1947" t="s">
        <v>8323</v>
      </c>
      <c r="S1947" s="9">
        <f t="shared" si="122"/>
        <v>41799.481006944443</v>
      </c>
      <c r="T1947" s="9">
        <f t="shared" si="123"/>
        <v>41834.481006944443</v>
      </c>
    </row>
    <row r="1948" spans="1:20" ht="48">
      <c r="A1948">
        <v>1346</v>
      </c>
      <c r="B1948" s="3" t="s">
        <v>1347</v>
      </c>
      <c r="C1948" s="3" t="s">
        <v>5456</v>
      </c>
      <c r="D1948">
        <v>4900</v>
      </c>
      <c r="E1948">
        <v>7219</v>
      </c>
      <c r="F1948" t="s">
        <v>8219</v>
      </c>
      <c r="G1948" t="s">
        <v>8224</v>
      </c>
      <c r="H1948" t="s">
        <v>8246</v>
      </c>
      <c r="I1948">
        <v>1372297751</v>
      </c>
      <c r="J1948">
        <v>1369705751</v>
      </c>
      <c r="K1948" t="b">
        <v>0</v>
      </c>
      <c r="L1948">
        <v>149</v>
      </c>
      <c r="M1948" t="b">
        <v>1</v>
      </c>
      <c r="N1948" t="s">
        <v>8274</v>
      </c>
      <c r="O1948">
        <f t="shared" si="120"/>
        <v>147.33000000000001</v>
      </c>
      <c r="P1948">
        <f t="shared" si="121"/>
        <v>48.45</v>
      </c>
      <c r="Q1948" s="5" t="s">
        <v>8322</v>
      </c>
      <c r="R1948" t="s">
        <v>8323</v>
      </c>
      <c r="S1948" s="9">
        <f t="shared" si="122"/>
        <v>41421.742488425924</v>
      </c>
      <c r="T1948" s="9">
        <f t="shared" si="123"/>
        <v>41451.742488425924</v>
      </c>
    </row>
    <row r="1949" spans="1:20" ht="48">
      <c r="A1949">
        <v>1347</v>
      </c>
      <c r="B1949" s="3" t="s">
        <v>1348</v>
      </c>
      <c r="C1949" s="3" t="s">
        <v>5457</v>
      </c>
      <c r="D1949">
        <v>2500</v>
      </c>
      <c r="E1949">
        <v>2555</v>
      </c>
      <c r="F1949" t="s">
        <v>8219</v>
      </c>
      <c r="G1949" t="s">
        <v>8224</v>
      </c>
      <c r="H1949" t="s">
        <v>8246</v>
      </c>
      <c r="I1949">
        <v>1425741525</v>
      </c>
      <c r="J1949">
        <v>1423149525</v>
      </c>
      <c r="K1949" t="b">
        <v>0</v>
      </c>
      <c r="L1949">
        <v>31</v>
      </c>
      <c r="M1949" t="b">
        <v>1</v>
      </c>
      <c r="N1949" t="s">
        <v>8274</v>
      </c>
      <c r="O1949">
        <f t="shared" si="120"/>
        <v>102.2</v>
      </c>
      <c r="P1949">
        <f t="shared" si="121"/>
        <v>82.42</v>
      </c>
      <c r="Q1949" s="5" t="s">
        <v>8322</v>
      </c>
      <c r="R1949" t="s">
        <v>8323</v>
      </c>
      <c r="S1949" s="9">
        <f t="shared" si="122"/>
        <v>42040.304687499993</v>
      </c>
      <c r="T1949" s="9">
        <f t="shared" si="123"/>
        <v>42070.304687499993</v>
      </c>
    </row>
    <row r="1950" spans="1:20" ht="48">
      <c r="A1950">
        <v>1348</v>
      </c>
      <c r="B1950" s="3" t="s">
        <v>1349</v>
      </c>
      <c r="C1950" s="3" t="s">
        <v>5458</v>
      </c>
      <c r="D1950">
        <v>5875</v>
      </c>
      <c r="E1950">
        <v>5985</v>
      </c>
      <c r="F1950" t="s">
        <v>8219</v>
      </c>
      <c r="G1950" t="s">
        <v>8224</v>
      </c>
      <c r="H1950" t="s">
        <v>8246</v>
      </c>
      <c r="I1950">
        <v>1418904533</v>
      </c>
      <c r="J1950">
        <v>1416485333</v>
      </c>
      <c r="K1950" t="b">
        <v>0</v>
      </c>
      <c r="L1950">
        <v>26</v>
      </c>
      <c r="M1950" t="b">
        <v>1</v>
      </c>
      <c r="N1950" t="s">
        <v>8274</v>
      </c>
      <c r="O1950">
        <f t="shared" si="120"/>
        <v>101.87</v>
      </c>
      <c r="P1950">
        <f t="shared" si="121"/>
        <v>230.19</v>
      </c>
      <c r="Q1950" s="5" t="s">
        <v>8322</v>
      </c>
      <c r="R1950" t="s">
        <v>8323</v>
      </c>
      <c r="S1950" s="9">
        <f t="shared" si="122"/>
        <v>41963.172835648147</v>
      </c>
      <c r="T1950" s="9">
        <f t="shared" si="123"/>
        <v>41991.172835648147</v>
      </c>
    </row>
    <row r="1951" spans="1:20" ht="48">
      <c r="A1951">
        <v>1349</v>
      </c>
      <c r="B1951" s="3" t="s">
        <v>1350</v>
      </c>
      <c r="C1951" s="3" t="s">
        <v>5459</v>
      </c>
      <c r="D1951">
        <v>5000</v>
      </c>
      <c r="E1951">
        <v>10210</v>
      </c>
      <c r="F1951" t="s">
        <v>8219</v>
      </c>
      <c r="G1951" t="s">
        <v>8229</v>
      </c>
      <c r="H1951" t="s">
        <v>8251</v>
      </c>
      <c r="I1951">
        <v>1450249140</v>
      </c>
      <c r="J1951">
        <v>1447055935</v>
      </c>
      <c r="K1951" t="b">
        <v>0</v>
      </c>
      <c r="L1951">
        <v>172</v>
      </c>
      <c r="M1951" t="b">
        <v>1</v>
      </c>
      <c r="N1951" t="s">
        <v>8274</v>
      </c>
      <c r="O1951">
        <f t="shared" si="120"/>
        <v>204.2</v>
      </c>
      <c r="P1951">
        <f t="shared" si="121"/>
        <v>59.36</v>
      </c>
      <c r="Q1951" s="5" t="s">
        <v>8322</v>
      </c>
      <c r="R1951" t="s">
        <v>8323</v>
      </c>
      <c r="S1951" s="9">
        <f t="shared" si="122"/>
        <v>42316.999247685184</v>
      </c>
      <c r="T1951" s="9">
        <f t="shared" si="123"/>
        <v>42353.957638888889</v>
      </c>
    </row>
    <row r="1952" spans="1:20" ht="48">
      <c r="A1952">
        <v>1350</v>
      </c>
      <c r="B1952" s="3" t="s">
        <v>1351</v>
      </c>
      <c r="C1952" s="3" t="s">
        <v>5460</v>
      </c>
      <c r="D1952">
        <v>5000</v>
      </c>
      <c r="E1952">
        <v>5202.5</v>
      </c>
      <c r="F1952" t="s">
        <v>8219</v>
      </c>
      <c r="G1952" t="s">
        <v>8224</v>
      </c>
      <c r="H1952" t="s">
        <v>8246</v>
      </c>
      <c r="I1952">
        <v>1451089134</v>
      </c>
      <c r="J1952">
        <v>1448497134</v>
      </c>
      <c r="K1952" t="b">
        <v>0</v>
      </c>
      <c r="L1952">
        <v>78</v>
      </c>
      <c r="M1952" t="b">
        <v>1</v>
      </c>
      <c r="N1952" t="s">
        <v>8274</v>
      </c>
      <c r="O1952">
        <f t="shared" si="120"/>
        <v>104.05</v>
      </c>
      <c r="P1952">
        <f t="shared" si="121"/>
        <v>66.7</v>
      </c>
      <c r="Q1952" s="5" t="s">
        <v>8322</v>
      </c>
      <c r="R1952" t="s">
        <v>8323</v>
      </c>
      <c r="S1952" s="9">
        <f t="shared" si="122"/>
        <v>42333.679791666662</v>
      </c>
      <c r="T1952" s="9">
        <f t="shared" si="123"/>
        <v>42363.679791666662</v>
      </c>
    </row>
    <row r="1953" spans="1:20" ht="32">
      <c r="A1953">
        <v>1351</v>
      </c>
      <c r="B1953" s="3" t="s">
        <v>1352</v>
      </c>
      <c r="C1953" s="3" t="s">
        <v>5461</v>
      </c>
      <c r="D1953">
        <v>20000</v>
      </c>
      <c r="E1953">
        <v>20253</v>
      </c>
      <c r="F1953" t="s">
        <v>8219</v>
      </c>
      <c r="G1953" t="s">
        <v>8224</v>
      </c>
      <c r="H1953" t="s">
        <v>8246</v>
      </c>
      <c r="I1953">
        <v>1455299144</v>
      </c>
      <c r="J1953">
        <v>1452707144</v>
      </c>
      <c r="K1953" t="b">
        <v>0</v>
      </c>
      <c r="L1953">
        <v>120</v>
      </c>
      <c r="M1953" t="b">
        <v>1</v>
      </c>
      <c r="N1953" t="s">
        <v>8274</v>
      </c>
      <c r="O1953">
        <f t="shared" si="120"/>
        <v>101.27</v>
      </c>
      <c r="P1953">
        <f t="shared" si="121"/>
        <v>168.78</v>
      </c>
      <c r="Q1953" s="5" t="s">
        <v>8322</v>
      </c>
      <c r="R1953" t="s">
        <v>8323</v>
      </c>
      <c r="S1953" s="9">
        <f t="shared" si="122"/>
        <v>42382.406759259255</v>
      </c>
      <c r="T1953" s="9">
        <f t="shared" si="123"/>
        <v>42412.406759259255</v>
      </c>
    </row>
    <row r="1954" spans="1:20" ht="48">
      <c r="A1954">
        <v>1352</v>
      </c>
      <c r="B1954" s="3" t="s">
        <v>1353</v>
      </c>
      <c r="C1954" s="3" t="s">
        <v>5462</v>
      </c>
      <c r="D1954">
        <v>10000</v>
      </c>
      <c r="E1954">
        <v>13614</v>
      </c>
      <c r="F1954" t="s">
        <v>8219</v>
      </c>
      <c r="G1954" t="s">
        <v>8224</v>
      </c>
      <c r="H1954" t="s">
        <v>8246</v>
      </c>
      <c r="I1954">
        <v>1441425540</v>
      </c>
      <c r="J1954">
        <v>1436968366</v>
      </c>
      <c r="K1954" t="b">
        <v>0</v>
      </c>
      <c r="L1954">
        <v>227</v>
      </c>
      <c r="M1954" t="b">
        <v>1</v>
      </c>
      <c r="N1954" t="s">
        <v>8274</v>
      </c>
      <c r="O1954">
        <f t="shared" si="120"/>
        <v>136.13999999999999</v>
      </c>
      <c r="P1954">
        <f t="shared" si="121"/>
        <v>59.97</v>
      </c>
      <c r="Q1954" s="5" t="s">
        <v>8322</v>
      </c>
      <c r="R1954" t="s">
        <v>8323</v>
      </c>
      <c r="S1954" s="9">
        <f t="shared" si="122"/>
        <v>42200.244976851849</v>
      </c>
      <c r="T1954" s="9">
        <f t="shared" si="123"/>
        <v>42251.832638888889</v>
      </c>
    </row>
    <row r="1955" spans="1:20" ht="32">
      <c r="A1955">
        <v>1353</v>
      </c>
      <c r="B1955" s="3" t="s">
        <v>1354</v>
      </c>
      <c r="C1955" s="3" t="s">
        <v>5463</v>
      </c>
      <c r="D1955">
        <v>1000</v>
      </c>
      <c r="E1955">
        <v>1336</v>
      </c>
      <c r="F1955" t="s">
        <v>8219</v>
      </c>
      <c r="G1955" t="s">
        <v>8224</v>
      </c>
      <c r="H1955" t="s">
        <v>8246</v>
      </c>
      <c r="I1955">
        <v>1362960000</v>
      </c>
      <c r="J1955">
        <v>1359946188</v>
      </c>
      <c r="K1955" t="b">
        <v>0</v>
      </c>
      <c r="L1955">
        <v>42</v>
      </c>
      <c r="M1955" t="b">
        <v>1</v>
      </c>
      <c r="N1955" t="s">
        <v>8274</v>
      </c>
      <c r="O1955">
        <f t="shared" si="120"/>
        <v>133.6</v>
      </c>
      <c r="P1955">
        <f t="shared" si="121"/>
        <v>31.81</v>
      </c>
      <c r="Q1955" s="5" t="s">
        <v>8322</v>
      </c>
      <c r="R1955" t="s">
        <v>8323</v>
      </c>
      <c r="S1955" s="9">
        <f t="shared" si="122"/>
        <v>41308.784583333334</v>
      </c>
      <c r="T1955" s="9">
        <f t="shared" si="123"/>
        <v>41343.666666666664</v>
      </c>
    </row>
    <row r="1956" spans="1:20" ht="48">
      <c r="A1956">
        <v>1354</v>
      </c>
      <c r="B1956" s="3" t="s">
        <v>1355</v>
      </c>
      <c r="C1956" s="3" t="s">
        <v>5464</v>
      </c>
      <c r="D1956">
        <v>1200</v>
      </c>
      <c r="E1956">
        <v>1563</v>
      </c>
      <c r="F1956" t="s">
        <v>8219</v>
      </c>
      <c r="G1956" t="s">
        <v>8225</v>
      </c>
      <c r="H1956" t="s">
        <v>8247</v>
      </c>
      <c r="I1956">
        <v>1465672979</v>
      </c>
      <c r="J1956">
        <v>1463080979</v>
      </c>
      <c r="K1956" t="b">
        <v>0</v>
      </c>
      <c r="L1956">
        <v>64</v>
      </c>
      <c r="M1956" t="b">
        <v>1</v>
      </c>
      <c r="N1956" t="s">
        <v>8274</v>
      </c>
      <c r="O1956">
        <f t="shared" si="120"/>
        <v>130.25</v>
      </c>
      <c r="P1956">
        <f t="shared" si="121"/>
        <v>24.42</v>
      </c>
      <c r="Q1956" s="5" t="s">
        <v>8322</v>
      </c>
      <c r="R1956" t="s">
        <v>8323</v>
      </c>
      <c r="S1956" s="9">
        <f t="shared" si="122"/>
        <v>42502.474293981482</v>
      </c>
      <c r="T1956" s="9">
        <f t="shared" si="123"/>
        <v>42532.474293981482</v>
      </c>
    </row>
    <row r="1957" spans="1:20" ht="48">
      <c r="A1957">
        <v>1355</v>
      </c>
      <c r="B1957" s="3" t="s">
        <v>1356</v>
      </c>
      <c r="C1957" s="3" t="s">
        <v>5465</v>
      </c>
      <c r="D1957">
        <v>2500</v>
      </c>
      <c r="E1957">
        <v>3067</v>
      </c>
      <c r="F1957" t="s">
        <v>8219</v>
      </c>
      <c r="G1957" t="s">
        <v>8225</v>
      </c>
      <c r="H1957" t="s">
        <v>8247</v>
      </c>
      <c r="I1957">
        <v>1354269600</v>
      </c>
      <c r="J1957">
        <v>1351663605</v>
      </c>
      <c r="K1957" t="b">
        <v>0</v>
      </c>
      <c r="L1957">
        <v>121</v>
      </c>
      <c r="M1957" t="b">
        <v>1</v>
      </c>
      <c r="N1957" t="s">
        <v>8274</v>
      </c>
      <c r="O1957">
        <f t="shared" si="120"/>
        <v>122.68</v>
      </c>
      <c r="P1957">
        <f t="shared" si="121"/>
        <v>25.35</v>
      </c>
      <c r="Q1957" s="5" t="s">
        <v>8322</v>
      </c>
      <c r="R1957" t="s">
        <v>8323</v>
      </c>
      <c r="S1957" s="9">
        <f t="shared" si="122"/>
        <v>41212.921354166661</v>
      </c>
      <c r="T1957" s="9">
        <f t="shared" si="123"/>
        <v>41243.083333333328</v>
      </c>
    </row>
    <row r="1958" spans="1:20" ht="48">
      <c r="A1958">
        <v>1356</v>
      </c>
      <c r="B1958" s="3" t="s">
        <v>1357</v>
      </c>
      <c r="C1958" s="3" t="s">
        <v>5466</v>
      </c>
      <c r="D1958">
        <v>3400</v>
      </c>
      <c r="E1958">
        <v>6215.56</v>
      </c>
      <c r="F1958" t="s">
        <v>8219</v>
      </c>
      <c r="G1958" t="s">
        <v>8224</v>
      </c>
      <c r="H1958" t="s">
        <v>8246</v>
      </c>
      <c r="I1958">
        <v>1372985760</v>
      </c>
      <c r="J1958">
        <v>1370393760</v>
      </c>
      <c r="K1958" t="b">
        <v>0</v>
      </c>
      <c r="L1958">
        <v>87</v>
      </c>
      <c r="M1958" t="b">
        <v>1</v>
      </c>
      <c r="N1958" t="s">
        <v>8274</v>
      </c>
      <c r="O1958">
        <f t="shared" si="120"/>
        <v>182.81</v>
      </c>
      <c r="P1958">
        <f t="shared" si="121"/>
        <v>71.44</v>
      </c>
      <c r="Q1958" s="5" t="s">
        <v>8322</v>
      </c>
      <c r="R1958" t="s">
        <v>8323</v>
      </c>
      <c r="S1958" s="9">
        <f t="shared" si="122"/>
        <v>41429.705555555549</v>
      </c>
      <c r="T1958" s="9">
        <f t="shared" si="123"/>
        <v>41459.705555555549</v>
      </c>
    </row>
    <row r="1959" spans="1:20" ht="48">
      <c r="A1959">
        <v>1357</v>
      </c>
      <c r="B1959" s="3" t="s">
        <v>1358</v>
      </c>
      <c r="C1959" s="3" t="s">
        <v>5467</v>
      </c>
      <c r="D1959">
        <v>2000</v>
      </c>
      <c r="E1959">
        <v>2506</v>
      </c>
      <c r="F1959" t="s">
        <v>8219</v>
      </c>
      <c r="G1959" t="s">
        <v>8224</v>
      </c>
      <c r="H1959" t="s">
        <v>8246</v>
      </c>
      <c r="I1959">
        <v>1362117540</v>
      </c>
      <c r="J1959">
        <v>1359587137</v>
      </c>
      <c r="K1959" t="b">
        <v>0</v>
      </c>
      <c r="L1959">
        <v>65</v>
      </c>
      <c r="M1959" t="b">
        <v>1</v>
      </c>
      <c r="N1959" t="s">
        <v>8274</v>
      </c>
      <c r="O1959">
        <f t="shared" si="120"/>
        <v>125.3</v>
      </c>
      <c r="P1959">
        <f t="shared" si="121"/>
        <v>38.549999999999997</v>
      </c>
      <c r="Q1959" s="5" t="s">
        <v>8322</v>
      </c>
      <c r="R1959" t="s">
        <v>8323</v>
      </c>
      <c r="S1959" s="9">
        <f t="shared" si="122"/>
        <v>41304.628900462958</v>
      </c>
      <c r="T1959" s="9">
        <f t="shared" si="123"/>
        <v>41333.915972222218</v>
      </c>
    </row>
    <row r="1960" spans="1:20" ht="48">
      <c r="A1960">
        <v>1358</v>
      </c>
      <c r="B1960" s="3" t="s">
        <v>1359</v>
      </c>
      <c r="C1960" s="3" t="s">
        <v>5468</v>
      </c>
      <c r="D1960">
        <v>3000</v>
      </c>
      <c r="E1960">
        <v>3350</v>
      </c>
      <c r="F1960" t="s">
        <v>8219</v>
      </c>
      <c r="G1960" t="s">
        <v>8224</v>
      </c>
      <c r="H1960" t="s">
        <v>8246</v>
      </c>
      <c r="I1960">
        <v>1309009323</v>
      </c>
      <c r="J1960">
        <v>1306417323</v>
      </c>
      <c r="K1960" t="b">
        <v>0</v>
      </c>
      <c r="L1960">
        <v>49</v>
      </c>
      <c r="M1960" t="b">
        <v>1</v>
      </c>
      <c r="N1960" t="s">
        <v>8274</v>
      </c>
      <c r="O1960">
        <f t="shared" si="120"/>
        <v>111.67</v>
      </c>
      <c r="P1960">
        <f t="shared" si="121"/>
        <v>68.37</v>
      </c>
      <c r="Q1960" s="5" t="s">
        <v>8322</v>
      </c>
      <c r="R1960" t="s">
        <v>8323</v>
      </c>
      <c r="S1960" s="9">
        <f t="shared" si="122"/>
        <v>40689.237534722219</v>
      </c>
      <c r="T1960" s="9">
        <f t="shared" si="123"/>
        <v>40719.237534722219</v>
      </c>
    </row>
    <row r="1961" spans="1:20" ht="48">
      <c r="A1961">
        <v>1359</v>
      </c>
      <c r="B1961" s="3" t="s">
        <v>1360</v>
      </c>
      <c r="C1961" s="3" t="s">
        <v>5469</v>
      </c>
      <c r="D1961">
        <v>660</v>
      </c>
      <c r="E1961">
        <v>764</v>
      </c>
      <c r="F1961" t="s">
        <v>8219</v>
      </c>
      <c r="G1961" t="s">
        <v>8224</v>
      </c>
      <c r="H1961" t="s">
        <v>8246</v>
      </c>
      <c r="I1961">
        <v>1309980790</v>
      </c>
      <c r="J1961">
        <v>1304623990</v>
      </c>
      <c r="K1961" t="b">
        <v>0</v>
      </c>
      <c r="L1961">
        <v>19</v>
      </c>
      <c r="M1961" t="b">
        <v>1</v>
      </c>
      <c r="N1961" t="s">
        <v>8274</v>
      </c>
      <c r="O1961">
        <f t="shared" si="120"/>
        <v>115.76</v>
      </c>
      <c r="P1961">
        <f t="shared" si="121"/>
        <v>40.21</v>
      </c>
      <c r="Q1961" s="5" t="s">
        <v>8322</v>
      </c>
      <c r="R1961" t="s">
        <v>8323</v>
      </c>
      <c r="S1961" s="9">
        <f t="shared" si="122"/>
        <v>40668.481365740736</v>
      </c>
      <c r="T1961" s="9">
        <f t="shared" si="123"/>
        <v>40730.481365740736</v>
      </c>
    </row>
    <row r="1962" spans="1:20" ht="32">
      <c r="A1962">
        <v>1360</v>
      </c>
      <c r="B1962" s="3" t="s">
        <v>1361</v>
      </c>
      <c r="C1962" s="3" t="s">
        <v>5470</v>
      </c>
      <c r="D1962">
        <v>1500</v>
      </c>
      <c r="E1962">
        <v>2598</v>
      </c>
      <c r="F1962" t="s">
        <v>8219</v>
      </c>
      <c r="G1962" t="s">
        <v>8224</v>
      </c>
      <c r="H1962" t="s">
        <v>8246</v>
      </c>
      <c r="I1962">
        <v>1343943420</v>
      </c>
      <c r="J1962">
        <v>1341524220</v>
      </c>
      <c r="K1962" t="b">
        <v>0</v>
      </c>
      <c r="L1962">
        <v>81</v>
      </c>
      <c r="M1962" t="b">
        <v>1</v>
      </c>
      <c r="N1962" t="s">
        <v>8274</v>
      </c>
      <c r="O1962">
        <f t="shared" si="120"/>
        <v>173.2</v>
      </c>
      <c r="P1962">
        <f t="shared" si="121"/>
        <v>32.07</v>
      </c>
      <c r="Q1962" s="5" t="s">
        <v>8322</v>
      </c>
      <c r="R1962" t="s">
        <v>8323</v>
      </c>
      <c r="S1962" s="9">
        <f t="shared" si="122"/>
        <v>41095.567361111105</v>
      </c>
      <c r="T1962" s="9">
        <f t="shared" si="123"/>
        <v>41123.567361111105</v>
      </c>
    </row>
    <row r="1963" spans="1:20" ht="48">
      <c r="A1963">
        <v>1361</v>
      </c>
      <c r="B1963" s="3" t="s">
        <v>1362</v>
      </c>
      <c r="C1963" s="3" t="s">
        <v>5471</v>
      </c>
      <c r="D1963">
        <v>6000</v>
      </c>
      <c r="E1963">
        <v>7559</v>
      </c>
      <c r="F1963" t="s">
        <v>8219</v>
      </c>
      <c r="G1963" t="s">
        <v>8225</v>
      </c>
      <c r="H1963" t="s">
        <v>8247</v>
      </c>
      <c r="I1963">
        <v>1403370772</v>
      </c>
      <c r="J1963">
        <v>1400778772</v>
      </c>
      <c r="K1963" t="b">
        <v>0</v>
      </c>
      <c r="L1963">
        <v>264</v>
      </c>
      <c r="M1963" t="b">
        <v>1</v>
      </c>
      <c r="N1963" t="s">
        <v>8274</v>
      </c>
      <c r="O1963">
        <f t="shared" si="120"/>
        <v>125.98</v>
      </c>
      <c r="P1963">
        <f t="shared" si="121"/>
        <v>28.63</v>
      </c>
      <c r="Q1963" s="5" t="s">
        <v>8322</v>
      </c>
      <c r="R1963" t="s">
        <v>8323</v>
      </c>
      <c r="S1963" s="9">
        <f t="shared" si="122"/>
        <v>41781.383935185186</v>
      </c>
      <c r="T1963" s="9">
        <f t="shared" si="123"/>
        <v>41811.383935185186</v>
      </c>
    </row>
    <row r="1964" spans="1:20" ht="32">
      <c r="A1964">
        <v>1362</v>
      </c>
      <c r="B1964" s="3" t="s">
        <v>1363</v>
      </c>
      <c r="C1964" s="3" t="s">
        <v>5472</v>
      </c>
      <c r="D1964">
        <v>1000</v>
      </c>
      <c r="E1964">
        <v>1091</v>
      </c>
      <c r="F1964" t="s">
        <v>8219</v>
      </c>
      <c r="G1964" t="s">
        <v>8224</v>
      </c>
      <c r="H1964" t="s">
        <v>8246</v>
      </c>
      <c r="I1964">
        <v>1378592731</v>
      </c>
      <c r="J1964">
        <v>1373408731</v>
      </c>
      <c r="K1964" t="b">
        <v>0</v>
      </c>
      <c r="L1964">
        <v>25</v>
      </c>
      <c r="M1964" t="b">
        <v>1</v>
      </c>
      <c r="N1964" t="s">
        <v>8274</v>
      </c>
      <c r="O1964">
        <f t="shared" si="120"/>
        <v>109.1</v>
      </c>
      <c r="P1964">
        <f t="shared" si="121"/>
        <v>43.64</v>
      </c>
      <c r="Q1964" s="5" t="s">
        <v>8322</v>
      </c>
      <c r="R1964" t="s">
        <v>8323</v>
      </c>
      <c r="S1964" s="9">
        <f t="shared" si="122"/>
        <v>41464.601053240738</v>
      </c>
      <c r="T1964" s="9">
        <f t="shared" si="123"/>
        <v>41524.601053240738</v>
      </c>
    </row>
    <row r="1965" spans="1:20" ht="48">
      <c r="A1965">
        <v>1363</v>
      </c>
      <c r="B1965" s="3" t="s">
        <v>1364</v>
      </c>
      <c r="C1965" s="3" t="s">
        <v>5473</v>
      </c>
      <c r="D1965">
        <v>200</v>
      </c>
      <c r="E1965">
        <v>200</v>
      </c>
      <c r="F1965" t="s">
        <v>8219</v>
      </c>
      <c r="G1965" t="s">
        <v>8224</v>
      </c>
      <c r="H1965" t="s">
        <v>8246</v>
      </c>
      <c r="I1965">
        <v>1455523140</v>
      </c>
      <c r="J1965">
        <v>1453925727</v>
      </c>
      <c r="K1965" t="b">
        <v>0</v>
      </c>
      <c r="L1965">
        <v>5</v>
      </c>
      <c r="M1965" t="b">
        <v>1</v>
      </c>
      <c r="N1965" t="s">
        <v>8274</v>
      </c>
      <c r="O1965">
        <f t="shared" si="120"/>
        <v>100</v>
      </c>
      <c r="P1965">
        <f t="shared" si="121"/>
        <v>40</v>
      </c>
      <c r="Q1965" s="5" t="s">
        <v>8322</v>
      </c>
      <c r="R1965" t="s">
        <v>8323</v>
      </c>
      <c r="S1965" s="9">
        <f t="shared" si="122"/>
        <v>42396.510729166665</v>
      </c>
      <c r="T1965" s="9">
        <f t="shared" si="123"/>
        <v>42414.999305555553</v>
      </c>
    </row>
    <row r="1966" spans="1:20" ht="48">
      <c r="A1966">
        <v>1404</v>
      </c>
      <c r="B1966" s="3" t="s">
        <v>1405</v>
      </c>
      <c r="C1966" s="3" t="s">
        <v>5514</v>
      </c>
      <c r="D1966">
        <v>14500</v>
      </c>
      <c r="E1966">
        <v>241</v>
      </c>
      <c r="F1966" t="s">
        <v>8221</v>
      </c>
      <c r="G1966" t="s">
        <v>8225</v>
      </c>
      <c r="H1966" t="s">
        <v>8247</v>
      </c>
      <c r="I1966">
        <v>1424607285</v>
      </c>
      <c r="J1966">
        <v>1422447285</v>
      </c>
      <c r="K1966" t="b">
        <v>1</v>
      </c>
      <c r="L1966">
        <v>5</v>
      </c>
      <c r="M1966" t="b">
        <v>0</v>
      </c>
      <c r="N1966" t="s">
        <v>8287</v>
      </c>
      <c r="O1966">
        <f t="shared" si="120"/>
        <v>1.66</v>
      </c>
      <c r="P1966">
        <f t="shared" si="121"/>
        <v>48.2</v>
      </c>
      <c r="Q1966" s="5" t="s">
        <v>8322</v>
      </c>
      <c r="R1966" t="s">
        <v>8341</v>
      </c>
      <c r="S1966" s="9">
        <f t="shared" si="122"/>
        <v>42032.17690972222</v>
      </c>
      <c r="T1966" s="9">
        <f t="shared" si="123"/>
        <v>42057.17690972222</v>
      </c>
    </row>
    <row r="1967" spans="1:20" ht="32">
      <c r="A1967">
        <v>1405</v>
      </c>
      <c r="B1967" s="3" t="s">
        <v>1406</v>
      </c>
      <c r="C1967" s="3" t="s">
        <v>5515</v>
      </c>
      <c r="D1967">
        <v>25000</v>
      </c>
      <c r="E1967">
        <v>105</v>
      </c>
      <c r="F1967" t="s">
        <v>8221</v>
      </c>
      <c r="G1967" t="s">
        <v>8224</v>
      </c>
      <c r="H1967" t="s">
        <v>8246</v>
      </c>
      <c r="I1967">
        <v>1417195201</v>
      </c>
      <c r="J1967">
        <v>1414599601</v>
      </c>
      <c r="K1967" t="b">
        <v>1</v>
      </c>
      <c r="L1967">
        <v>17</v>
      </c>
      <c r="M1967" t="b">
        <v>0</v>
      </c>
      <c r="N1967" t="s">
        <v>8287</v>
      </c>
      <c r="O1967">
        <f t="shared" si="120"/>
        <v>0.42</v>
      </c>
      <c r="P1967">
        <f t="shared" si="121"/>
        <v>6.18</v>
      </c>
      <c r="Q1967" s="5" t="s">
        <v>8322</v>
      </c>
      <c r="R1967" t="s">
        <v>8341</v>
      </c>
      <c r="S1967" s="9">
        <f t="shared" si="122"/>
        <v>41941.347233796296</v>
      </c>
      <c r="T1967" s="9">
        <f t="shared" si="123"/>
        <v>41971.38890046296</v>
      </c>
    </row>
    <row r="1968" spans="1:20" ht="16">
      <c r="A1968">
        <v>1406</v>
      </c>
      <c r="B1968" s="3" t="s">
        <v>1407</v>
      </c>
      <c r="C1968" s="3" t="s">
        <v>5516</v>
      </c>
      <c r="D1968">
        <v>12000</v>
      </c>
      <c r="E1968">
        <v>15</v>
      </c>
      <c r="F1968" t="s">
        <v>8221</v>
      </c>
      <c r="G1968" t="s">
        <v>8237</v>
      </c>
      <c r="H1968" t="s">
        <v>8249</v>
      </c>
      <c r="I1968">
        <v>1449914400</v>
      </c>
      <c r="J1968">
        <v>1445336607</v>
      </c>
      <c r="K1968" t="b">
        <v>0</v>
      </c>
      <c r="L1968">
        <v>3</v>
      </c>
      <c r="M1968" t="b">
        <v>0</v>
      </c>
      <c r="N1968" t="s">
        <v>8287</v>
      </c>
      <c r="O1968">
        <f t="shared" si="120"/>
        <v>0.13</v>
      </c>
      <c r="P1968">
        <f t="shared" si="121"/>
        <v>5</v>
      </c>
      <c r="Q1968" s="5" t="s">
        <v>8322</v>
      </c>
      <c r="R1968" t="s">
        <v>8341</v>
      </c>
      <c r="S1968" s="9">
        <f t="shared" si="122"/>
        <v>42297.099618055552</v>
      </c>
      <c r="T1968" s="9">
        <f t="shared" si="123"/>
        <v>42350.083333333336</v>
      </c>
    </row>
    <row r="1969" spans="1:20" ht="48">
      <c r="A1969">
        <v>1407</v>
      </c>
      <c r="B1969" s="3" t="s">
        <v>1408</v>
      </c>
      <c r="C1969" s="3" t="s">
        <v>5517</v>
      </c>
      <c r="D1969">
        <v>3000</v>
      </c>
      <c r="E1969">
        <v>15</v>
      </c>
      <c r="F1969" t="s">
        <v>8221</v>
      </c>
      <c r="G1969" t="s">
        <v>8224</v>
      </c>
      <c r="H1969" t="s">
        <v>8246</v>
      </c>
      <c r="I1969">
        <v>1407847978</v>
      </c>
      <c r="J1969">
        <v>1405687978</v>
      </c>
      <c r="K1969" t="b">
        <v>0</v>
      </c>
      <c r="L1969">
        <v>2</v>
      </c>
      <c r="M1969" t="b">
        <v>0</v>
      </c>
      <c r="N1969" t="s">
        <v>8287</v>
      </c>
      <c r="O1969">
        <f t="shared" si="120"/>
        <v>0.5</v>
      </c>
      <c r="P1969">
        <f t="shared" si="121"/>
        <v>7.5</v>
      </c>
      <c r="Q1969" s="5" t="s">
        <v>8322</v>
      </c>
      <c r="R1969" t="s">
        <v>8341</v>
      </c>
      <c r="S1969" s="9">
        <f t="shared" si="122"/>
        <v>41838.20344907407</v>
      </c>
      <c r="T1969" s="9">
        <f t="shared" si="123"/>
        <v>41863.20344907407</v>
      </c>
    </row>
    <row r="1970" spans="1:20" ht="48">
      <c r="A1970">
        <v>1408</v>
      </c>
      <c r="B1970" s="3" t="s">
        <v>1409</v>
      </c>
      <c r="C1970" s="3" t="s">
        <v>5518</v>
      </c>
      <c r="D1970">
        <v>1000</v>
      </c>
      <c r="E1970">
        <v>72</v>
      </c>
      <c r="F1970" t="s">
        <v>8221</v>
      </c>
      <c r="G1970" t="s">
        <v>8225</v>
      </c>
      <c r="H1970" t="s">
        <v>8247</v>
      </c>
      <c r="I1970">
        <v>1447451756</v>
      </c>
      <c r="J1970">
        <v>1444856156</v>
      </c>
      <c r="K1970" t="b">
        <v>0</v>
      </c>
      <c r="L1970">
        <v>6</v>
      </c>
      <c r="M1970" t="b">
        <v>0</v>
      </c>
      <c r="N1970" t="s">
        <v>8287</v>
      </c>
      <c r="O1970">
        <f t="shared" si="120"/>
        <v>7.2</v>
      </c>
      <c r="P1970">
        <f t="shared" si="121"/>
        <v>12</v>
      </c>
      <c r="Q1970" s="5" t="s">
        <v>8322</v>
      </c>
      <c r="R1970" t="s">
        <v>8341</v>
      </c>
      <c r="S1970" s="9">
        <f t="shared" si="122"/>
        <v>42291.538842592585</v>
      </c>
      <c r="T1970" s="9">
        <f t="shared" si="123"/>
        <v>42321.580509259256</v>
      </c>
    </row>
    <row r="1971" spans="1:20" ht="48">
      <c r="A1971">
        <v>1409</v>
      </c>
      <c r="B1971" s="3" t="s">
        <v>1410</v>
      </c>
      <c r="C1971" s="3" t="s">
        <v>5519</v>
      </c>
      <c r="D1971">
        <v>4000</v>
      </c>
      <c r="E1971">
        <v>0</v>
      </c>
      <c r="F1971" t="s">
        <v>8221</v>
      </c>
      <c r="G1971" t="s">
        <v>8224</v>
      </c>
      <c r="H1971" t="s">
        <v>8246</v>
      </c>
      <c r="I1971">
        <v>1420085535</v>
      </c>
      <c r="J1971">
        <v>1414897935</v>
      </c>
      <c r="K1971" t="b">
        <v>0</v>
      </c>
      <c r="L1971">
        <v>0</v>
      </c>
      <c r="M1971" t="b">
        <v>0</v>
      </c>
      <c r="N1971" t="s">
        <v>8287</v>
      </c>
      <c r="O1971">
        <f t="shared" si="120"/>
        <v>0</v>
      </c>
      <c r="P1971" t="e">
        <f t="shared" si="121"/>
        <v>#DIV/0!</v>
      </c>
      <c r="Q1971" s="5" t="s">
        <v>8322</v>
      </c>
      <c r="R1971" t="s">
        <v>8341</v>
      </c>
      <c r="S1971" s="9">
        <f t="shared" si="122"/>
        <v>41944.800173611111</v>
      </c>
      <c r="T1971" s="9">
        <f t="shared" si="123"/>
        <v>42004.841840277775</v>
      </c>
    </row>
    <row r="1972" spans="1:20" ht="48">
      <c r="A1972">
        <v>1410</v>
      </c>
      <c r="B1972" s="3" t="s">
        <v>1411</v>
      </c>
      <c r="C1972" s="3" t="s">
        <v>5520</v>
      </c>
      <c r="D1972">
        <v>6000</v>
      </c>
      <c r="E1972">
        <v>1</v>
      </c>
      <c r="F1972" t="s">
        <v>8221</v>
      </c>
      <c r="G1972" t="s">
        <v>8237</v>
      </c>
      <c r="H1972" t="s">
        <v>8249</v>
      </c>
      <c r="I1972">
        <v>1464939520</v>
      </c>
      <c r="J1972">
        <v>1461051520</v>
      </c>
      <c r="K1972" t="b">
        <v>0</v>
      </c>
      <c r="L1972">
        <v>1</v>
      </c>
      <c r="M1972" t="b">
        <v>0</v>
      </c>
      <c r="N1972" t="s">
        <v>8287</v>
      </c>
      <c r="O1972">
        <f t="shared" si="120"/>
        <v>0.02</v>
      </c>
      <c r="P1972">
        <f t="shared" si="121"/>
        <v>1</v>
      </c>
      <c r="Q1972" s="5" t="s">
        <v>8322</v>
      </c>
      <c r="R1972" t="s">
        <v>8341</v>
      </c>
      <c r="S1972" s="9">
        <f t="shared" si="122"/>
        <v>42478.985185185178</v>
      </c>
      <c r="T1972" s="9">
        <f t="shared" si="123"/>
        <v>42523.985185185178</v>
      </c>
    </row>
    <row r="1973" spans="1:20" ht="48">
      <c r="A1973">
        <v>1411</v>
      </c>
      <c r="B1973" s="3" t="s">
        <v>1412</v>
      </c>
      <c r="C1973" s="3" t="s">
        <v>5521</v>
      </c>
      <c r="D1973">
        <v>3000</v>
      </c>
      <c r="E1973">
        <v>7</v>
      </c>
      <c r="F1973" t="s">
        <v>8221</v>
      </c>
      <c r="G1973" t="s">
        <v>8225</v>
      </c>
      <c r="H1973" t="s">
        <v>8247</v>
      </c>
      <c r="I1973">
        <v>1423185900</v>
      </c>
      <c r="J1973">
        <v>1420766700</v>
      </c>
      <c r="K1973" t="b">
        <v>0</v>
      </c>
      <c r="L1973">
        <v>3</v>
      </c>
      <c r="M1973" t="b">
        <v>0</v>
      </c>
      <c r="N1973" t="s">
        <v>8287</v>
      </c>
      <c r="O1973">
        <f t="shared" si="120"/>
        <v>0.23</v>
      </c>
      <c r="P1973">
        <f t="shared" si="121"/>
        <v>2.33</v>
      </c>
      <c r="Q1973" s="5" t="s">
        <v>8322</v>
      </c>
      <c r="R1973" t="s">
        <v>8341</v>
      </c>
      <c r="S1973" s="9">
        <f t="shared" si="122"/>
        <v>42012.725694444445</v>
      </c>
      <c r="T1973" s="9">
        <f t="shared" si="123"/>
        <v>42040.725694444445</v>
      </c>
    </row>
    <row r="1974" spans="1:20" ht="32">
      <c r="A1974">
        <v>1412</v>
      </c>
      <c r="B1974" s="3" t="s">
        <v>1413</v>
      </c>
      <c r="C1974" s="3" t="s">
        <v>5522</v>
      </c>
      <c r="D1974">
        <v>7000</v>
      </c>
      <c r="E1974">
        <v>320</v>
      </c>
      <c r="F1974" t="s">
        <v>8221</v>
      </c>
      <c r="G1974" t="s">
        <v>8224</v>
      </c>
      <c r="H1974" t="s">
        <v>8246</v>
      </c>
      <c r="I1974">
        <v>1417656699</v>
      </c>
      <c r="J1974">
        <v>1415064699</v>
      </c>
      <c r="K1974" t="b">
        <v>0</v>
      </c>
      <c r="L1974">
        <v>13</v>
      </c>
      <c r="M1974" t="b">
        <v>0</v>
      </c>
      <c r="N1974" t="s">
        <v>8287</v>
      </c>
      <c r="O1974">
        <f t="shared" si="120"/>
        <v>4.57</v>
      </c>
      <c r="P1974">
        <f t="shared" si="121"/>
        <v>24.62</v>
      </c>
      <c r="Q1974" s="5" t="s">
        <v>8322</v>
      </c>
      <c r="R1974" t="s">
        <v>8341</v>
      </c>
      <c r="S1974" s="9">
        <f t="shared" si="122"/>
        <v>41946.730312499996</v>
      </c>
      <c r="T1974" s="9">
        <f t="shared" si="123"/>
        <v>41976.730312499996</v>
      </c>
    </row>
    <row r="1975" spans="1:20" ht="48">
      <c r="A1975">
        <v>1413</v>
      </c>
      <c r="B1975" s="3" t="s">
        <v>1414</v>
      </c>
      <c r="C1975" s="3" t="s">
        <v>5523</v>
      </c>
      <c r="D1975">
        <v>2000</v>
      </c>
      <c r="E1975">
        <v>100</v>
      </c>
      <c r="F1975" t="s">
        <v>8221</v>
      </c>
      <c r="G1975" t="s">
        <v>8237</v>
      </c>
      <c r="H1975" t="s">
        <v>8249</v>
      </c>
      <c r="I1975">
        <v>1455964170</v>
      </c>
      <c r="J1975">
        <v>1450780170</v>
      </c>
      <c r="K1975" t="b">
        <v>0</v>
      </c>
      <c r="L1975">
        <v>1</v>
      </c>
      <c r="M1975" t="b">
        <v>0</v>
      </c>
      <c r="N1975" t="s">
        <v>8287</v>
      </c>
      <c r="O1975">
        <f t="shared" si="120"/>
        <v>5</v>
      </c>
      <c r="P1975">
        <f t="shared" si="121"/>
        <v>100</v>
      </c>
      <c r="Q1975" s="5" t="s">
        <v>8322</v>
      </c>
      <c r="R1975" t="s">
        <v>8341</v>
      </c>
      <c r="S1975" s="9">
        <f t="shared" si="122"/>
        <v>42360.103819444441</v>
      </c>
      <c r="T1975" s="9">
        <f t="shared" si="123"/>
        <v>42420.103819444441</v>
      </c>
    </row>
    <row r="1976" spans="1:20" ht="48">
      <c r="A1976">
        <v>1414</v>
      </c>
      <c r="B1976" s="3" t="s">
        <v>1415</v>
      </c>
      <c r="C1976" s="3" t="s">
        <v>5524</v>
      </c>
      <c r="D1976">
        <v>500</v>
      </c>
      <c r="E1976">
        <v>1</v>
      </c>
      <c r="F1976" t="s">
        <v>8221</v>
      </c>
      <c r="G1976" t="s">
        <v>8224</v>
      </c>
      <c r="H1976" t="s">
        <v>8246</v>
      </c>
      <c r="I1976">
        <v>1483423467</v>
      </c>
      <c r="J1976">
        <v>1480831467</v>
      </c>
      <c r="K1976" t="b">
        <v>0</v>
      </c>
      <c r="L1976">
        <v>1</v>
      </c>
      <c r="M1976" t="b">
        <v>0</v>
      </c>
      <c r="N1976" t="s">
        <v>8287</v>
      </c>
      <c r="O1976">
        <f t="shared" si="120"/>
        <v>0.2</v>
      </c>
      <c r="P1976">
        <f t="shared" si="121"/>
        <v>1</v>
      </c>
      <c r="Q1976" s="5" t="s">
        <v>8322</v>
      </c>
      <c r="R1976" t="s">
        <v>8341</v>
      </c>
      <c r="S1976" s="9">
        <f t="shared" si="122"/>
        <v>42707.919756944444</v>
      </c>
      <c r="T1976" s="9">
        <f t="shared" si="123"/>
        <v>42737.919756944444</v>
      </c>
    </row>
    <row r="1977" spans="1:20" ht="48">
      <c r="A1977">
        <v>1415</v>
      </c>
      <c r="B1977" s="3" t="s">
        <v>1416</v>
      </c>
      <c r="C1977" s="3" t="s">
        <v>5525</v>
      </c>
      <c r="D1977">
        <v>4400</v>
      </c>
      <c r="E1977">
        <v>800</v>
      </c>
      <c r="F1977" t="s">
        <v>8221</v>
      </c>
      <c r="G1977" t="s">
        <v>8224</v>
      </c>
      <c r="H1977" t="s">
        <v>8246</v>
      </c>
      <c r="I1977">
        <v>1439741591</v>
      </c>
      <c r="J1977">
        <v>1436285591</v>
      </c>
      <c r="K1977" t="b">
        <v>0</v>
      </c>
      <c r="L1977">
        <v>9</v>
      </c>
      <c r="M1977" t="b">
        <v>0</v>
      </c>
      <c r="N1977" t="s">
        <v>8287</v>
      </c>
      <c r="O1977">
        <f t="shared" si="120"/>
        <v>18.18</v>
      </c>
      <c r="P1977">
        <f t="shared" si="121"/>
        <v>88.89</v>
      </c>
      <c r="Q1977" s="5" t="s">
        <v>8322</v>
      </c>
      <c r="R1977" t="s">
        <v>8341</v>
      </c>
      <c r="S1977" s="9">
        <f t="shared" si="122"/>
        <v>42192.342488425922</v>
      </c>
      <c r="T1977" s="9">
        <f t="shared" si="123"/>
        <v>42232.342488425922</v>
      </c>
    </row>
    <row r="1978" spans="1:20" ht="48">
      <c r="A1978">
        <v>1416</v>
      </c>
      <c r="B1978" s="3" t="s">
        <v>1417</v>
      </c>
      <c r="C1978" s="3" t="s">
        <v>5526</v>
      </c>
      <c r="D1978">
        <v>50000</v>
      </c>
      <c r="E1978">
        <v>0</v>
      </c>
      <c r="F1978" t="s">
        <v>8221</v>
      </c>
      <c r="G1978" t="s">
        <v>8224</v>
      </c>
      <c r="H1978" t="s">
        <v>8246</v>
      </c>
      <c r="I1978">
        <v>1448147619</v>
      </c>
      <c r="J1978">
        <v>1445552019</v>
      </c>
      <c r="K1978" t="b">
        <v>0</v>
      </c>
      <c r="L1978">
        <v>0</v>
      </c>
      <c r="M1978" t="b">
        <v>0</v>
      </c>
      <c r="N1978" t="s">
        <v>8287</v>
      </c>
      <c r="O1978">
        <f t="shared" si="120"/>
        <v>0</v>
      </c>
      <c r="P1978" t="e">
        <f t="shared" si="121"/>
        <v>#DIV/0!</v>
      </c>
      <c r="Q1978" s="5" t="s">
        <v>8322</v>
      </c>
      <c r="R1978" t="s">
        <v>8341</v>
      </c>
      <c r="S1978" s="9">
        <f t="shared" si="122"/>
        <v>42299.592812499999</v>
      </c>
      <c r="T1978" s="9">
        <f t="shared" si="123"/>
        <v>42329.634479166663</v>
      </c>
    </row>
    <row r="1979" spans="1:20" ht="48">
      <c r="A1979">
        <v>1417</v>
      </c>
      <c r="B1979" s="3" t="s">
        <v>1418</v>
      </c>
      <c r="C1979" s="3" t="s">
        <v>5527</v>
      </c>
      <c r="D1979">
        <v>4500</v>
      </c>
      <c r="E1979">
        <v>55</v>
      </c>
      <c r="F1979" t="s">
        <v>8221</v>
      </c>
      <c r="G1979" t="s">
        <v>8224</v>
      </c>
      <c r="H1979" t="s">
        <v>8246</v>
      </c>
      <c r="I1979">
        <v>1442315460</v>
      </c>
      <c r="J1979">
        <v>1439696174</v>
      </c>
      <c r="K1979" t="b">
        <v>0</v>
      </c>
      <c r="L1979">
        <v>2</v>
      </c>
      <c r="M1979" t="b">
        <v>0</v>
      </c>
      <c r="N1979" t="s">
        <v>8287</v>
      </c>
      <c r="O1979">
        <f t="shared" si="120"/>
        <v>1.22</v>
      </c>
      <c r="P1979">
        <f t="shared" si="121"/>
        <v>27.5</v>
      </c>
      <c r="Q1979" s="5" t="s">
        <v>8322</v>
      </c>
      <c r="R1979" t="s">
        <v>8341</v>
      </c>
      <c r="S1979" s="9">
        <f t="shared" si="122"/>
        <v>42231.816828703704</v>
      </c>
      <c r="T1979" s="9">
        <f t="shared" si="123"/>
        <v>42262.132638888885</v>
      </c>
    </row>
    <row r="1980" spans="1:20" ht="64">
      <c r="A1980">
        <v>1418</v>
      </c>
      <c r="B1980" s="3" t="s">
        <v>1419</v>
      </c>
      <c r="C1980" s="3" t="s">
        <v>5528</v>
      </c>
      <c r="D1980">
        <v>3000</v>
      </c>
      <c r="E1980">
        <v>6</v>
      </c>
      <c r="F1980" t="s">
        <v>8221</v>
      </c>
      <c r="G1980" t="s">
        <v>8227</v>
      </c>
      <c r="H1980" t="s">
        <v>8249</v>
      </c>
      <c r="I1980">
        <v>1456397834</v>
      </c>
      <c r="J1980">
        <v>1453805834</v>
      </c>
      <c r="K1980" t="b">
        <v>0</v>
      </c>
      <c r="L1980">
        <v>1</v>
      </c>
      <c r="M1980" t="b">
        <v>0</v>
      </c>
      <c r="N1980" t="s">
        <v>8287</v>
      </c>
      <c r="O1980">
        <f t="shared" si="120"/>
        <v>0.2</v>
      </c>
      <c r="P1980">
        <f t="shared" si="121"/>
        <v>6</v>
      </c>
      <c r="Q1980" s="5" t="s">
        <v>8322</v>
      </c>
      <c r="R1980" t="s">
        <v>8341</v>
      </c>
      <c r="S1980" s="9">
        <f t="shared" si="122"/>
        <v>42395.123078703698</v>
      </c>
      <c r="T1980" s="9">
        <f t="shared" si="123"/>
        <v>42425.123078703698</v>
      </c>
    </row>
    <row r="1981" spans="1:20" ht="48">
      <c r="A1981">
        <v>1419</v>
      </c>
      <c r="B1981" s="3" t="s">
        <v>1420</v>
      </c>
      <c r="C1981" s="3" t="s">
        <v>5529</v>
      </c>
      <c r="D1981">
        <v>6300</v>
      </c>
      <c r="E1981">
        <v>445</v>
      </c>
      <c r="F1981" t="s">
        <v>8221</v>
      </c>
      <c r="G1981" t="s">
        <v>8224</v>
      </c>
      <c r="H1981" t="s">
        <v>8246</v>
      </c>
      <c r="I1981">
        <v>1476010619</v>
      </c>
      <c r="J1981">
        <v>1473418619</v>
      </c>
      <c r="K1981" t="b">
        <v>0</v>
      </c>
      <c r="L1981">
        <v>10</v>
      </c>
      <c r="M1981" t="b">
        <v>0</v>
      </c>
      <c r="N1981" t="s">
        <v>8287</v>
      </c>
      <c r="O1981">
        <f t="shared" si="120"/>
        <v>7.06</v>
      </c>
      <c r="P1981">
        <f t="shared" si="121"/>
        <v>44.5</v>
      </c>
      <c r="Q1981" s="5" t="s">
        <v>8322</v>
      </c>
      <c r="R1981" t="s">
        <v>8341</v>
      </c>
      <c r="S1981" s="9">
        <f t="shared" si="122"/>
        <v>42622.12290509259</v>
      </c>
      <c r="T1981" s="9">
        <f t="shared" si="123"/>
        <v>42652.12290509259</v>
      </c>
    </row>
    <row r="1982" spans="1:20" ht="16">
      <c r="A1982">
        <v>1420</v>
      </c>
      <c r="B1982" s="3" t="s">
        <v>1421</v>
      </c>
      <c r="C1982" s="3" t="s">
        <v>5530</v>
      </c>
      <c r="D1982">
        <v>110</v>
      </c>
      <c r="E1982">
        <v>3</v>
      </c>
      <c r="F1982" t="s">
        <v>8221</v>
      </c>
      <c r="G1982" t="s">
        <v>8224</v>
      </c>
      <c r="H1982" t="s">
        <v>8246</v>
      </c>
      <c r="I1982">
        <v>1467129686</v>
      </c>
      <c r="J1982">
        <v>1464969686</v>
      </c>
      <c r="K1982" t="b">
        <v>0</v>
      </c>
      <c r="L1982">
        <v>3</v>
      </c>
      <c r="M1982" t="b">
        <v>0</v>
      </c>
      <c r="N1982" t="s">
        <v>8287</v>
      </c>
      <c r="O1982">
        <f t="shared" si="120"/>
        <v>2.73</v>
      </c>
      <c r="P1982">
        <f t="shared" si="121"/>
        <v>1</v>
      </c>
      <c r="Q1982" s="5" t="s">
        <v>8322</v>
      </c>
      <c r="R1982" t="s">
        <v>8341</v>
      </c>
      <c r="S1982" s="9">
        <f t="shared" si="122"/>
        <v>42524.334328703706</v>
      </c>
      <c r="T1982" s="9">
        <f t="shared" si="123"/>
        <v>42549.334328703706</v>
      </c>
    </row>
    <row r="1983" spans="1:20" ht="48">
      <c r="A1983">
        <v>1421</v>
      </c>
      <c r="B1983" s="3" t="s">
        <v>1422</v>
      </c>
      <c r="C1983" s="3" t="s">
        <v>5531</v>
      </c>
      <c r="D1983">
        <v>200000</v>
      </c>
      <c r="E1983">
        <v>200</v>
      </c>
      <c r="F1983" t="s">
        <v>8221</v>
      </c>
      <c r="G1983" t="s">
        <v>8235</v>
      </c>
      <c r="H1983" t="s">
        <v>8255</v>
      </c>
      <c r="I1983">
        <v>1423432709</v>
      </c>
      <c r="J1983">
        <v>1420840709</v>
      </c>
      <c r="K1983" t="b">
        <v>0</v>
      </c>
      <c r="L1983">
        <v>2</v>
      </c>
      <c r="M1983" t="b">
        <v>0</v>
      </c>
      <c r="N1983" t="s">
        <v>8287</v>
      </c>
      <c r="O1983">
        <f t="shared" si="120"/>
        <v>0.1</v>
      </c>
      <c r="P1983">
        <f t="shared" si="121"/>
        <v>100</v>
      </c>
      <c r="Q1983" s="5" t="s">
        <v>8322</v>
      </c>
      <c r="R1983" t="s">
        <v>8341</v>
      </c>
      <c r="S1983" s="9">
        <f t="shared" si="122"/>
        <v>42013.582280092589</v>
      </c>
      <c r="T1983" s="9">
        <f t="shared" si="123"/>
        <v>42043.582280092589</v>
      </c>
    </row>
    <row r="1984" spans="1:20" ht="48">
      <c r="A1984">
        <v>1422</v>
      </c>
      <c r="B1984" s="3" t="s">
        <v>1423</v>
      </c>
      <c r="C1984" s="3" t="s">
        <v>5532</v>
      </c>
      <c r="D1984">
        <v>25000</v>
      </c>
      <c r="E1984">
        <v>26</v>
      </c>
      <c r="F1984" t="s">
        <v>8221</v>
      </c>
      <c r="G1984" t="s">
        <v>8228</v>
      </c>
      <c r="H1984" t="s">
        <v>8250</v>
      </c>
      <c r="I1984">
        <v>1474436704</v>
      </c>
      <c r="J1984">
        <v>1471844704</v>
      </c>
      <c r="K1984" t="b">
        <v>0</v>
      </c>
      <c r="L1984">
        <v>2</v>
      </c>
      <c r="M1984" t="b">
        <v>0</v>
      </c>
      <c r="N1984" t="s">
        <v>8287</v>
      </c>
      <c r="O1984">
        <f t="shared" si="120"/>
        <v>0.1</v>
      </c>
      <c r="P1984">
        <f t="shared" si="121"/>
        <v>13</v>
      </c>
      <c r="Q1984" s="5" t="s">
        <v>8322</v>
      </c>
      <c r="R1984" t="s">
        <v>8341</v>
      </c>
      <c r="S1984" s="9">
        <f t="shared" si="122"/>
        <v>42603.906296296293</v>
      </c>
      <c r="T1984" s="9">
        <f t="shared" si="123"/>
        <v>42633.906296296293</v>
      </c>
    </row>
    <row r="1985" spans="1:20" ht="48">
      <c r="A1985">
        <v>1423</v>
      </c>
      <c r="B1985" s="3" t="s">
        <v>1424</v>
      </c>
      <c r="C1985" s="3" t="s">
        <v>5533</v>
      </c>
      <c r="D1985">
        <v>30000</v>
      </c>
      <c r="E1985">
        <v>100</v>
      </c>
      <c r="F1985" t="s">
        <v>8221</v>
      </c>
      <c r="G1985" t="s">
        <v>8226</v>
      </c>
      <c r="H1985" t="s">
        <v>8248</v>
      </c>
      <c r="I1985">
        <v>1451637531</v>
      </c>
      <c r="J1985">
        <v>1449045531</v>
      </c>
      <c r="K1985" t="b">
        <v>0</v>
      </c>
      <c r="L1985">
        <v>1</v>
      </c>
      <c r="M1985" t="b">
        <v>0</v>
      </c>
      <c r="N1985" t="s">
        <v>8287</v>
      </c>
      <c r="O1985">
        <f t="shared" si="120"/>
        <v>0.33</v>
      </c>
      <c r="P1985">
        <f t="shared" si="121"/>
        <v>100</v>
      </c>
      <c r="Q1985" s="5" t="s">
        <v>8322</v>
      </c>
      <c r="R1985" t="s">
        <v>8341</v>
      </c>
      <c r="S1985" s="9">
        <f t="shared" si="122"/>
        <v>42340.026979166665</v>
      </c>
      <c r="T1985" s="9">
        <f t="shared" si="123"/>
        <v>42370.026979166665</v>
      </c>
    </row>
    <row r="1986" spans="1:20" ht="48">
      <c r="A1986">
        <v>1424</v>
      </c>
      <c r="B1986" s="3" t="s">
        <v>1425</v>
      </c>
      <c r="C1986" s="3" t="s">
        <v>5534</v>
      </c>
      <c r="D1986">
        <v>7500</v>
      </c>
      <c r="E1986">
        <v>1527</v>
      </c>
      <c r="F1986" t="s">
        <v>8221</v>
      </c>
      <c r="G1986" t="s">
        <v>8224</v>
      </c>
      <c r="H1986" t="s">
        <v>8246</v>
      </c>
      <c r="I1986">
        <v>1479233602</v>
      </c>
      <c r="J1986">
        <v>1478106802</v>
      </c>
      <c r="K1986" t="b">
        <v>0</v>
      </c>
      <c r="L1986">
        <v>14</v>
      </c>
      <c r="M1986" t="b">
        <v>0</v>
      </c>
      <c r="N1986" t="s">
        <v>8287</v>
      </c>
      <c r="O1986">
        <f t="shared" ref="O1986:O2049" si="124">ROUND((E1986/D1986*100),2)</f>
        <v>20.36</v>
      </c>
      <c r="P1986">
        <f t="shared" ref="P1986:P2049" si="125">ROUND((E1986/L1986),2)</f>
        <v>109.07</v>
      </c>
      <c r="Q1986" s="5" t="s">
        <v>8322</v>
      </c>
      <c r="R1986" t="s">
        <v>8341</v>
      </c>
      <c r="S1986" s="9">
        <f t="shared" si="122"/>
        <v>42676.384282407402</v>
      </c>
      <c r="T1986" s="9">
        <f t="shared" si="123"/>
        <v>42689.425949074073</v>
      </c>
    </row>
    <row r="1987" spans="1:20" ht="48">
      <c r="A1987">
        <v>1425</v>
      </c>
      <c r="B1987" s="3" t="s">
        <v>1426</v>
      </c>
      <c r="C1987" s="3" t="s">
        <v>5535</v>
      </c>
      <c r="D1987">
        <v>13000</v>
      </c>
      <c r="E1987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>
        <f t="shared" si="124"/>
        <v>0</v>
      </c>
      <c r="P1987" t="e">
        <f t="shared" si="125"/>
        <v>#DIV/0!</v>
      </c>
      <c r="Q1987" s="5" t="s">
        <v>8322</v>
      </c>
      <c r="R1987" t="s">
        <v>8341</v>
      </c>
      <c r="S1987" s="9">
        <f t="shared" ref="S1987:S2050" si="126">(J1987/86400)+25569+(-8/24)</f>
        <v>42092.798136574071</v>
      </c>
      <c r="T1987" s="9">
        <f t="shared" ref="T1987:T2050" si="127">(I1987/86400)+25569+(-8/24)</f>
        <v>42122.798136574071</v>
      </c>
    </row>
    <row r="1988" spans="1:20" ht="48">
      <c r="A1988">
        <v>1426</v>
      </c>
      <c r="B1988" s="3" t="s">
        <v>1427</v>
      </c>
      <c r="C1988" s="3" t="s">
        <v>5536</v>
      </c>
      <c r="D1988">
        <v>1000</v>
      </c>
      <c r="E1988">
        <v>0</v>
      </c>
      <c r="F1988" t="s">
        <v>8221</v>
      </c>
      <c r="G1988" t="s">
        <v>8236</v>
      </c>
      <c r="H1988" t="s">
        <v>8249</v>
      </c>
      <c r="I1988">
        <v>1440408120</v>
      </c>
      <c r="J1988">
        <v>1435224120</v>
      </c>
      <c r="K1988" t="b">
        <v>0</v>
      </c>
      <c r="L1988">
        <v>0</v>
      </c>
      <c r="M1988" t="b">
        <v>0</v>
      </c>
      <c r="N1988" t="s">
        <v>8287</v>
      </c>
      <c r="O1988">
        <f t="shared" si="124"/>
        <v>0</v>
      </c>
      <c r="P1988" t="e">
        <f t="shared" si="125"/>
        <v>#DIV/0!</v>
      </c>
      <c r="Q1988" s="5" t="s">
        <v>8322</v>
      </c>
      <c r="R1988" t="s">
        <v>8341</v>
      </c>
      <c r="S1988" s="9">
        <f t="shared" si="126"/>
        <v>42180.056944444441</v>
      </c>
      <c r="T1988" s="9">
        <f t="shared" si="127"/>
        <v>42240.056944444441</v>
      </c>
    </row>
    <row r="1989" spans="1:20" ht="48">
      <c r="A1989">
        <v>1427</v>
      </c>
      <c r="B1989" s="3" t="s">
        <v>1428</v>
      </c>
      <c r="C1989" s="3" t="s">
        <v>5537</v>
      </c>
      <c r="D1989">
        <v>5000</v>
      </c>
      <c r="E1989">
        <v>419</v>
      </c>
      <c r="F1989" t="s">
        <v>8221</v>
      </c>
      <c r="G1989" t="s">
        <v>8236</v>
      </c>
      <c r="H1989" t="s">
        <v>8249</v>
      </c>
      <c r="I1989">
        <v>1474230385</v>
      </c>
      <c r="J1989">
        <v>1471638385</v>
      </c>
      <c r="K1989" t="b">
        <v>0</v>
      </c>
      <c r="L1989">
        <v>4</v>
      </c>
      <c r="M1989" t="b">
        <v>0</v>
      </c>
      <c r="N1989" t="s">
        <v>8287</v>
      </c>
      <c r="O1989">
        <f t="shared" si="124"/>
        <v>8.3800000000000008</v>
      </c>
      <c r="P1989">
        <f t="shared" si="125"/>
        <v>104.75</v>
      </c>
      <c r="Q1989" s="5" t="s">
        <v>8322</v>
      </c>
      <c r="R1989" t="s">
        <v>8341</v>
      </c>
      <c r="S1989" s="9">
        <f t="shared" si="126"/>
        <v>42601.518344907403</v>
      </c>
      <c r="T1989" s="9">
        <f t="shared" si="127"/>
        <v>42631.518344907403</v>
      </c>
    </row>
    <row r="1990" spans="1:20" ht="48">
      <c r="A1990">
        <v>1428</v>
      </c>
      <c r="B1990" s="3" t="s">
        <v>1429</v>
      </c>
      <c r="C1990" s="3" t="s">
        <v>5538</v>
      </c>
      <c r="D1990">
        <v>1000</v>
      </c>
      <c r="E1990">
        <v>45</v>
      </c>
      <c r="F1990" t="s">
        <v>8221</v>
      </c>
      <c r="G1990" t="s">
        <v>8227</v>
      </c>
      <c r="H1990" t="s">
        <v>8249</v>
      </c>
      <c r="I1990">
        <v>1459584417</v>
      </c>
      <c r="J1990">
        <v>1456996017</v>
      </c>
      <c r="K1990" t="b">
        <v>0</v>
      </c>
      <c r="L1990">
        <v>3</v>
      </c>
      <c r="M1990" t="b">
        <v>0</v>
      </c>
      <c r="N1990" t="s">
        <v>8287</v>
      </c>
      <c r="O1990">
        <f t="shared" si="124"/>
        <v>4.5</v>
      </c>
      <c r="P1990">
        <f t="shared" si="125"/>
        <v>15</v>
      </c>
      <c r="Q1990" s="5" t="s">
        <v>8322</v>
      </c>
      <c r="R1990" t="s">
        <v>8341</v>
      </c>
      <c r="S1990" s="9">
        <f t="shared" si="126"/>
        <v>42432.046493055554</v>
      </c>
      <c r="T1990" s="9">
        <f t="shared" si="127"/>
        <v>42462.004826388882</v>
      </c>
    </row>
    <row r="1991" spans="1:20" ht="32">
      <c r="A1991">
        <v>1429</v>
      </c>
      <c r="B1991" s="3" t="s">
        <v>1430</v>
      </c>
      <c r="C1991" s="3" t="s">
        <v>5539</v>
      </c>
      <c r="D1991">
        <v>10000</v>
      </c>
      <c r="E1991">
        <v>0</v>
      </c>
      <c r="F1991" t="s">
        <v>8221</v>
      </c>
      <c r="G1991" t="s">
        <v>8224</v>
      </c>
      <c r="H1991" t="s">
        <v>8246</v>
      </c>
      <c r="I1991">
        <v>1428629242</v>
      </c>
      <c r="J1991">
        <v>1426037242</v>
      </c>
      <c r="K1991" t="b">
        <v>0</v>
      </c>
      <c r="L1991">
        <v>0</v>
      </c>
      <c r="M1991" t="b">
        <v>0</v>
      </c>
      <c r="N1991" t="s">
        <v>8287</v>
      </c>
      <c r="O1991">
        <f t="shared" si="124"/>
        <v>0</v>
      </c>
      <c r="P1991" t="e">
        <f t="shared" si="125"/>
        <v>#DIV/0!</v>
      </c>
      <c r="Q1991" s="5" t="s">
        <v>8322</v>
      </c>
      <c r="R1991" t="s">
        <v>8341</v>
      </c>
      <c r="S1991" s="9">
        <f t="shared" si="126"/>
        <v>42073.727337962962</v>
      </c>
      <c r="T1991" s="9">
        <f t="shared" si="127"/>
        <v>42103.727337962962</v>
      </c>
    </row>
    <row r="1992" spans="1:20" ht="48">
      <c r="A1992">
        <v>1430</v>
      </c>
      <c r="B1992" s="3" t="s">
        <v>1431</v>
      </c>
      <c r="C1992" s="3" t="s">
        <v>5540</v>
      </c>
      <c r="D1992">
        <v>5000</v>
      </c>
      <c r="E1992">
        <v>403</v>
      </c>
      <c r="F1992" t="s">
        <v>8221</v>
      </c>
      <c r="G1992" t="s">
        <v>8224</v>
      </c>
      <c r="H1992" t="s">
        <v>8246</v>
      </c>
      <c r="I1992">
        <v>1419017488</v>
      </c>
      <c r="J1992">
        <v>1416339088</v>
      </c>
      <c r="K1992" t="b">
        <v>0</v>
      </c>
      <c r="L1992">
        <v>5</v>
      </c>
      <c r="M1992" t="b">
        <v>0</v>
      </c>
      <c r="N1992" t="s">
        <v>8287</v>
      </c>
      <c r="O1992">
        <f t="shared" si="124"/>
        <v>8.06</v>
      </c>
      <c r="P1992">
        <f t="shared" si="125"/>
        <v>80.599999999999994</v>
      </c>
      <c r="Q1992" s="5" t="s">
        <v>8322</v>
      </c>
      <c r="R1992" t="s">
        <v>8341</v>
      </c>
      <c r="S1992" s="9">
        <f t="shared" si="126"/>
        <v>41961.480185185188</v>
      </c>
      <c r="T1992" s="9">
        <f t="shared" si="127"/>
        <v>41992.480185185188</v>
      </c>
    </row>
    <row r="1993" spans="1:20" ht="48">
      <c r="A1993">
        <v>1431</v>
      </c>
      <c r="B1993" s="3" t="s">
        <v>1432</v>
      </c>
      <c r="C1993" s="3" t="s">
        <v>5541</v>
      </c>
      <c r="D1993">
        <v>17000</v>
      </c>
      <c r="E1993">
        <v>5431</v>
      </c>
      <c r="F1993" t="s">
        <v>8221</v>
      </c>
      <c r="G1993" t="s">
        <v>8224</v>
      </c>
      <c r="H1993" t="s">
        <v>8246</v>
      </c>
      <c r="I1993">
        <v>1448517816</v>
      </c>
      <c r="J1993">
        <v>1445922216</v>
      </c>
      <c r="K1993" t="b">
        <v>0</v>
      </c>
      <c r="L1993">
        <v>47</v>
      </c>
      <c r="M1993" t="b">
        <v>0</v>
      </c>
      <c r="N1993" t="s">
        <v>8287</v>
      </c>
      <c r="O1993">
        <f t="shared" si="124"/>
        <v>31.95</v>
      </c>
      <c r="P1993">
        <f t="shared" si="125"/>
        <v>115.55</v>
      </c>
      <c r="Q1993" s="5" t="s">
        <v>8322</v>
      </c>
      <c r="R1993" t="s">
        <v>8341</v>
      </c>
      <c r="S1993" s="9">
        <f t="shared" si="126"/>
        <v>42303.877499999995</v>
      </c>
      <c r="T1993" s="9">
        <f t="shared" si="127"/>
        <v>42333.919166666667</v>
      </c>
    </row>
    <row r="1994" spans="1:20" ht="48">
      <c r="A1994">
        <v>1432</v>
      </c>
      <c r="B1994" s="3" t="s">
        <v>1433</v>
      </c>
      <c r="C1994" s="3" t="s">
        <v>5542</v>
      </c>
      <c r="D1994">
        <v>40000</v>
      </c>
      <c r="E1994">
        <v>0</v>
      </c>
      <c r="F1994" t="s">
        <v>8221</v>
      </c>
      <c r="G1994" t="s">
        <v>8224</v>
      </c>
      <c r="H1994" t="s">
        <v>8246</v>
      </c>
      <c r="I1994">
        <v>1437417828</v>
      </c>
      <c r="J1994">
        <v>1434825828</v>
      </c>
      <c r="K1994" t="b">
        <v>0</v>
      </c>
      <c r="L1994">
        <v>0</v>
      </c>
      <c r="M1994" t="b">
        <v>0</v>
      </c>
      <c r="N1994" t="s">
        <v>8287</v>
      </c>
      <c r="O1994">
        <f t="shared" si="124"/>
        <v>0</v>
      </c>
      <c r="P1994" t="e">
        <f t="shared" si="125"/>
        <v>#DIV/0!</v>
      </c>
      <c r="Q1994" s="5" t="s">
        <v>8322</v>
      </c>
      <c r="R1994" t="s">
        <v>8341</v>
      </c>
      <c r="S1994" s="9">
        <f t="shared" si="126"/>
        <v>42175.447083333333</v>
      </c>
      <c r="T1994" s="9">
        <f t="shared" si="127"/>
        <v>42205.447083333333</v>
      </c>
    </row>
    <row r="1995" spans="1:20" ht="48">
      <c r="A1995">
        <v>1433</v>
      </c>
      <c r="B1995" s="3" t="s">
        <v>1434</v>
      </c>
      <c r="C1995" s="3" t="s">
        <v>5543</v>
      </c>
      <c r="D1995">
        <v>12000</v>
      </c>
      <c r="E1995">
        <v>805</v>
      </c>
      <c r="F1995" t="s">
        <v>8221</v>
      </c>
      <c r="G1995" t="s">
        <v>8237</v>
      </c>
      <c r="H1995" t="s">
        <v>8249</v>
      </c>
      <c r="I1995">
        <v>1481367600</v>
      </c>
      <c r="J1995">
        <v>1477839675</v>
      </c>
      <c r="K1995" t="b">
        <v>0</v>
      </c>
      <c r="L1995">
        <v>10</v>
      </c>
      <c r="M1995" t="b">
        <v>0</v>
      </c>
      <c r="N1995" t="s">
        <v>8287</v>
      </c>
      <c r="O1995">
        <f t="shared" si="124"/>
        <v>6.71</v>
      </c>
      <c r="P1995">
        <f t="shared" si="125"/>
        <v>80.5</v>
      </c>
      <c r="Q1995" s="5" t="s">
        <v>8322</v>
      </c>
      <c r="R1995" t="s">
        <v>8341</v>
      </c>
      <c r="S1995" s="9">
        <f t="shared" si="126"/>
        <v>42673.292534722219</v>
      </c>
      <c r="T1995" s="9">
        <f t="shared" si="127"/>
        <v>42714.124999999993</v>
      </c>
    </row>
    <row r="1996" spans="1:20" ht="48">
      <c r="A1996">
        <v>1434</v>
      </c>
      <c r="B1996" s="3" t="s">
        <v>1435</v>
      </c>
      <c r="C1996" s="3" t="s">
        <v>5544</v>
      </c>
      <c r="D1996">
        <v>82000</v>
      </c>
      <c r="E1996">
        <v>8190</v>
      </c>
      <c r="F1996" t="s">
        <v>8221</v>
      </c>
      <c r="G1996" t="s">
        <v>8232</v>
      </c>
      <c r="H1996" t="s">
        <v>8253</v>
      </c>
      <c r="I1996">
        <v>1433775600</v>
      </c>
      <c r="J1996">
        <v>1431973478</v>
      </c>
      <c r="K1996" t="b">
        <v>0</v>
      </c>
      <c r="L1996">
        <v>11</v>
      </c>
      <c r="M1996" t="b">
        <v>0</v>
      </c>
      <c r="N1996" t="s">
        <v>8287</v>
      </c>
      <c r="O1996">
        <f t="shared" si="124"/>
        <v>9.99</v>
      </c>
      <c r="P1996">
        <f t="shared" si="125"/>
        <v>744.55</v>
      </c>
      <c r="Q1996" s="5" t="s">
        <v>8322</v>
      </c>
      <c r="R1996" t="s">
        <v>8341</v>
      </c>
      <c r="S1996" s="9">
        <f t="shared" si="126"/>
        <v>42142.433773148143</v>
      </c>
      <c r="T1996" s="9">
        <f t="shared" si="127"/>
        <v>42163.291666666664</v>
      </c>
    </row>
    <row r="1997" spans="1:20" ht="32">
      <c r="A1997">
        <v>1435</v>
      </c>
      <c r="B1997" s="3" t="s">
        <v>1436</v>
      </c>
      <c r="C1997" s="3" t="s">
        <v>5545</v>
      </c>
      <c r="D1997">
        <v>15000</v>
      </c>
      <c r="E1997">
        <v>15</v>
      </c>
      <c r="F1997" t="s">
        <v>8221</v>
      </c>
      <c r="G1997" t="s">
        <v>8237</v>
      </c>
      <c r="H1997" t="s">
        <v>8249</v>
      </c>
      <c r="I1997">
        <v>1444589020</v>
      </c>
      <c r="J1997">
        <v>1441997020</v>
      </c>
      <c r="K1997" t="b">
        <v>0</v>
      </c>
      <c r="L1997">
        <v>2</v>
      </c>
      <c r="M1997" t="b">
        <v>0</v>
      </c>
      <c r="N1997" t="s">
        <v>8287</v>
      </c>
      <c r="O1997">
        <f t="shared" si="124"/>
        <v>0.1</v>
      </c>
      <c r="P1997">
        <f t="shared" si="125"/>
        <v>7.5</v>
      </c>
      <c r="Q1997" s="5" t="s">
        <v>8322</v>
      </c>
      <c r="R1997" t="s">
        <v>8341</v>
      </c>
      <c r="S1997" s="9">
        <f t="shared" si="126"/>
        <v>42258.44699074074</v>
      </c>
      <c r="T1997" s="9">
        <f t="shared" si="127"/>
        <v>42288.44699074074</v>
      </c>
    </row>
    <row r="1998" spans="1:20" ht="48">
      <c r="A1998">
        <v>1436</v>
      </c>
      <c r="B1998" s="3" t="s">
        <v>1437</v>
      </c>
      <c r="C1998" s="3" t="s">
        <v>5546</v>
      </c>
      <c r="D1998">
        <v>10000</v>
      </c>
      <c r="E1998">
        <v>77</v>
      </c>
      <c r="F1998" t="s">
        <v>8221</v>
      </c>
      <c r="G1998" t="s">
        <v>8236</v>
      </c>
      <c r="H1998" t="s">
        <v>8249</v>
      </c>
      <c r="I1998">
        <v>1456043057</v>
      </c>
      <c r="J1998">
        <v>1453451057</v>
      </c>
      <c r="K1998" t="b">
        <v>0</v>
      </c>
      <c r="L1998">
        <v>2</v>
      </c>
      <c r="M1998" t="b">
        <v>0</v>
      </c>
      <c r="N1998" t="s">
        <v>8287</v>
      </c>
      <c r="O1998">
        <f t="shared" si="124"/>
        <v>0.77</v>
      </c>
      <c r="P1998">
        <f t="shared" si="125"/>
        <v>38.5</v>
      </c>
      <c r="Q1998" s="5" t="s">
        <v>8322</v>
      </c>
      <c r="R1998" t="s">
        <v>8341</v>
      </c>
      <c r="S1998" s="9">
        <f t="shared" si="126"/>
        <v>42391.016863425924</v>
      </c>
      <c r="T1998" s="9">
        <f t="shared" si="127"/>
        <v>42421.016863425924</v>
      </c>
    </row>
    <row r="1999" spans="1:20" ht="48">
      <c r="A1999">
        <v>1437</v>
      </c>
      <c r="B1999" s="3" t="s">
        <v>1438</v>
      </c>
      <c r="C1999" s="3" t="s">
        <v>5547</v>
      </c>
      <c r="D1999">
        <v>3000</v>
      </c>
      <c r="E1999">
        <v>807</v>
      </c>
      <c r="F1999" t="s">
        <v>8221</v>
      </c>
      <c r="G1999" t="s">
        <v>8224</v>
      </c>
      <c r="H1999" t="s">
        <v>8246</v>
      </c>
      <c r="I1999">
        <v>1405227540</v>
      </c>
      <c r="J1999">
        <v>1402058739</v>
      </c>
      <c r="K1999" t="b">
        <v>0</v>
      </c>
      <c r="L1999">
        <v>22</v>
      </c>
      <c r="M1999" t="b">
        <v>0</v>
      </c>
      <c r="N1999" t="s">
        <v>8287</v>
      </c>
      <c r="O1999">
        <f t="shared" si="124"/>
        <v>26.9</v>
      </c>
      <c r="P1999">
        <f t="shared" si="125"/>
        <v>36.68</v>
      </c>
      <c r="Q1999" s="5" t="s">
        <v>8322</v>
      </c>
      <c r="R1999" t="s">
        <v>8341</v>
      </c>
      <c r="S1999" s="9">
        <f t="shared" si="126"/>
        <v>41796.19836805555</v>
      </c>
      <c r="T1999" s="9">
        <f t="shared" si="127"/>
        <v>41832.874305555553</v>
      </c>
    </row>
    <row r="2000" spans="1:20" ht="48">
      <c r="A2000">
        <v>1438</v>
      </c>
      <c r="B2000" s="3" t="s">
        <v>1439</v>
      </c>
      <c r="C2000" s="3" t="s">
        <v>5548</v>
      </c>
      <c r="D2000">
        <v>20000</v>
      </c>
      <c r="E2000">
        <v>600</v>
      </c>
      <c r="F2000" t="s">
        <v>8221</v>
      </c>
      <c r="G2000" t="s">
        <v>8232</v>
      </c>
      <c r="H2000" t="s">
        <v>8253</v>
      </c>
      <c r="I2000">
        <v>1461765300</v>
      </c>
      <c r="J2000">
        <v>1459198499</v>
      </c>
      <c r="K2000" t="b">
        <v>0</v>
      </c>
      <c r="L2000">
        <v>8</v>
      </c>
      <c r="M2000" t="b">
        <v>0</v>
      </c>
      <c r="N2000" t="s">
        <v>8287</v>
      </c>
      <c r="O2000">
        <f t="shared" si="124"/>
        <v>3</v>
      </c>
      <c r="P2000">
        <f t="shared" si="125"/>
        <v>75</v>
      </c>
      <c r="Q2000" s="5" t="s">
        <v>8322</v>
      </c>
      <c r="R2000" t="s">
        <v>8341</v>
      </c>
      <c r="S2000" s="9">
        <f t="shared" si="126"/>
        <v>42457.538182870368</v>
      </c>
      <c r="T2000" s="9">
        <f t="shared" si="127"/>
        <v>42487.246527777774</v>
      </c>
    </row>
    <row r="2001" spans="1:20" ht="48">
      <c r="A2001">
        <v>1439</v>
      </c>
      <c r="B2001" s="3" t="s">
        <v>1440</v>
      </c>
      <c r="C2001" s="3" t="s">
        <v>5549</v>
      </c>
      <c r="D2001">
        <v>2725</v>
      </c>
      <c r="E2001">
        <v>180</v>
      </c>
      <c r="F2001" t="s">
        <v>8221</v>
      </c>
      <c r="G2001" t="s">
        <v>8229</v>
      </c>
      <c r="H2001" t="s">
        <v>8251</v>
      </c>
      <c r="I2001">
        <v>1425758101</v>
      </c>
      <c r="J2001">
        <v>1423166101</v>
      </c>
      <c r="K2001" t="b">
        <v>0</v>
      </c>
      <c r="L2001">
        <v>6</v>
      </c>
      <c r="M2001" t="b">
        <v>0</v>
      </c>
      <c r="N2001" t="s">
        <v>8287</v>
      </c>
      <c r="O2001">
        <f t="shared" si="124"/>
        <v>6.61</v>
      </c>
      <c r="P2001">
        <f t="shared" si="125"/>
        <v>30</v>
      </c>
      <c r="Q2001" s="5" t="s">
        <v>8322</v>
      </c>
      <c r="R2001" t="s">
        <v>8341</v>
      </c>
      <c r="S2001" s="9">
        <f t="shared" si="126"/>
        <v>42040.496539351851</v>
      </c>
      <c r="T2001" s="9">
        <f t="shared" si="127"/>
        <v>42070.496539351851</v>
      </c>
    </row>
    <row r="2002" spans="1:20" ht="48">
      <c r="A2002">
        <v>1440</v>
      </c>
      <c r="B2002" s="3" t="s">
        <v>1441</v>
      </c>
      <c r="C2002" s="3" t="s">
        <v>5550</v>
      </c>
      <c r="D2002">
        <v>13000</v>
      </c>
      <c r="E2002">
        <v>1</v>
      </c>
      <c r="F2002" t="s">
        <v>8221</v>
      </c>
      <c r="G2002" t="s">
        <v>8237</v>
      </c>
      <c r="H2002" t="s">
        <v>8249</v>
      </c>
      <c r="I2002">
        <v>1464285463</v>
      </c>
      <c r="J2002">
        <v>1461693463</v>
      </c>
      <c r="K2002" t="b">
        <v>0</v>
      </c>
      <c r="L2002">
        <v>1</v>
      </c>
      <c r="M2002" t="b">
        <v>0</v>
      </c>
      <c r="N2002" t="s">
        <v>8287</v>
      </c>
      <c r="O2002">
        <f t="shared" si="124"/>
        <v>0.01</v>
      </c>
      <c r="P2002">
        <f t="shared" si="125"/>
        <v>1</v>
      </c>
      <c r="Q2002" s="5" t="s">
        <v>8322</v>
      </c>
      <c r="R2002" t="s">
        <v>8341</v>
      </c>
      <c r="S2002" s="9">
        <f t="shared" si="126"/>
        <v>42486.415081018517</v>
      </c>
      <c r="T2002" s="9">
        <f t="shared" si="127"/>
        <v>42516.415081018517</v>
      </c>
    </row>
    <row r="2003" spans="1:20" ht="48">
      <c r="A2003">
        <v>1441</v>
      </c>
      <c r="B2003" s="3" t="s">
        <v>1442</v>
      </c>
      <c r="C2003" s="3" t="s">
        <v>5551</v>
      </c>
      <c r="D2003">
        <v>180000</v>
      </c>
      <c r="E2003">
        <v>2020</v>
      </c>
      <c r="F2003" t="s">
        <v>8221</v>
      </c>
      <c r="G2003" t="s">
        <v>8225</v>
      </c>
      <c r="H2003" t="s">
        <v>8247</v>
      </c>
      <c r="I2003">
        <v>1441995769</v>
      </c>
      <c r="J2003">
        <v>1436811769</v>
      </c>
      <c r="K2003" t="b">
        <v>0</v>
      </c>
      <c r="L2003">
        <v>3</v>
      </c>
      <c r="M2003" t="b">
        <v>0</v>
      </c>
      <c r="N2003" t="s">
        <v>8287</v>
      </c>
      <c r="O2003">
        <f t="shared" si="124"/>
        <v>1.1200000000000001</v>
      </c>
      <c r="P2003">
        <f t="shared" si="125"/>
        <v>673.33</v>
      </c>
      <c r="Q2003" s="5" t="s">
        <v>8322</v>
      </c>
      <c r="R2003" t="s">
        <v>8341</v>
      </c>
      <c r="S2003" s="9">
        <f t="shared" si="126"/>
        <v>42198.432511574072</v>
      </c>
      <c r="T2003" s="9">
        <f t="shared" si="127"/>
        <v>42258.432511574072</v>
      </c>
    </row>
    <row r="2004" spans="1:20" ht="48">
      <c r="A2004">
        <v>1442</v>
      </c>
      <c r="B2004" s="3" t="s">
        <v>1443</v>
      </c>
      <c r="C2004" s="3" t="s">
        <v>5552</v>
      </c>
      <c r="D2004">
        <v>1500</v>
      </c>
      <c r="E2004">
        <v>0</v>
      </c>
      <c r="F2004" t="s">
        <v>8221</v>
      </c>
      <c r="G2004" t="s">
        <v>8224</v>
      </c>
      <c r="H2004" t="s">
        <v>8246</v>
      </c>
      <c r="I2004">
        <v>1464190158</v>
      </c>
      <c r="J2004">
        <v>1461598158</v>
      </c>
      <c r="K2004" t="b">
        <v>0</v>
      </c>
      <c r="L2004">
        <v>0</v>
      </c>
      <c r="M2004" t="b">
        <v>0</v>
      </c>
      <c r="N2004" t="s">
        <v>8287</v>
      </c>
      <c r="O2004">
        <f t="shared" si="124"/>
        <v>0</v>
      </c>
      <c r="P2004" t="e">
        <f t="shared" si="125"/>
        <v>#DIV/0!</v>
      </c>
      <c r="Q2004" s="5" t="s">
        <v>8322</v>
      </c>
      <c r="R2004" t="s">
        <v>8341</v>
      </c>
      <c r="S2004" s="9">
        <f t="shared" si="126"/>
        <v>42485.312013888884</v>
      </c>
      <c r="T2004" s="9">
        <f t="shared" si="127"/>
        <v>42515.312013888884</v>
      </c>
    </row>
    <row r="2005" spans="1:20" ht="48">
      <c r="A2005">
        <v>1443</v>
      </c>
      <c r="B2005" s="3" t="s">
        <v>1444</v>
      </c>
      <c r="C2005" s="3" t="s">
        <v>5553</v>
      </c>
      <c r="D2005">
        <v>13000</v>
      </c>
      <c r="E2005">
        <v>0</v>
      </c>
      <c r="F2005" t="s">
        <v>8221</v>
      </c>
      <c r="G2005" t="s">
        <v>8230</v>
      </c>
      <c r="H2005" t="s">
        <v>8249</v>
      </c>
      <c r="I2005">
        <v>1483395209</v>
      </c>
      <c r="J2005">
        <v>1480803209</v>
      </c>
      <c r="K2005" t="b">
        <v>0</v>
      </c>
      <c r="L2005">
        <v>0</v>
      </c>
      <c r="M2005" t="b">
        <v>0</v>
      </c>
      <c r="N2005" t="s">
        <v>8287</v>
      </c>
      <c r="O2005">
        <f t="shared" si="124"/>
        <v>0</v>
      </c>
      <c r="P2005" t="e">
        <f t="shared" si="125"/>
        <v>#DIV/0!</v>
      </c>
      <c r="Q2005" s="5" t="s">
        <v>8322</v>
      </c>
      <c r="R2005" t="s">
        <v>8341</v>
      </c>
      <c r="S2005" s="9">
        <f t="shared" si="126"/>
        <v>42707.59269675926</v>
      </c>
      <c r="T2005" s="9">
        <f t="shared" si="127"/>
        <v>42737.59269675926</v>
      </c>
    </row>
    <row r="2006" spans="1:20" ht="32">
      <c r="A2006">
        <v>1444</v>
      </c>
      <c r="B2006" s="3" t="s">
        <v>1445</v>
      </c>
      <c r="C2006" s="3" t="s">
        <v>5554</v>
      </c>
      <c r="D2006">
        <v>4950</v>
      </c>
      <c r="E2006">
        <v>0</v>
      </c>
      <c r="F2006" t="s">
        <v>8221</v>
      </c>
      <c r="G2006" t="s">
        <v>8236</v>
      </c>
      <c r="H2006" t="s">
        <v>8249</v>
      </c>
      <c r="I2006">
        <v>1442091462</v>
      </c>
      <c r="J2006">
        <v>1436907462</v>
      </c>
      <c r="K2006" t="b">
        <v>0</v>
      </c>
      <c r="L2006">
        <v>0</v>
      </c>
      <c r="M2006" t="b">
        <v>0</v>
      </c>
      <c r="N2006" t="s">
        <v>8287</v>
      </c>
      <c r="O2006">
        <f t="shared" si="124"/>
        <v>0</v>
      </c>
      <c r="P2006" t="e">
        <f t="shared" si="125"/>
        <v>#DIV/0!</v>
      </c>
      <c r="Q2006" s="5" t="s">
        <v>8322</v>
      </c>
      <c r="R2006" t="s">
        <v>8341</v>
      </c>
      <c r="S2006" s="9">
        <f t="shared" si="126"/>
        <v>42199.540069444447</v>
      </c>
      <c r="T2006" s="9">
        <f t="shared" si="127"/>
        <v>42259.540069444447</v>
      </c>
    </row>
    <row r="2007" spans="1:20" ht="48">
      <c r="A2007">
        <v>1445</v>
      </c>
      <c r="B2007" s="3" t="s">
        <v>1446</v>
      </c>
      <c r="C2007" s="3" t="s">
        <v>5555</v>
      </c>
      <c r="D2007">
        <v>130000</v>
      </c>
      <c r="E2007">
        <v>0</v>
      </c>
      <c r="F2007" t="s">
        <v>8221</v>
      </c>
      <c r="G2007" t="s">
        <v>8236</v>
      </c>
      <c r="H2007" t="s">
        <v>8249</v>
      </c>
      <c r="I2007">
        <v>1434286855</v>
      </c>
      <c r="J2007">
        <v>1431694855</v>
      </c>
      <c r="K2007" t="b">
        <v>0</v>
      </c>
      <c r="L2007">
        <v>0</v>
      </c>
      <c r="M2007" t="b">
        <v>0</v>
      </c>
      <c r="N2007" t="s">
        <v>8287</v>
      </c>
      <c r="O2007">
        <f t="shared" si="124"/>
        <v>0</v>
      </c>
      <c r="P2007" t="e">
        <f t="shared" si="125"/>
        <v>#DIV/0!</v>
      </c>
      <c r="Q2007" s="5" t="s">
        <v>8322</v>
      </c>
      <c r="R2007" t="s">
        <v>8341</v>
      </c>
      <c r="S2007" s="9">
        <f t="shared" si="126"/>
        <v>42139.208969907406</v>
      </c>
      <c r="T2007" s="9">
        <f t="shared" si="127"/>
        <v>42169.208969907406</v>
      </c>
    </row>
    <row r="2008" spans="1:20" ht="48">
      <c r="A2008">
        <v>1446</v>
      </c>
      <c r="B2008" s="3" t="s">
        <v>1447</v>
      </c>
      <c r="C2008" s="3" t="s">
        <v>5556</v>
      </c>
      <c r="D2008">
        <v>900</v>
      </c>
      <c r="E2008">
        <v>0</v>
      </c>
      <c r="F2008" t="s">
        <v>8221</v>
      </c>
      <c r="G2008" t="s">
        <v>8237</v>
      </c>
      <c r="H2008" t="s">
        <v>8249</v>
      </c>
      <c r="I2008">
        <v>1461235478</v>
      </c>
      <c r="J2008">
        <v>1459507478</v>
      </c>
      <c r="K2008" t="b">
        <v>0</v>
      </c>
      <c r="L2008">
        <v>0</v>
      </c>
      <c r="M2008" t="b">
        <v>0</v>
      </c>
      <c r="N2008" t="s">
        <v>8287</v>
      </c>
      <c r="O2008">
        <f t="shared" si="124"/>
        <v>0</v>
      </c>
      <c r="P2008" t="e">
        <f t="shared" si="125"/>
        <v>#DIV/0!</v>
      </c>
      <c r="Q2008" s="5" t="s">
        <v>8322</v>
      </c>
      <c r="R2008" t="s">
        <v>8341</v>
      </c>
      <c r="S2008" s="9">
        <f t="shared" si="126"/>
        <v>42461.114328703705</v>
      </c>
      <c r="T2008" s="9">
        <f t="shared" si="127"/>
        <v>42481.114328703705</v>
      </c>
    </row>
    <row r="2009" spans="1:20" ht="32">
      <c r="A2009">
        <v>1447</v>
      </c>
      <c r="B2009" s="3" t="s">
        <v>1448</v>
      </c>
      <c r="C2009" s="3" t="s">
        <v>5557</v>
      </c>
      <c r="D2009">
        <v>500000</v>
      </c>
      <c r="E2009">
        <v>75</v>
      </c>
      <c r="F2009" t="s">
        <v>8221</v>
      </c>
      <c r="G2009" t="s">
        <v>8224</v>
      </c>
      <c r="H2009" t="s">
        <v>8246</v>
      </c>
      <c r="I2009">
        <v>1467999134</v>
      </c>
      <c r="J2009">
        <v>1465407134</v>
      </c>
      <c r="K2009" t="b">
        <v>0</v>
      </c>
      <c r="L2009">
        <v>3</v>
      </c>
      <c r="M2009" t="b">
        <v>0</v>
      </c>
      <c r="N2009" t="s">
        <v>8287</v>
      </c>
      <c r="O2009">
        <f t="shared" si="124"/>
        <v>0.02</v>
      </c>
      <c r="P2009">
        <f t="shared" si="125"/>
        <v>25</v>
      </c>
      <c r="Q2009" s="5" t="s">
        <v>8322</v>
      </c>
      <c r="R2009" t="s">
        <v>8341</v>
      </c>
      <c r="S2009" s="9">
        <f t="shared" si="126"/>
        <v>42529.39738425926</v>
      </c>
      <c r="T2009" s="9">
        <f t="shared" si="127"/>
        <v>42559.39738425926</v>
      </c>
    </row>
    <row r="2010" spans="1:20" ht="48">
      <c r="A2010">
        <v>1448</v>
      </c>
      <c r="B2010" s="3" t="s">
        <v>1449</v>
      </c>
      <c r="C2010" s="3" t="s">
        <v>5558</v>
      </c>
      <c r="D2010">
        <v>200000</v>
      </c>
      <c r="E2010">
        <v>0</v>
      </c>
      <c r="F2010" t="s">
        <v>8221</v>
      </c>
      <c r="G2010" t="s">
        <v>8226</v>
      </c>
      <c r="H2010" t="s">
        <v>8248</v>
      </c>
      <c r="I2010">
        <v>1432272300</v>
      </c>
      <c r="J2010">
        <v>1429655318</v>
      </c>
      <c r="K2010" t="b">
        <v>0</v>
      </c>
      <c r="L2010">
        <v>0</v>
      </c>
      <c r="M2010" t="b">
        <v>0</v>
      </c>
      <c r="N2010" t="s">
        <v>8287</v>
      </c>
      <c r="O2010">
        <f t="shared" si="124"/>
        <v>0</v>
      </c>
      <c r="P2010" t="e">
        <f t="shared" si="125"/>
        <v>#DIV/0!</v>
      </c>
      <c r="Q2010" s="5" t="s">
        <v>8322</v>
      </c>
      <c r="R2010" t="s">
        <v>8341</v>
      </c>
      <c r="S2010" s="9">
        <f t="shared" si="126"/>
        <v>42115.603217592587</v>
      </c>
      <c r="T2010" s="9">
        <f t="shared" si="127"/>
        <v>42145.892361111109</v>
      </c>
    </row>
    <row r="2011" spans="1:20" ht="48">
      <c r="A2011">
        <v>1449</v>
      </c>
      <c r="B2011" s="3" t="s">
        <v>1450</v>
      </c>
      <c r="C2011" s="3" t="s">
        <v>5559</v>
      </c>
      <c r="D2011">
        <v>8888</v>
      </c>
      <c r="E2011">
        <v>0</v>
      </c>
      <c r="F2011" t="s">
        <v>8221</v>
      </c>
      <c r="G2011" t="s">
        <v>8224</v>
      </c>
      <c r="H2011" t="s">
        <v>8246</v>
      </c>
      <c r="I2011">
        <v>1431286105</v>
      </c>
      <c r="J2011">
        <v>1427138905</v>
      </c>
      <c r="K2011" t="b">
        <v>0</v>
      </c>
      <c r="L2011">
        <v>0</v>
      </c>
      <c r="M2011" t="b">
        <v>0</v>
      </c>
      <c r="N2011" t="s">
        <v>8287</v>
      </c>
      <c r="O2011">
        <f t="shared" si="124"/>
        <v>0</v>
      </c>
      <c r="P2011" t="e">
        <f t="shared" si="125"/>
        <v>#DIV/0!</v>
      </c>
      <c r="Q2011" s="5" t="s">
        <v>8322</v>
      </c>
      <c r="R2011" t="s">
        <v>8341</v>
      </c>
      <c r="S2011" s="9">
        <f t="shared" si="126"/>
        <v>42086.478067129625</v>
      </c>
      <c r="T2011" s="9">
        <f t="shared" si="127"/>
        <v>42134.478067129625</v>
      </c>
    </row>
    <row r="2012" spans="1:20" ht="48">
      <c r="A2012">
        <v>1450</v>
      </c>
      <c r="B2012" s="3" t="s">
        <v>1451</v>
      </c>
      <c r="C2012" s="3" t="s">
        <v>5560</v>
      </c>
      <c r="D2012">
        <v>100000</v>
      </c>
      <c r="E2012">
        <v>1</v>
      </c>
      <c r="F2012" t="s">
        <v>8221</v>
      </c>
      <c r="G2012" t="s">
        <v>8224</v>
      </c>
      <c r="H2012" t="s">
        <v>8246</v>
      </c>
      <c r="I2012">
        <v>1455941197</v>
      </c>
      <c r="J2012">
        <v>1453349197</v>
      </c>
      <c r="K2012" t="b">
        <v>0</v>
      </c>
      <c r="L2012">
        <v>1</v>
      </c>
      <c r="M2012" t="b">
        <v>0</v>
      </c>
      <c r="N2012" t="s">
        <v>8287</v>
      </c>
      <c r="O2012">
        <f t="shared" si="124"/>
        <v>0</v>
      </c>
      <c r="P2012">
        <f t="shared" si="125"/>
        <v>1</v>
      </c>
      <c r="Q2012" s="5" t="s">
        <v>8322</v>
      </c>
      <c r="R2012" t="s">
        <v>8341</v>
      </c>
      <c r="S2012" s="9">
        <f t="shared" si="126"/>
        <v>42389.837928240733</v>
      </c>
      <c r="T2012" s="9">
        <f t="shared" si="127"/>
        <v>42419.837928240733</v>
      </c>
    </row>
    <row r="2013" spans="1:20" ht="32">
      <c r="A2013">
        <v>1451</v>
      </c>
      <c r="B2013" s="3" t="s">
        <v>1452</v>
      </c>
      <c r="C2013" s="3" t="s">
        <v>5561</v>
      </c>
      <c r="D2013">
        <v>18950</v>
      </c>
      <c r="E2013">
        <v>2</v>
      </c>
      <c r="F2013" t="s">
        <v>8220</v>
      </c>
      <c r="G2013" t="s">
        <v>8224</v>
      </c>
      <c r="H2013" t="s">
        <v>8246</v>
      </c>
      <c r="I2013">
        <v>1416355259</v>
      </c>
      <c r="J2013">
        <v>1413759659</v>
      </c>
      <c r="K2013" t="b">
        <v>0</v>
      </c>
      <c r="L2013">
        <v>2</v>
      </c>
      <c r="M2013" t="b">
        <v>0</v>
      </c>
      <c r="N2013" t="s">
        <v>8287</v>
      </c>
      <c r="O2013">
        <f t="shared" si="124"/>
        <v>0.01</v>
      </c>
      <c r="P2013">
        <f t="shared" si="125"/>
        <v>1</v>
      </c>
      <c r="Q2013" s="5" t="s">
        <v>8322</v>
      </c>
      <c r="R2013" t="s">
        <v>8341</v>
      </c>
      <c r="S2013" s="9">
        <f t="shared" si="126"/>
        <v>41931.62568287037</v>
      </c>
      <c r="T2013" s="9">
        <f t="shared" si="127"/>
        <v>41961.667349537034</v>
      </c>
    </row>
    <row r="2014" spans="1:20" ht="32">
      <c r="A2014">
        <v>1452</v>
      </c>
      <c r="B2014" s="3" t="s">
        <v>1453</v>
      </c>
      <c r="C2014" s="3" t="s">
        <v>5562</v>
      </c>
      <c r="D2014">
        <v>14000</v>
      </c>
      <c r="E2014">
        <v>0</v>
      </c>
      <c r="F2014" t="s">
        <v>8220</v>
      </c>
      <c r="G2014" t="s">
        <v>8224</v>
      </c>
      <c r="H2014" t="s">
        <v>8246</v>
      </c>
      <c r="I2014">
        <v>1406566363</v>
      </c>
      <c r="J2014">
        <v>1403974363</v>
      </c>
      <c r="K2014" t="b">
        <v>0</v>
      </c>
      <c r="L2014">
        <v>0</v>
      </c>
      <c r="M2014" t="b">
        <v>0</v>
      </c>
      <c r="N2014" t="s">
        <v>8287</v>
      </c>
      <c r="O2014">
        <f t="shared" si="124"/>
        <v>0</v>
      </c>
      <c r="P2014" t="e">
        <f t="shared" si="125"/>
        <v>#DIV/0!</v>
      </c>
      <c r="Q2014" s="5" t="s">
        <v>8322</v>
      </c>
      <c r="R2014" t="s">
        <v>8341</v>
      </c>
      <c r="S2014" s="9">
        <f t="shared" si="126"/>
        <v>41818.369942129626</v>
      </c>
      <c r="T2014" s="9">
        <f t="shared" si="127"/>
        <v>41848.369942129626</v>
      </c>
    </row>
    <row r="2015" spans="1:20" ht="48">
      <c r="A2015">
        <v>1453</v>
      </c>
      <c r="B2015" s="3" t="s">
        <v>1454</v>
      </c>
      <c r="C2015" s="3" t="s">
        <v>5563</v>
      </c>
      <c r="D2015">
        <v>25000</v>
      </c>
      <c r="E2015">
        <v>0</v>
      </c>
      <c r="F2015" t="s">
        <v>8220</v>
      </c>
      <c r="G2015" t="s">
        <v>8230</v>
      </c>
      <c r="H2015" t="s">
        <v>8249</v>
      </c>
      <c r="I2015">
        <v>1492270947</v>
      </c>
      <c r="J2015">
        <v>1488386547</v>
      </c>
      <c r="K2015" t="b">
        <v>0</v>
      </c>
      <c r="L2015">
        <v>0</v>
      </c>
      <c r="M2015" t="b">
        <v>0</v>
      </c>
      <c r="N2015" t="s">
        <v>8287</v>
      </c>
      <c r="O2015">
        <f t="shared" si="124"/>
        <v>0</v>
      </c>
      <c r="P2015" t="e">
        <f t="shared" si="125"/>
        <v>#DIV/0!</v>
      </c>
      <c r="Q2015" s="5" t="s">
        <v>8322</v>
      </c>
      <c r="R2015" t="s">
        <v>8341</v>
      </c>
      <c r="S2015" s="9">
        <f t="shared" si="126"/>
        <v>42795.362812499996</v>
      </c>
      <c r="T2015" s="9">
        <f t="shared" si="127"/>
        <v>42840.321145833332</v>
      </c>
    </row>
    <row r="2016" spans="1:20" ht="48">
      <c r="A2016">
        <v>1454</v>
      </c>
      <c r="B2016" s="3" t="s">
        <v>1455</v>
      </c>
      <c r="C2016" s="3" t="s">
        <v>5564</v>
      </c>
      <c r="D2016">
        <v>1750</v>
      </c>
      <c r="E2016">
        <v>15</v>
      </c>
      <c r="F2016" t="s">
        <v>8220</v>
      </c>
      <c r="G2016" t="s">
        <v>8227</v>
      </c>
      <c r="H2016" t="s">
        <v>8249</v>
      </c>
      <c r="I2016">
        <v>1461535140</v>
      </c>
      <c r="J2016">
        <v>1459716480</v>
      </c>
      <c r="K2016" t="b">
        <v>0</v>
      </c>
      <c r="L2016">
        <v>1</v>
      </c>
      <c r="M2016" t="b">
        <v>0</v>
      </c>
      <c r="N2016" t="s">
        <v>8287</v>
      </c>
      <c r="O2016">
        <f t="shared" si="124"/>
        <v>0.86</v>
      </c>
      <c r="P2016">
        <f t="shared" si="125"/>
        <v>15</v>
      </c>
      <c r="Q2016" s="5" t="s">
        <v>8322</v>
      </c>
      <c r="R2016" t="s">
        <v>8341</v>
      </c>
      <c r="S2016" s="9">
        <f t="shared" si="126"/>
        <v>42463.533333333333</v>
      </c>
      <c r="T2016" s="9">
        <f t="shared" si="127"/>
        <v>42484.582638888889</v>
      </c>
    </row>
    <row r="2017" spans="1:20" ht="48">
      <c r="A2017">
        <v>1455</v>
      </c>
      <c r="B2017" s="3" t="s">
        <v>1456</v>
      </c>
      <c r="C2017" s="3" t="s">
        <v>5565</v>
      </c>
      <c r="D2017">
        <v>15000</v>
      </c>
      <c r="E2017">
        <v>1575</v>
      </c>
      <c r="F2017" t="s">
        <v>8220</v>
      </c>
      <c r="G2017" t="s">
        <v>8224</v>
      </c>
      <c r="H2017" t="s">
        <v>8246</v>
      </c>
      <c r="I2017">
        <v>1409924340</v>
      </c>
      <c r="J2017">
        <v>1405181320</v>
      </c>
      <c r="K2017" t="b">
        <v>0</v>
      </c>
      <c r="L2017">
        <v>7</v>
      </c>
      <c r="M2017" t="b">
        <v>0</v>
      </c>
      <c r="N2017" t="s">
        <v>8287</v>
      </c>
      <c r="O2017">
        <f t="shared" si="124"/>
        <v>10.5</v>
      </c>
      <c r="P2017">
        <f t="shared" si="125"/>
        <v>225</v>
      </c>
      <c r="Q2017" s="5" t="s">
        <v>8322</v>
      </c>
      <c r="R2017" t="s">
        <v>8341</v>
      </c>
      <c r="S2017" s="9">
        <f t="shared" si="126"/>
        <v>41832.33935185185</v>
      </c>
      <c r="T2017" s="9">
        <f t="shared" si="127"/>
        <v>41887.235416666663</v>
      </c>
    </row>
    <row r="2018" spans="1:20" ht="16">
      <c r="A2018">
        <v>1456</v>
      </c>
      <c r="B2018" s="3" t="s">
        <v>1457</v>
      </c>
      <c r="C2018" s="3" t="s">
        <v>5566</v>
      </c>
      <c r="D2018">
        <v>5000</v>
      </c>
      <c r="E2018">
        <v>145</v>
      </c>
      <c r="F2018" t="s">
        <v>8220</v>
      </c>
      <c r="G2018" t="s">
        <v>8237</v>
      </c>
      <c r="H2018" t="s">
        <v>8249</v>
      </c>
      <c r="I2018">
        <v>1483459365</v>
      </c>
      <c r="J2018">
        <v>1480867365</v>
      </c>
      <c r="K2018" t="b">
        <v>0</v>
      </c>
      <c r="L2018">
        <v>3</v>
      </c>
      <c r="M2018" t="b">
        <v>0</v>
      </c>
      <c r="N2018" t="s">
        <v>8287</v>
      </c>
      <c r="O2018">
        <f t="shared" si="124"/>
        <v>2.9</v>
      </c>
      <c r="P2018">
        <f t="shared" si="125"/>
        <v>48.33</v>
      </c>
      <c r="Q2018" s="5" t="s">
        <v>8322</v>
      </c>
      <c r="R2018" t="s">
        <v>8341</v>
      </c>
      <c r="S2018" s="9">
        <f t="shared" si="126"/>
        <v>42708.335243055553</v>
      </c>
      <c r="T2018" s="9">
        <f t="shared" si="127"/>
        <v>42738.335243055553</v>
      </c>
    </row>
    <row r="2019" spans="1:20" ht="32">
      <c r="A2019">
        <v>1457</v>
      </c>
      <c r="B2019" s="3" t="s">
        <v>1458</v>
      </c>
      <c r="C2019" s="3" t="s">
        <v>5567</v>
      </c>
      <c r="D2019">
        <v>6000</v>
      </c>
      <c r="E2019">
        <v>0</v>
      </c>
      <c r="F2019" t="s">
        <v>8220</v>
      </c>
      <c r="G2019" t="s">
        <v>8224</v>
      </c>
      <c r="H2019" t="s">
        <v>8246</v>
      </c>
      <c r="I2019">
        <v>1447281044</v>
      </c>
      <c r="J2019">
        <v>1444685444</v>
      </c>
      <c r="K2019" t="b">
        <v>0</v>
      </c>
      <c r="L2019">
        <v>0</v>
      </c>
      <c r="M2019" t="b">
        <v>0</v>
      </c>
      <c r="N2019" t="s">
        <v>8287</v>
      </c>
      <c r="O2019">
        <f t="shared" si="124"/>
        <v>0</v>
      </c>
      <c r="P2019" t="e">
        <f t="shared" si="125"/>
        <v>#DIV/0!</v>
      </c>
      <c r="Q2019" s="5" t="s">
        <v>8322</v>
      </c>
      <c r="R2019" t="s">
        <v>8341</v>
      </c>
      <c r="S2019" s="9">
        <f t="shared" si="126"/>
        <v>42289.563009259255</v>
      </c>
      <c r="T2019" s="9">
        <f t="shared" si="127"/>
        <v>42319.604675925926</v>
      </c>
    </row>
    <row r="2020" spans="1:20" ht="48">
      <c r="A2020">
        <v>1458</v>
      </c>
      <c r="B2020" s="3" t="s">
        <v>1459</v>
      </c>
      <c r="C2020" s="3" t="s">
        <v>5568</v>
      </c>
      <c r="D2020">
        <v>5000</v>
      </c>
      <c r="E2020">
        <v>0</v>
      </c>
      <c r="F2020" t="s">
        <v>8220</v>
      </c>
      <c r="G2020" t="s">
        <v>8224</v>
      </c>
      <c r="H2020" t="s">
        <v>8246</v>
      </c>
      <c r="I2020">
        <v>1407729600</v>
      </c>
      <c r="J2020">
        <v>1405097760</v>
      </c>
      <c r="K2020" t="b">
        <v>0</v>
      </c>
      <c r="L2020">
        <v>0</v>
      </c>
      <c r="M2020" t="b">
        <v>0</v>
      </c>
      <c r="N2020" t="s">
        <v>8287</v>
      </c>
      <c r="O2020">
        <f t="shared" si="124"/>
        <v>0</v>
      </c>
      <c r="P2020" t="e">
        <f t="shared" si="125"/>
        <v>#DIV/0!</v>
      </c>
      <c r="Q2020" s="5" t="s">
        <v>8322</v>
      </c>
      <c r="R2020" t="s">
        <v>8341</v>
      </c>
      <c r="S2020" s="9">
        <f t="shared" si="126"/>
        <v>41831.37222222222</v>
      </c>
      <c r="T2020" s="9">
        <f t="shared" si="127"/>
        <v>41861.833333333328</v>
      </c>
    </row>
    <row r="2021" spans="1:20" ht="48">
      <c r="A2021">
        <v>1459</v>
      </c>
      <c r="B2021" s="3" t="s">
        <v>1460</v>
      </c>
      <c r="C2021" s="3" t="s">
        <v>5569</v>
      </c>
      <c r="D2021">
        <v>37000</v>
      </c>
      <c r="E2021">
        <v>0</v>
      </c>
      <c r="F2021" t="s">
        <v>8220</v>
      </c>
      <c r="G2021" t="s">
        <v>8232</v>
      </c>
      <c r="H2021" t="s">
        <v>8253</v>
      </c>
      <c r="I2021">
        <v>1449077100</v>
      </c>
      <c r="J2021">
        <v>1446612896</v>
      </c>
      <c r="K2021" t="b">
        <v>0</v>
      </c>
      <c r="L2021">
        <v>0</v>
      </c>
      <c r="M2021" t="b">
        <v>0</v>
      </c>
      <c r="N2021" t="s">
        <v>8287</v>
      </c>
      <c r="O2021">
        <f t="shared" si="124"/>
        <v>0</v>
      </c>
      <c r="P2021" t="e">
        <f t="shared" si="125"/>
        <v>#DIV/0!</v>
      </c>
      <c r="Q2021" s="5" t="s">
        <v>8322</v>
      </c>
      <c r="R2021" t="s">
        <v>8341</v>
      </c>
      <c r="S2021" s="9">
        <f t="shared" si="126"/>
        <v>42311.871481481481</v>
      </c>
      <c r="T2021" s="9">
        <f t="shared" si="127"/>
        <v>42340.392361111109</v>
      </c>
    </row>
    <row r="2022" spans="1:20" ht="48">
      <c r="A2022">
        <v>1460</v>
      </c>
      <c r="B2022" s="3" t="s">
        <v>1461</v>
      </c>
      <c r="C2022" s="3" t="s">
        <v>5570</v>
      </c>
      <c r="D2022">
        <v>25000000</v>
      </c>
      <c r="E2022">
        <v>0</v>
      </c>
      <c r="F2022" t="s">
        <v>8220</v>
      </c>
      <c r="G2022" t="s">
        <v>8224</v>
      </c>
      <c r="H2022" t="s">
        <v>8246</v>
      </c>
      <c r="I2022">
        <v>1417391100</v>
      </c>
      <c r="J2022">
        <v>1412371898</v>
      </c>
      <c r="K2022" t="b">
        <v>0</v>
      </c>
      <c r="L2022">
        <v>0</v>
      </c>
      <c r="M2022" t="b">
        <v>0</v>
      </c>
      <c r="N2022" t="s">
        <v>8287</v>
      </c>
      <c r="O2022">
        <f t="shared" si="124"/>
        <v>0</v>
      </c>
      <c r="P2022" t="e">
        <f t="shared" si="125"/>
        <v>#DIV/0!</v>
      </c>
      <c r="Q2022" s="5" t="s">
        <v>8322</v>
      </c>
      <c r="R2022" t="s">
        <v>8341</v>
      </c>
      <c r="S2022" s="9">
        <f t="shared" si="126"/>
        <v>41915.563634259255</v>
      </c>
      <c r="T2022" s="9">
        <f t="shared" si="127"/>
        <v>41973.656249999993</v>
      </c>
    </row>
    <row r="2023" spans="1:20" ht="32">
      <c r="A2023">
        <v>1461</v>
      </c>
      <c r="B2023" s="3" t="s">
        <v>1462</v>
      </c>
      <c r="C2023" s="3" t="s">
        <v>5571</v>
      </c>
      <c r="D2023">
        <v>15000</v>
      </c>
      <c r="E2023">
        <v>15186.69</v>
      </c>
      <c r="F2023" t="s">
        <v>8219</v>
      </c>
      <c r="G2023" t="s">
        <v>8224</v>
      </c>
      <c r="H2023" t="s">
        <v>8246</v>
      </c>
      <c r="I2023">
        <v>1413849600</v>
      </c>
      <c r="J2023">
        <v>1410967754</v>
      </c>
      <c r="K2023" t="b">
        <v>1</v>
      </c>
      <c r="L2023">
        <v>340</v>
      </c>
      <c r="M2023" t="b">
        <v>1</v>
      </c>
      <c r="N2023" t="s">
        <v>8288</v>
      </c>
      <c r="O2023">
        <f t="shared" si="124"/>
        <v>101.24</v>
      </c>
      <c r="P2023">
        <f t="shared" si="125"/>
        <v>44.67</v>
      </c>
      <c r="Q2023" s="5" t="s">
        <v>8322</v>
      </c>
      <c r="R2023" t="s">
        <v>8342</v>
      </c>
      <c r="S2023" s="9">
        <f t="shared" si="126"/>
        <v>41899.311967592592</v>
      </c>
      <c r="T2023" s="9">
        <f t="shared" si="127"/>
        <v>41932.666666666664</v>
      </c>
    </row>
    <row r="2024" spans="1:20" ht="32">
      <c r="A2024">
        <v>1462</v>
      </c>
      <c r="B2024" s="3" t="s">
        <v>1463</v>
      </c>
      <c r="C2024" s="3" t="s">
        <v>5572</v>
      </c>
      <c r="D2024">
        <v>4000</v>
      </c>
      <c r="E2024">
        <v>4340.7</v>
      </c>
      <c r="F2024" t="s">
        <v>8219</v>
      </c>
      <c r="G2024" t="s">
        <v>8224</v>
      </c>
      <c r="H2024" t="s">
        <v>8246</v>
      </c>
      <c r="I2024">
        <v>1365609271</v>
      </c>
      <c r="J2024">
        <v>1363017271</v>
      </c>
      <c r="K2024" t="b">
        <v>1</v>
      </c>
      <c r="L2024">
        <v>150</v>
      </c>
      <c r="M2024" t="b">
        <v>1</v>
      </c>
      <c r="N2024" t="s">
        <v>8288</v>
      </c>
      <c r="O2024">
        <f t="shared" si="124"/>
        <v>108.52</v>
      </c>
      <c r="P2024">
        <f t="shared" si="125"/>
        <v>28.94</v>
      </c>
      <c r="Q2024" s="5" t="s">
        <v>8322</v>
      </c>
      <c r="R2024" t="s">
        <v>8342</v>
      </c>
      <c r="S2024" s="9">
        <f t="shared" si="126"/>
        <v>41344.329525462963</v>
      </c>
      <c r="T2024" s="9">
        <f t="shared" si="127"/>
        <v>41374.329525462963</v>
      </c>
    </row>
    <row r="2025" spans="1:20" ht="48">
      <c r="A2025">
        <v>1463</v>
      </c>
      <c r="B2025" s="3" t="s">
        <v>1464</v>
      </c>
      <c r="C2025" s="3" t="s">
        <v>5573</v>
      </c>
      <c r="D2025">
        <v>600</v>
      </c>
      <c r="E2025">
        <v>886</v>
      </c>
      <c r="F2025" t="s">
        <v>8219</v>
      </c>
      <c r="G2025" t="s">
        <v>8224</v>
      </c>
      <c r="H2025" t="s">
        <v>8246</v>
      </c>
      <c r="I2025">
        <v>1365367938</v>
      </c>
      <c r="J2025">
        <v>1361483538</v>
      </c>
      <c r="K2025" t="b">
        <v>1</v>
      </c>
      <c r="L2025">
        <v>25</v>
      </c>
      <c r="M2025" t="b">
        <v>1</v>
      </c>
      <c r="N2025" t="s">
        <v>8288</v>
      </c>
      <c r="O2025">
        <f t="shared" si="124"/>
        <v>147.66999999999999</v>
      </c>
      <c r="P2025">
        <f t="shared" si="125"/>
        <v>35.44</v>
      </c>
      <c r="Q2025" s="5" t="s">
        <v>8322</v>
      </c>
      <c r="R2025" t="s">
        <v>8342</v>
      </c>
      <c r="S2025" s="9">
        <f t="shared" si="126"/>
        <v>41326.577986111108</v>
      </c>
      <c r="T2025" s="9">
        <f t="shared" si="127"/>
        <v>41371.536319444444</v>
      </c>
    </row>
    <row r="2026" spans="1:20" ht="16">
      <c r="A2026">
        <v>1464</v>
      </c>
      <c r="B2026" s="3" t="s">
        <v>1465</v>
      </c>
      <c r="C2026" s="3" t="s">
        <v>5574</v>
      </c>
      <c r="D2026">
        <v>5000</v>
      </c>
      <c r="E2026">
        <v>8160</v>
      </c>
      <c r="F2026" t="s">
        <v>8219</v>
      </c>
      <c r="G2026" t="s">
        <v>8224</v>
      </c>
      <c r="H2026" t="s">
        <v>8246</v>
      </c>
      <c r="I2026">
        <v>1361029958</v>
      </c>
      <c r="J2026">
        <v>1358437958</v>
      </c>
      <c r="K2026" t="b">
        <v>1</v>
      </c>
      <c r="L2026">
        <v>234</v>
      </c>
      <c r="M2026" t="b">
        <v>1</v>
      </c>
      <c r="N2026" t="s">
        <v>8288</v>
      </c>
      <c r="O2026">
        <f t="shared" si="124"/>
        <v>163.19999999999999</v>
      </c>
      <c r="P2026">
        <f t="shared" si="125"/>
        <v>34.869999999999997</v>
      </c>
      <c r="Q2026" s="5" t="s">
        <v>8322</v>
      </c>
      <c r="R2026" t="s">
        <v>8342</v>
      </c>
      <c r="S2026" s="9">
        <f t="shared" si="126"/>
        <v>41291.328217592592</v>
      </c>
      <c r="T2026" s="9">
        <f t="shared" si="127"/>
        <v>41321.328217592592</v>
      </c>
    </row>
    <row r="2027" spans="1:20" ht="48">
      <c r="A2027">
        <v>1465</v>
      </c>
      <c r="B2027" s="3" t="s">
        <v>1466</v>
      </c>
      <c r="C2027" s="3" t="s">
        <v>5575</v>
      </c>
      <c r="D2027">
        <v>30000</v>
      </c>
      <c r="E2027">
        <v>136924.35</v>
      </c>
      <c r="F2027" t="s">
        <v>8219</v>
      </c>
      <c r="G2027" t="s">
        <v>8224</v>
      </c>
      <c r="H2027" t="s">
        <v>8246</v>
      </c>
      <c r="I2027">
        <v>1332385200</v>
      </c>
      <c r="J2027">
        <v>1329759452</v>
      </c>
      <c r="K2027" t="b">
        <v>1</v>
      </c>
      <c r="L2027">
        <v>2602</v>
      </c>
      <c r="M2027" t="b">
        <v>1</v>
      </c>
      <c r="N2027" t="s">
        <v>8288</v>
      </c>
      <c r="O2027">
        <f t="shared" si="124"/>
        <v>456.41</v>
      </c>
      <c r="P2027">
        <f t="shared" si="125"/>
        <v>52.62</v>
      </c>
      <c r="Q2027" s="5" t="s">
        <v>8322</v>
      </c>
      <c r="R2027" t="s">
        <v>8342</v>
      </c>
      <c r="S2027" s="9">
        <f t="shared" si="126"/>
        <v>40959.401064814811</v>
      </c>
      <c r="T2027" s="9">
        <f t="shared" si="127"/>
        <v>40989.791666666664</v>
      </c>
    </row>
    <row r="2028" spans="1:20" ht="48">
      <c r="A2028">
        <v>1466</v>
      </c>
      <c r="B2028" s="3" t="s">
        <v>1467</v>
      </c>
      <c r="C2028" s="3" t="s">
        <v>5576</v>
      </c>
      <c r="D2028">
        <v>16000</v>
      </c>
      <c r="E2028">
        <v>17260.37</v>
      </c>
      <c r="F2028" t="s">
        <v>8219</v>
      </c>
      <c r="G2028" t="s">
        <v>8224</v>
      </c>
      <c r="H2028" t="s">
        <v>8246</v>
      </c>
      <c r="I2028">
        <v>1452574800</v>
      </c>
      <c r="J2028">
        <v>1449029266</v>
      </c>
      <c r="K2028" t="b">
        <v>1</v>
      </c>
      <c r="L2028">
        <v>248</v>
      </c>
      <c r="M2028" t="b">
        <v>1</v>
      </c>
      <c r="N2028" t="s">
        <v>8288</v>
      </c>
      <c r="O2028">
        <f t="shared" si="124"/>
        <v>107.88</v>
      </c>
      <c r="P2028">
        <f t="shared" si="125"/>
        <v>69.599999999999994</v>
      </c>
      <c r="Q2028" s="5" t="s">
        <v>8322</v>
      </c>
      <c r="R2028" t="s">
        <v>8342</v>
      </c>
      <c r="S2028" s="9">
        <f t="shared" si="126"/>
        <v>42339.838726851849</v>
      </c>
      <c r="T2028" s="9">
        <f t="shared" si="127"/>
        <v>42380.874999999993</v>
      </c>
    </row>
    <row r="2029" spans="1:20" ht="32">
      <c r="A2029">
        <v>1467</v>
      </c>
      <c r="B2029" s="3" t="s">
        <v>1468</v>
      </c>
      <c r="C2029" s="3" t="s">
        <v>5577</v>
      </c>
      <c r="D2029">
        <v>40000</v>
      </c>
      <c r="E2029">
        <v>46032</v>
      </c>
      <c r="F2029" t="s">
        <v>8219</v>
      </c>
      <c r="G2029" t="s">
        <v>8224</v>
      </c>
      <c r="H2029" t="s">
        <v>8246</v>
      </c>
      <c r="I2029">
        <v>1332699285</v>
      </c>
      <c r="J2029">
        <v>1327518885</v>
      </c>
      <c r="K2029" t="b">
        <v>1</v>
      </c>
      <c r="L2029">
        <v>600</v>
      </c>
      <c r="M2029" t="b">
        <v>1</v>
      </c>
      <c r="N2029" t="s">
        <v>8288</v>
      </c>
      <c r="O2029">
        <f t="shared" si="124"/>
        <v>115.08</v>
      </c>
      <c r="P2029">
        <f t="shared" si="125"/>
        <v>76.72</v>
      </c>
      <c r="Q2029" s="5" t="s">
        <v>8322</v>
      </c>
      <c r="R2029" t="s">
        <v>8342</v>
      </c>
      <c r="S2029" s="9">
        <f t="shared" si="126"/>
        <v>40933.468576388885</v>
      </c>
      <c r="T2029" s="9">
        <f t="shared" si="127"/>
        <v>40993.42690972222</v>
      </c>
    </row>
    <row r="2030" spans="1:20" ht="48">
      <c r="A2030">
        <v>1468</v>
      </c>
      <c r="B2030" s="3" t="s">
        <v>1469</v>
      </c>
      <c r="C2030" s="3" t="s">
        <v>5578</v>
      </c>
      <c r="D2030">
        <v>9500</v>
      </c>
      <c r="E2030">
        <v>9725</v>
      </c>
      <c r="F2030" t="s">
        <v>8219</v>
      </c>
      <c r="G2030" t="s">
        <v>8224</v>
      </c>
      <c r="H2030" t="s">
        <v>8246</v>
      </c>
      <c r="I2030">
        <v>1307838049</v>
      </c>
      <c r="J2030">
        <v>1302654049</v>
      </c>
      <c r="K2030" t="b">
        <v>1</v>
      </c>
      <c r="L2030">
        <v>293</v>
      </c>
      <c r="M2030" t="b">
        <v>1</v>
      </c>
      <c r="N2030" t="s">
        <v>8288</v>
      </c>
      <c r="O2030">
        <f t="shared" si="124"/>
        <v>102.37</v>
      </c>
      <c r="P2030">
        <f t="shared" si="125"/>
        <v>33.19</v>
      </c>
      <c r="Q2030" s="5" t="s">
        <v>8322</v>
      </c>
      <c r="R2030" t="s">
        <v>8342</v>
      </c>
      <c r="S2030" s="9">
        <f t="shared" si="126"/>
        <v>40645.681122685179</v>
      </c>
      <c r="T2030" s="9">
        <f t="shared" si="127"/>
        <v>40705.681122685179</v>
      </c>
    </row>
    <row r="2031" spans="1:20" ht="32">
      <c r="A2031">
        <v>1469</v>
      </c>
      <c r="B2031" s="3" t="s">
        <v>1470</v>
      </c>
      <c r="C2031" s="3" t="s">
        <v>5579</v>
      </c>
      <c r="D2031">
        <v>44250</v>
      </c>
      <c r="E2031">
        <v>47978</v>
      </c>
      <c r="F2031" t="s">
        <v>8219</v>
      </c>
      <c r="G2031" t="s">
        <v>8224</v>
      </c>
      <c r="H2031" t="s">
        <v>8246</v>
      </c>
      <c r="I2031">
        <v>1360938109</v>
      </c>
      <c r="J2031">
        <v>1358346109</v>
      </c>
      <c r="K2031" t="b">
        <v>1</v>
      </c>
      <c r="L2031">
        <v>321</v>
      </c>
      <c r="M2031" t="b">
        <v>1</v>
      </c>
      <c r="N2031" t="s">
        <v>8288</v>
      </c>
      <c r="O2031">
        <f t="shared" si="124"/>
        <v>108.42</v>
      </c>
      <c r="P2031">
        <f t="shared" si="125"/>
        <v>149.46</v>
      </c>
      <c r="Q2031" s="5" t="s">
        <v>8322</v>
      </c>
      <c r="R2031" t="s">
        <v>8342</v>
      </c>
      <c r="S2031" s="9">
        <f t="shared" si="126"/>
        <v>41290.265150462961</v>
      </c>
      <c r="T2031" s="9">
        <f t="shared" si="127"/>
        <v>41320.265150462961</v>
      </c>
    </row>
    <row r="2032" spans="1:20" ht="48">
      <c r="A2032">
        <v>1470</v>
      </c>
      <c r="B2032" s="3" t="s">
        <v>1471</v>
      </c>
      <c r="C2032" s="3" t="s">
        <v>5580</v>
      </c>
      <c r="D2032">
        <v>1500</v>
      </c>
      <c r="E2032">
        <v>1877</v>
      </c>
      <c r="F2032" t="s">
        <v>8219</v>
      </c>
      <c r="G2032" t="s">
        <v>8224</v>
      </c>
      <c r="H2032" t="s">
        <v>8246</v>
      </c>
      <c r="I2032">
        <v>1356724263</v>
      </c>
      <c r="J2032">
        <v>1354909863</v>
      </c>
      <c r="K2032" t="b">
        <v>1</v>
      </c>
      <c r="L2032">
        <v>81</v>
      </c>
      <c r="M2032" t="b">
        <v>1</v>
      </c>
      <c r="N2032" t="s">
        <v>8288</v>
      </c>
      <c r="O2032">
        <f t="shared" si="124"/>
        <v>125.13</v>
      </c>
      <c r="P2032">
        <f t="shared" si="125"/>
        <v>23.17</v>
      </c>
      <c r="Q2032" s="5" t="s">
        <v>8322</v>
      </c>
      <c r="R2032" t="s">
        <v>8342</v>
      </c>
      <c r="S2032" s="9">
        <f t="shared" si="126"/>
        <v>41250.493784722217</v>
      </c>
      <c r="T2032" s="9">
        <f t="shared" si="127"/>
        <v>41271.493784722217</v>
      </c>
    </row>
    <row r="2033" spans="1:20" ht="48">
      <c r="A2033">
        <v>1471</v>
      </c>
      <c r="B2033" s="3" t="s">
        <v>1472</v>
      </c>
      <c r="C2033" s="3" t="s">
        <v>5581</v>
      </c>
      <c r="D2033">
        <v>32000</v>
      </c>
      <c r="E2033">
        <v>33229</v>
      </c>
      <c r="F2033" t="s">
        <v>8219</v>
      </c>
      <c r="G2033" t="s">
        <v>8224</v>
      </c>
      <c r="H2033" t="s">
        <v>8246</v>
      </c>
      <c r="I2033">
        <v>1428620334</v>
      </c>
      <c r="J2033">
        <v>1426028334</v>
      </c>
      <c r="K2033" t="b">
        <v>1</v>
      </c>
      <c r="L2033">
        <v>343</v>
      </c>
      <c r="M2033" t="b">
        <v>1</v>
      </c>
      <c r="N2033" t="s">
        <v>8288</v>
      </c>
      <c r="O2033">
        <f t="shared" si="124"/>
        <v>103.84</v>
      </c>
      <c r="P2033">
        <f t="shared" si="125"/>
        <v>96.88</v>
      </c>
      <c r="Q2033" s="5" t="s">
        <v>8322</v>
      </c>
      <c r="R2033" t="s">
        <v>8342</v>
      </c>
      <c r="S2033" s="9">
        <f t="shared" si="126"/>
        <v>42073.624236111107</v>
      </c>
      <c r="T2033" s="9">
        <f t="shared" si="127"/>
        <v>42103.624236111107</v>
      </c>
    </row>
    <row r="2034" spans="1:20" ht="48">
      <c r="A2034">
        <v>1472</v>
      </c>
      <c r="B2034" s="3" t="s">
        <v>1473</v>
      </c>
      <c r="C2034" s="3" t="s">
        <v>5582</v>
      </c>
      <c r="D2034">
        <v>25000</v>
      </c>
      <c r="E2034">
        <v>34676</v>
      </c>
      <c r="F2034" t="s">
        <v>8219</v>
      </c>
      <c r="G2034" t="s">
        <v>8224</v>
      </c>
      <c r="H2034" t="s">
        <v>8246</v>
      </c>
      <c r="I2034">
        <v>1381928503</v>
      </c>
      <c r="J2034">
        <v>1379336503</v>
      </c>
      <c r="K2034" t="b">
        <v>1</v>
      </c>
      <c r="L2034">
        <v>336</v>
      </c>
      <c r="M2034" t="b">
        <v>1</v>
      </c>
      <c r="N2034" t="s">
        <v>8288</v>
      </c>
      <c r="O2034">
        <f t="shared" si="124"/>
        <v>138.69999999999999</v>
      </c>
      <c r="P2034">
        <f t="shared" si="125"/>
        <v>103.2</v>
      </c>
      <c r="Q2034" s="5" t="s">
        <v>8322</v>
      </c>
      <c r="R2034" t="s">
        <v>8342</v>
      </c>
      <c r="S2034" s="9">
        <f t="shared" si="126"/>
        <v>41533.20952546296</v>
      </c>
      <c r="T2034" s="9">
        <f t="shared" si="127"/>
        <v>41563.20952546296</v>
      </c>
    </row>
    <row r="2035" spans="1:20" ht="16">
      <c r="A2035">
        <v>1473</v>
      </c>
      <c r="B2035" s="3" t="s">
        <v>1474</v>
      </c>
      <c r="C2035" s="3" t="s">
        <v>5583</v>
      </c>
      <c r="D2035">
        <v>1500</v>
      </c>
      <c r="E2035">
        <v>1807.74</v>
      </c>
      <c r="F2035" t="s">
        <v>8219</v>
      </c>
      <c r="G2035" t="s">
        <v>8224</v>
      </c>
      <c r="H2035" t="s">
        <v>8246</v>
      </c>
      <c r="I2035">
        <v>1330644639</v>
      </c>
      <c r="J2035">
        <v>1328052639</v>
      </c>
      <c r="K2035" t="b">
        <v>1</v>
      </c>
      <c r="L2035">
        <v>47</v>
      </c>
      <c r="M2035" t="b">
        <v>1</v>
      </c>
      <c r="N2035" t="s">
        <v>8288</v>
      </c>
      <c r="O2035">
        <f t="shared" si="124"/>
        <v>120.52</v>
      </c>
      <c r="P2035">
        <f t="shared" si="125"/>
        <v>38.46</v>
      </c>
      <c r="Q2035" s="5" t="s">
        <v>8322</v>
      </c>
      <c r="R2035" t="s">
        <v>8342</v>
      </c>
      <c r="S2035" s="9">
        <f t="shared" si="126"/>
        <v>40939.646284722221</v>
      </c>
      <c r="T2035" s="9">
        <f t="shared" si="127"/>
        <v>40969.646284722221</v>
      </c>
    </row>
    <row r="2036" spans="1:20" ht="48">
      <c r="A2036">
        <v>1474</v>
      </c>
      <c r="B2036" s="3" t="s">
        <v>1475</v>
      </c>
      <c r="C2036" s="3" t="s">
        <v>5584</v>
      </c>
      <c r="D2036">
        <v>3000</v>
      </c>
      <c r="E2036">
        <v>3368</v>
      </c>
      <c r="F2036" t="s">
        <v>8219</v>
      </c>
      <c r="G2036" t="s">
        <v>8224</v>
      </c>
      <c r="H2036" t="s">
        <v>8246</v>
      </c>
      <c r="I2036">
        <v>1379093292</v>
      </c>
      <c r="J2036">
        <v>1376501292</v>
      </c>
      <c r="K2036" t="b">
        <v>1</v>
      </c>
      <c r="L2036">
        <v>76</v>
      </c>
      <c r="M2036" t="b">
        <v>1</v>
      </c>
      <c r="N2036" t="s">
        <v>8288</v>
      </c>
      <c r="O2036">
        <f t="shared" si="124"/>
        <v>112.27</v>
      </c>
      <c r="P2036">
        <f t="shared" si="125"/>
        <v>44.32</v>
      </c>
      <c r="Q2036" s="5" t="s">
        <v>8322</v>
      </c>
      <c r="R2036" t="s">
        <v>8342</v>
      </c>
      <c r="S2036" s="9">
        <f t="shared" si="126"/>
        <v>41500.394583333335</v>
      </c>
      <c r="T2036" s="9">
        <f t="shared" si="127"/>
        <v>41530.394583333335</v>
      </c>
    </row>
    <row r="2037" spans="1:20" ht="48">
      <c r="A2037">
        <v>1475</v>
      </c>
      <c r="B2037" s="3" t="s">
        <v>1476</v>
      </c>
      <c r="C2037" s="3" t="s">
        <v>5585</v>
      </c>
      <c r="D2037">
        <v>15000</v>
      </c>
      <c r="E2037">
        <v>28300.45</v>
      </c>
      <c r="F2037" t="s">
        <v>8219</v>
      </c>
      <c r="G2037" t="s">
        <v>8224</v>
      </c>
      <c r="H2037" t="s">
        <v>8246</v>
      </c>
      <c r="I2037">
        <v>1419051540</v>
      </c>
      <c r="J2037">
        <v>1416244863</v>
      </c>
      <c r="K2037" t="b">
        <v>1</v>
      </c>
      <c r="L2037">
        <v>441</v>
      </c>
      <c r="M2037" t="b">
        <v>1</v>
      </c>
      <c r="N2037" t="s">
        <v>8288</v>
      </c>
      <c r="O2037">
        <f t="shared" si="124"/>
        <v>188.67</v>
      </c>
      <c r="P2037">
        <f t="shared" si="125"/>
        <v>64.17</v>
      </c>
      <c r="Q2037" s="5" t="s">
        <v>8322</v>
      </c>
      <c r="R2037" t="s">
        <v>8342</v>
      </c>
      <c r="S2037" s="9">
        <f t="shared" si="126"/>
        <v>41960.389618055553</v>
      </c>
      <c r="T2037" s="9">
        <f t="shared" si="127"/>
        <v>41992.874305555553</v>
      </c>
    </row>
    <row r="2038" spans="1:20" ht="32">
      <c r="A2038">
        <v>1476</v>
      </c>
      <c r="B2038" s="3" t="s">
        <v>1477</v>
      </c>
      <c r="C2038" s="3" t="s">
        <v>5586</v>
      </c>
      <c r="D2038">
        <v>6000</v>
      </c>
      <c r="E2038">
        <v>39693.279999999999</v>
      </c>
      <c r="F2038" t="s">
        <v>8219</v>
      </c>
      <c r="G2038" t="s">
        <v>8224</v>
      </c>
      <c r="H2038" t="s">
        <v>8246</v>
      </c>
      <c r="I2038">
        <v>1315616422</v>
      </c>
      <c r="J2038">
        <v>1313024422</v>
      </c>
      <c r="K2038" t="b">
        <v>1</v>
      </c>
      <c r="L2038">
        <v>916</v>
      </c>
      <c r="M2038" t="b">
        <v>1</v>
      </c>
      <c r="N2038" t="s">
        <v>8288</v>
      </c>
      <c r="O2038">
        <f t="shared" si="124"/>
        <v>661.55</v>
      </c>
      <c r="P2038">
        <f t="shared" si="125"/>
        <v>43.33</v>
      </c>
      <c r="Q2038" s="5" t="s">
        <v>8322</v>
      </c>
      <c r="R2038" t="s">
        <v>8342</v>
      </c>
      <c r="S2038" s="9">
        <f t="shared" si="126"/>
        <v>40765.708587962959</v>
      </c>
      <c r="T2038" s="9">
        <f t="shared" si="127"/>
        <v>40795.708587962959</v>
      </c>
    </row>
    <row r="2039" spans="1:20" ht="48">
      <c r="A2039">
        <v>1477</v>
      </c>
      <c r="B2039" s="3" t="s">
        <v>1478</v>
      </c>
      <c r="C2039" s="3" t="s">
        <v>5587</v>
      </c>
      <c r="D2039">
        <v>30000</v>
      </c>
      <c r="E2039">
        <v>33393</v>
      </c>
      <c r="F2039" t="s">
        <v>8219</v>
      </c>
      <c r="G2039" t="s">
        <v>8224</v>
      </c>
      <c r="H2039" t="s">
        <v>8246</v>
      </c>
      <c r="I2039">
        <v>1324609200</v>
      </c>
      <c r="J2039">
        <v>1319467604</v>
      </c>
      <c r="K2039" t="b">
        <v>1</v>
      </c>
      <c r="L2039">
        <v>369</v>
      </c>
      <c r="M2039" t="b">
        <v>1</v>
      </c>
      <c r="N2039" t="s">
        <v>8288</v>
      </c>
      <c r="O2039">
        <f t="shared" si="124"/>
        <v>111.31</v>
      </c>
      <c r="P2039">
        <f t="shared" si="125"/>
        <v>90.5</v>
      </c>
      <c r="Q2039" s="5" t="s">
        <v>8322</v>
      </c>
      <c r="R2039" t="s">
        <v>8342</v>
      </c>
      <c r="S2039" s="9">
        <f t="shared" si="126"/>
        <v>40840.282453703701</v>
      </c>
      <c r="T2039" s="9">
        <f t="shared" si="127"/>
        <v>40899.791666666664</v>
      </c>
    </row>
    <row r="2040" spans="1:20" ht="48">
      <c r="A2040">
        <v>1478</v>
      </c>
      <c r="B2040" s="3" t="s">
        <v>1479</v>
      </c>
      <c r="C2040" s="3" t="s">
        <v>5588</v>
      </c>
      <c r="D2040">
        <v>50000</v>
      </c>
      <c r="E2040">
        <v>590807.11</v>
      </c>
      <c r="F2040" t="s">
        <v>8219</v>
      </c>
      <c r="G2040" t="s">
        <v>8224</v>
      </c>
      <c r="H2040" t="s">
        <v>8246</v>
      </c>
      <c r="I2040">
        <v>1368564913</v>
      </c>
      <c r="J2040">
        <v>1367355313</v>
      </c>
      <c r="K2040" t="b">
        <v>1</v>
      </c>
      <c r="L2040">
        <v>20242</v>
      </c>
      <c r="M2040" t="b">
        <v>1</v>
      </c>
      <c r="N2040" t="s">
        <v>8288</v>
      </c>
      <c r="O2040">
        <f t="shared" si="124"/>
        <v>1181.6099999999999</v>
      </c>
      <c r="P2040">
        <f t="shared" si="125"/>
        <v>29.19</v>
      </c>
      <c r="Q2040" s="5" t="s">
        <v>8322</v>
      </c>
      <c r="R2040" t="s">
        <v>8342</v>
      </c>
      <c r="S2040" s="9">
        <f t="shared" si="126"/>
        <v>41394.538344907407</v>
      </c>
      <c r="T2040" s="9">
        <f t="shared" si="127"/>
        <v>41408.538344907407</v>
      </c>
    </row>
    <row r="2041" spans="1:20" ht="48">
      <c r="A2041">
        <v>1479</v>
      </c>
      <c r="B2041" s="3" t="s">
        <v>1480</v>
      </c>
      <c r="C2041" s="3" t="s">
        <v>5589</v>
      </c>
      <c r="D2041">
        <v>1600</v>
      </c>
      <c r="E2041">
        <v>2198</v>
      </c>
      <c r="F2041" t="s">
        <v>8219</v>
      </c>
      <c r="G2041" t="s">
        <v>8224</v>
      </c>
      <c r="H2041" t="s">
        <v>8246</v>
      </c>
      <c r="I2041">
        <v>1399694340</v>
      </c>
      <c r="J2041">
        <v>1398448389</v>
      </c>
      <c r="K2041" t="b">
        <v>1</v>
      </c>
      <c r="L2041">
        <v>71</v>
      </c>
      <c r="M2041" t="b">
        <v>1</v>
      </c>
      <c r="N2041" t="s">
        <v>8288</v>
      </c>
      <c r="O2041">
        <f t="shared" si="124"/>
        <v>137.38</v>
      </c>
      <c r="P2041">
        <f t="shared" si="125"/>
        <v>30.96</v>
      </c>
      <c r="Q2041" s="5" t="s">
        <v>8322</v>
      </c>
      <c r="R2041" t="s">
        <v>8342</v>
      </c>
      <c r="S2041" s="9">
        <f t="shared" si="126"/>
        <v>41754.411909722221</v>
      </c>
      <c r="T2041" s="9">
        <f t="shared" si="127"/>
        <v>41768.832638888889</v>
      </c>
    </row>
    <row r="2042" spans="1:20" ht="48">
      <c r="A2042">
        <v>1480</v>
      </c>
      <c r="B2042" s="3" t="s">
        <v>1481</v>
      </c>
      <c r="C2042" s="3" t="s">
        <v>5590</v>
      </c>
      <c r="D2042">
        <v>50000</v>
      </c>
      <c r="E2042">
        <v>58520.2</v>
      </c>
      <c r="F2042" t="s">
        <v>8219</v>
      </c>
      <c r="G2042" t="s">
        <v>8224</v>
      </c>
      <c r="H2042" t="s">
        <v>8246</v>
      </c>
      <c r="I2042">
        <v>1374858000</v>
      </c>
      <c r="J2042">
        <v>1373408699</v>
      </c>
      <c r="K2042" t="b">
        <v>1</v>
      </c>
      <c r="L2042">
        <v>635</v>
      </c>
      <c r="M2042" t="b">
        <v>1</v>
      </c>
      <c r="N2042" t="s">
        <v>8288</v>
      </c>
      <c r="O2042">
        <f t="shared" si="124"/>
        <v>117.04</v>
      </c>
      <c r="P2042">
        <f t="shared" si="125"/>
        <v>92.16</v>
      </c>
      <c r="Q2042" s="5" t="s">
        <v>8322</v>
      </c>
      <c r="R2042" t="s">
        <v>8342</v>
      </c>
      <c r="S2042" s="9">
        <f t="shared" si="126"/>
        <v>41464.600682870368</v>
      </c>
      <c r="T2042" s="9">
        <f t="shared" si="127"/>
        <v>41481.375</v>
      </c>
    </row>
    <row r="2043" spans="1:20" ht="48">
      <c r="A2043">
        <v>1481</v>
      </c>
      <c r="B2043" s="3" t="s">
        <v>1482</v>
      </c>
      <c r="C2043" s="3" t="s">
        <v>5591</v>
      </c>
      <c r="D2043">
        <v>5000</v>
      </c>
      <c r="E2043">
        <v>105</v>
      </c>
      <c r="F2043" t="s">
        <v>8221</v>
      </c>
      <c r="G2043" t="s">
        <v>8229</v>
      </c>
      <c r="H2043" t="s">
        <v>8251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8275</v>
      </c>
      <c r="O2043">
        <f t="shared" si="124"/>
        <v>2.1</v>
      </c>
      <c r="P2043">
        <f t="shared" si="125"/>
        <v>17.5</v>
      </c>
      <c r="Q2043" s="5" t="s">
        <v>8322</v>
      </c>
      <c r="R2043" t="s">
        <v>8324</v>
      </c>
      <c r="S2043" s="9">
        <f t="shared" si="126"/>
        <v>41550.589641203704</v>
      </c>
      <c r="T2043" s="9">
        <f t="shared" si="127"/>
        <v>41580.589641203704</v>
      </c>
    </row>
    <row r="2044" spans="1:20" ht="48">
      <c r="A2044">
        <v>1482</v>
      </c>
      <c r="B2044" s="3" t="s">
        <v>1483</v>
      </c>
      <c r="C2044" s="3" t="s">
        <v>5592</v>
      </c>
      <c r="D2044">
        <v>5000</v>
      </c>
      <c r="E2044">
        <v>5</v>
      </c>
      <c r="F2044" t="s">
        <v>8221</v>
      </c>
      <c r="G2044" t="s">
        <v>8224</v>
      </c>
      <c r="H2044" t="s">
        <v>8246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8275</v>
      </c>
      <c r="O2044">
        <f t="shared" si="124"/>
        <v>0.1</v>
      </c>
      <c r="P2044">
        <f t="shared" si="125"/>
        <v>5</v>
      </c>
      <c r="Q2044" s="5" t="s">
        <v>8322</v>
      </c>
      <c r="R2044" t="s">
        <v>8324</v>
      </c>
      <c r="S2044" s="9">
        <f t="shared" si="126"/>
        <v>41136.524722222217</v>
      </c>
      <c r="T2044" s="9">
        <f t="shared" si="127"/>
        <v>41158.993750000001</v>
      </c>
    </row>
    <row r="2045" spans="1:20" ht="48">
      <c r="A2045">
        <v>1483</v>
      </c>
      <c r="B2045" s="3" t="s">
        <v>1484</v>
      </c>
      <c r="C2045" s="3" t="s">
        <v>5593</v>
      </c>
      <c r="D2045">
        <v>7000</v>
      </c>
      <c r="E2045">
        <v>50</v>
      </c>
      <c r="F2045" t="s">
        <v>8221</v>
      </c>
      <c r="G2045" t="s">
        <v>8224</v>
      </c>
      <c r="H2045" t="s">
        <v>8246</v>
      </c>
      <c r="I2045">
        <v>1469162275</v>
      </c>
      <c r="J2045">
        <v>1467002275</v>
      </c>
      <c r="K2045" t="b">
        <v>0</v>
      </c>
      <c r="L2045">
        <v>2</v>
      </c>
      <c r="M2045" t="b">
        <v>0</v>
      </c>
      <c r="N2045" t="s">
        <v>8275</v>
      </c>
      <c r="O2045">
        <f t="shared" si="124"/>
        <v>0.71</v>
      </c>
      <c r="P2045">
        <f t="shared" si="125"/>
        <v>25</v>
      </c>
      <c r="Q2045" s="5" t="s">
        <v>8322</v>
      </c>
      <c r="R2045" t="s">
        <v>8324</v>
      </c>
      <c r="S2045" s="9">
        <f t="shared" si="126"/>
        <v>42547.859664351847</v>
      </c>
      <c r="T2045" s="9">
        <f t="shared" si="127"/>
        <v>42572.859664351847</v>
      </c>
    </row>
    <row r="2046" spans="1:20" ht="16">
      <c r="A2046">
        <v>1484</v>
      </c>
      <c r="B2046" s="3" t="s">
        <v>1485</v>
      </c>
      <c r="C2046" s="3" t="s">
        <v>5594</v>
      </c>
      <c r="D2046">
        <v>2000</v>
      </c>
      <c r="E2046">
        <v>0</v>
      </c>
      <c r="F2046" t="s">
        <v>8221</v>
      </c>
      <c r="G2046" t="s">
        <v>8224</v>
      </c>
      <c r="H2046" t="s">
        <v>8246</v>
      </c>
      <c r="I2046">
        <v>1342882260</v>
      </c>
      <c r="J2046">
        <v>1337834963</v>
      </c>
      <c r="K2046" t="b">
        <v>0</v>
      </c>
      <c r="L2046">
        <v>0</v>
      </c>
      <c r="M2046" t="b">
        <v>0</v>
      </c>
      <c r="N2046" t="s">
        <v>8275</v>
      </c>
      <c r="O2046">
        <f t="shared" si="124"/>
        <v>0</v>
      </c>
      <c r="P2046" t="e">
        <f t="shared" si="125"/>
        <v>#DIV/0!</v>
      </c>
      <c r="Q2046" s="5" t="s">
        <v>8322</v>
      </c>
      <c r="R2046" t="s">
        <v>8324</v>
      </c>
      <c r="S2046" s="9">
        <f t="shared" si="126"/>
        <v>41052.867627314808</v>
      </c>
      <c r="T2046" s="9">
        <f t="shared" si="127"/>
        <v>41111.285416666666</v>
      </c>
    </row>
    <row r="2047" spans="1:20" ht="48">
      <c r="A2047">
        <v>1485</v>
      </c>
      <c r="B2047" s="3" t="s">
        <v>1486</v>
      </c>
      <c r="C2047" s="3" t="s">
        <v>5595</v>
      </c>
      <c r="D2047">
        <v>6700</v>
      </c>
      <c r="E2047">
        <v>150</v>
      </c>
      <c r="F2047" t="s">
        <v>8221</v>
      </c>
      <c r="G2047" t="s">
        <v>8224</v>
      </c>
      <c r="H2047" t="s">
        <v>8246</v>
      </c>
      <c r="I2047">
        <v>1434827173</v>
      </c>
      <c r="J2047">
        <v>1430939173</v>
      </c>
      <c r="K2047" t="b">
        <v>0</v>
      </c>
      <c r="L2047">
        <v>3</v>
      </c>
      <c r="M2047" t="b">
        <v>0</v>
      </c>
      <c r="N2047" t="s">
        <v>8275</v>
      </c>
      <c r="O2047">
        <f t="shared" si="124"/>
        <v>2.2400000000000002</v>
      </c>
      <c r="P2047">
        <f t="shared" si="125"/>
        <v>50</v>
      </c>
      <c r="Q2047" s="5" t="s">
        <v>8322</v>
      </c>
      <c r="R2047" t="s">
        <v>8324</v>
      </c>
      <c r="S2047" s="9">
        <f t="shared" si="126"/>
        <v>42130.462650462963</v>
      </c>
      <c r="T2047" s="9">
        <f t="shared" si="127"/>
        <v>42175.462650462963</v>
      </c>
    </row>
    <row r="2048" spans="1:20" ht="48">
      <c r="A2048">
        <v>1486</v>
      </c>
      <c r="B2048" s="3" t="s">
        <v>1487</v>
      </c>
      <c r="C2048" s="3" t="s">
        <v>5596</v>
      </c>
      <c r="D2048">
        <v>20000</v>
      </c>
      <c r="E2048">
        <v>48</v>
      </c>
      <c r="F2048" t="s">
        <v>8221</v>
      </c>
      <c r="G2048" t="s">
        <v>8224</v>
      </c>
      <c r="H2048" t="s">
        <v>8246</v>
      </c>
      <c r="I2048">
        <v>1425009761</v>
      </c>
      <c r="J2048">
        <v>1422417761</v>
      </c>
      <c r="K2048" t="b">
        <v>0</v>
      </c>
      <c r="L2048">
        <v>3</v>
      </c>
      <c r="M2048" t="b">
        <v>0</v>
      </c>
      <c r="N2048" t="s">
        <v>8275</v>
      </c>
      <c r="O2048">
        <f t="shared" si="124"/>
        <v>0.24</v>
      </c>
      <c r="P2048">
        <f t="shared" si="125"/>
        <v>16</v>
      </c>
      <c r="Q2048" s="5" t="s">
        <v>8322</v>
      </c>
      <c r="R2048" t="s">
        <v>8324</v>
      </c>
      <c r="S2048" s="9">
        <f t="shared" si="126"/>
        <v>42031.835196759253</v>
      </c>
      <c r="T2048" s="9">
        <f t="shared" si="127"/>
        <v>42061.835196759253</v>
      </c>
    </row>
    <row r="2049" spans="1:20" ht="48">
      <c r="A2049">
        <v>1487</v>
      </c>
      <c r="B2049" s="3" t="s">
        <v>1488</v>
      </c>
      <c r="C2049" s="3" t="s">
        <v>5597</v>
      </c>
      <c r="D2049">
        <v>10000</v>
      </c>
      <c r="E2049">
        <v>0</v>
      </c>
      <c r="F2049" t="s">
        <v>8221</v>
      </c>
      <c r="G2049" t="s">
        <v>8224</v>
      </c>
      <c r="H2049" t="s">
        <v>8246</v>
      </c>
      <c r="I2049">
        <v>1470175271</v>
      </c>
      <c r="J2049">
        <v>1467583271</v>
      </c>
      <c r="K2049" t="b">
        <v>0</v>
      </c>
      <c r="L2049">
        <v>0</v>
      </c>
      <c r="M2049" t="b">
        <v>0</v>
      </c>
      <c r="N2049" t="s">
        <v>8275</v>
      </c>
      <c r="O2049">
        <f t="shared" si="124"/>
        <v>0</v>
      </c>
      <c r="P2049" t="e">
        <f t="shared" si="125"/>
        <v>#DIV/0!</v>
      </c>
      <c r="Q2049" s="5" t="s">
        <v>8322</v>
      </c>
      <c r="R2049" t="s">
        <v>8324</v>
      </c>
      <c r="S2049" s="9">
        <f t="shared" si="126"/>
        <v>42554.584155092591</v>
      </c>
      <c r="T2049" s="9">
        <f t="shared" si="127"/>
        <v>42584.584155092591</v>
      </c>
    </row>
    <row r="2050" spans="1:20" ht="48">
      <c r="A2050">
        <v>1488</v>
      </c>
      <c r="B2050" s="3" t="s">
        <v>1489</v>
      </c>
      <c r="C2050" s="3" t="s">
        <v>5598</v>
      </c>
      <c r="D2050">
        <v>15000</v>
      </c>
      <c r="E2050">
        <v>360</v>
      </c>
      <c r="F2050" t="s">
        <v>8221</v>
      </c>
      <c r="G2050" t="s">
        <v>8226</v>
      </c>
      <c r="H2050" t="s">
        <v>8248</v>
      </c>
      <c r="I2050">
        <v>1388928660</v>
      </c>
      <c r="J2050">
        <v>1386336660</v>
      </c>
      <c r="K2050" t="b">
        <v>0</v>
      </c>
      <c r="L2050">
        <v>6</v>
      </c>
      <c r="M2050" t="b">
        <v>0</v>
      </c>
      <c r="N2050" t="s">
        <v>8275</v>
      </c>
      <c r="O2050">
        <f t="shared" ref="O2050:O2113" si="128">ROUND((E2050/D2050*100),2)</f>
        <v>2.4</v>
      </c>
      <c r="P2050">
        <f t="shared" ref="P2050:P2113" si="129">ROUND((E2050/L2050),2)</f>
        <v>60</v>
      </c>
      <c r="Q2050" s="5" t="s">
        <v>8322</v>
      </c>
      <c r="R2050" t="s">
        <v>8324</v>
      </c>
      <c r="S2050" s="9">
        <f t="shared" si="126"/>
        <v>41614.229861111111</v>
      </c>
      <c r="T2050" s="9">
        <f t="shared" si="127"/>
        <v>41644.229861111111</v>
      </c>
    </row>
    <row r="2051" spans="1:20" ht="48">
      <c r="A2051">
        <v>1489</v>
      </c>
      <c r="B2051" s="3" t="s">
        <v>1490</v>
      </c>
      <c r="C2051" s="3" t="s">
        <v>5599</v>
      </c>
      <c r="D2051">
        <v>5000</v>
      </c>
      <c r="E2051">
        <v>0</v>
      </c>
      <c r="F2051" t="s">
        <v>8221</v>
      </c>
      <c r="G2051" t="s">
        <v>8224</v>
      </c>
      <c r="H2051" t="s">
        <v>8246</v>
      </c>
      <c r="I2051">
        <v>1352994052</v>
      </c>
      <c r="J2051">
        <v>1350398452</v>
      </c>
      <c r="K2051" t="b">
        <v>0</v>
      </c>
      <c r="L2051">
        <v>0</v>
      </c>
      <c r="M2051" t="b">
        <v>0</v>
      </c>
      <c r="N2051" t="s">
        <v>8275</v>
      </c>
      <c r="O2051">
        <f t="shared" si="128"/>
        <v>0</v>
      </c>
      <c r="P2051" t="e">
        <f t="shared" si="129"/>
        <v>#DIV/0!</v>
      </c>
      <c r="Q2051" s="5" t="s">
        <v>8322</v>
      </c>
      <c r="R2051" t="s">
        <v>8324</v>
      </c>
      <c r="S2051" s="9">
        <f t="shared" ref="S2051:S2114" si="130">(J2051/86400)+25569+(-8/24)</f>
        <v>41198.278379629628</v>
      </c>
      <c r="T2051" s="9">
        <f t="shared" ref="T2051:T2114" si="131">(I2051/86400)+25569+(-8/24)</f>
        <v>41228.320046296292</v>
      </c>
    </row>
    <row r="2052" spans="1:20" ht="48">
      <c r="A2052">
        <v>1490</v>
      </c>
      <c r="B2052" s="3" t="s">
        <v>1491</v>
      </c>
      <c r="C2052" s="3" t="s">
        <v>5600</v>
      </c>
      <c r="D2052">
        <v>2900</v>
      </c>
      <c r="E2052">
        <v>895</v>
      </c>
      <c r="F2052" t="s">
        <v>8221</v>
      </c>
      <c r="G2052" t="s">
        <v>8224</v>
      </c>
      <c r="H2052" t="s">
        <v>8246</v>
      </c>
      <c r="I2052">
        <v>1380720474</v>
      </c>
      <c r="J2052">
        <v>1378214874</v>
      </c>
      <c r="K2052" t="b">
        <v>0</v>
      </c>
      <c r="L2052">
        <v>19</v>
      </c>
      <c r="M2052" t="b">
        <v>0</v>
      </c>
      <c r="N2052" t="s">
        <v>8275</v>
      </c>
      <c r="O2052">
        <f t="shared" si="128"/>
        <v>30.86</v>
      </c>
      <c r="P2052">
        <f t="shared" si="129"/>
        <v>47.11</v>
      </c>
      <c r="Q2052" s="5" t="s">
        <v>8322</v>
      </c>
      <c r="R2052" t="s">
        <v>8324</v>
      </c>
      <c r="S2052" s="9">
        <f t="shared" si="130"/>
        <v>41520.227708333332</v>
      </c>
      <c r="T2052" s="9">
        <f t="shared" si="131"/>
        <v>41549.227708333332</v>
      </c>
    </row>
    <row r="2053" spans="1:20" ht="32">
      <c r="A2053">
        <v>1491</v>
      </c>
      <c r="B2053" s="3" t="s">
        <v>1492</v>
      </c>
      <c r="C2053" s="3" t="s">
        <v>5601</v>
      </c>
      <c r="D2053">
        <v>1200</v>
      </c>
      <c r="E2053">
        <v>100</v>
      </c>
      <c r="F2053" t="s">
        <v>8221</v>
      </c>
      <c r="G2053" t="s">
        <v>8224</v>
      </c>
      <c r="H2053" t="s">
        <v>8246</v>
      </c>
      <c r="I2053">
        <v>1424014680</v>
      </c>
      <c r="J2053">
        <v>1418922443</v>
      </c>
      <c r="K2053" t="b">
        <v>0</v>
      </c>
      <c r="L2053">
        <v>1</v>
      </c>
      <c r="M2053" t="b">
        <v>0</v>
      </c>
      <c r="N2053" t="s">
        <v>8275</v>
      </c>
      <c r="O2053">
        <f t="shared" si="128"/>
        <v>8.33</v>
      </c>
      <c r="P2053">
        <f t="shared" si="129"/>
        <v>100</v>
      </c>
      <c r="Q2053" s="5" t="s">
        <v>8322</v>
      </c>
      <c r="R2053" t="s">
        <v>8324</v>
      </c>
      <c r="S2053" s="9">
        <f t="shared" si="130"/>
        <v>41991.380127314813</v>
      </c>
      <c r="T2053" s="9">
        <f t="shared" si="131"/>
        <v>42050.318055555552</v>
      </c>
    </row>
    <row r="2054" spans="1:20" ht="48">
      <c r="A2054">
        <v>1492</v>
      </c>
      <c r="B2054" s="3" t="s">
        <v>1493</v>
      </c>
      <c r="C2054" s="3" t="s">
        <v>5602</v>
      </c>
      <c r="D2054">
        <v>4000</v>
      </c>
      <c r="E2054">
        <v>30</v>
      </c>
      <c r="F2054" t="s">
        <v>8221</v>
      </c>
      <c r="G2054" t="s">
        <v>8224</v>
      </c>
      <c r="H2054" t="s">
        <v>8246</v>
      </c>
      <c r="I2054">
        <v>1308431646</v>
      </c>
      <c r="J2054">
        <v>1305839646</v>
      </c>
      <c r="K2054" t="b">
        <v>0</v>
      </c>
      <c r="L2054">
        <v>2</v>
      </c>
      <c r="M2054" t="b">
        <v>0</v>
      </c>
      <c r="N2054" t="s">
        <v>8275</v>
      </c>
      <c r="O2054">
        <f t="shared" si="128"/>
        <v>0.75</v>
      </c>
      <c r="P2054">
        <f t="shared" si="129"/>
        <v>15</v>
      </c>
      <c r="Q2054" s="5" t="s">
        <v>8322</v>
      </c>
      <c r="R2054" t="s">
        <v>8324</v>
      </c>
      <c r="S2054" s="9">
        <f t="shared" si="130"/>
        <v>40682.551458333335</v>
      </c>
      <c r="T2054" s="9">
        <f t="shared" si="131"/>
        <v>40712.551458333335</v>
      </c>
    </row>
    <row r="2055" spans="1:20" ht="32">
      <c r="A2055">
        <v>1493</v>
      </c>
      <c r="B2055" s="3" t="s">
        <v>1494</v>
      </c>
      <c r="C2055" s="3" t="s">
        <v>5603</v>
      </c>
      <c r="D2055">
        <v>2400</v>
      </c>
      <c r="E2055">
        <v>0</v>
      </c>
      <c r="F2055" t="s">
        <v>8221</v>
      </c>
      <c r="G2055" t="s">
        <v>8224</v>
      </c>
      <c r="H2055" t="s">
        <v>8246</v>
      </c>
      <c r="I2055">
        <v>1371415675</v>
      </c>
      <c r="J2055">
        <v>1368823675</v>
      </c>
      <c r="K2055" t="b">
        <v>0</v>
      </c>
      <c r="L2055">
        <v>0</v>
      </c>
      <c r="M2055" t="b">
        <v>0</v>
      </c>
      <c r="N2055" t="s">
        <v>8275</v>
      </c>
      <c r="O2055">
        <f t="shared" si="128"/>
        <v>0</v>
      </c>
      <c r="P2055" t="e">
        <f t="shared" si="129"/>
        <v>#DIV/0!</v>
      </c>
      <c r="Q2055" s="5" t="s">
        <v>8322</v>
      </c>
      <c r="R2055" t="s">
        <v>8324</v>
      </c>
      <c r="S2055" s="9">
        <f t="shared" si="130"/>
        <v>41411.533275462956</v>
      </c>
      <c r="T2055" s="9">
        <f t="shared" si="131"/>
        <v>41441.533275462956</v>
      </c>
    </row>
    <row r="2056" spans="1:20" ht="48">
      <c r="A2056">
        <v>1494</v>
      </c>
      <c r="B2056" s="3" t="s">
        <v>1495</v>
      </c>
      <c r="C2056" s="3" t="s">
        <v>5604</v>
      </c>
      <c r="D2056">
        <v>5000</v>
      </c>
      <c r="E2056">
        <v>445</v>
      </c>
      <c r="F2056" t="s">
        <v>8221</v>
      </c>
      <c r="G2056" t="s">
        <v>8224</v>
      </c>
      <c r="H2056" t="s">
        <v>8246</v>
      </c>
      <c r="I2056">
        <v>1428075480</v>
      </c>
      <c r="J2056">
        <v>1425489613</v>
      </c>
      <c r="K2056" t="b">
        <v>0</v>
      </c>
      <c r="L2056">
        <v>11</v>
      </c>
      <c r="M2056" t="b">
        <v>0</v>
      </c>
      <c r="N2056" t="s">
        <v>8275</v>
      </c>
      <c r="O2056">
        <f t="shared" si="128"/>
        <v>8.9</v>
      </c>
      <c r="P2056">
        <f t="shared" si="129"/>
        <v>40.450000000000003</v>
      </c>
      <c r="Q2056" s="5" t="s">
        <v>8322</v>
      </c>
      <c r="R2056" t="s">
        <v>8324</v>
      </c>
      <c r="S2056" s="9">
        <f t="shared" si="130"/>
        <v>42067.389039351845</v>
      </c>
      <c r="T2056" s="9">
        <f t="shared" si="131"/>
        <v>42097.318055555552</v>
      </c>
    </row>
    <row r="2057" spans="1:20" ht="32">
      <c r="A2057">
        <v>1495</v>
      </c>
      <c r="B2057" s="3" t="s">
        <v>1496</v>
      </c>
      <c r="C2057" s="3" t="s">
        <v>5605</v>
      </c>
      <c r="D2057">
        <v>2000</v>
      </c>
      <c r="E2057">
        <v>0</v>
      </c>
      <c r="F2057" t="s">
        <v>8221</v>
      </c>
      <c r="G2057" t="s">
        <v>8224</v>
      </c>
      <c r="H2057" t="s">
        <v>8246</v>
      </c>
      <c r="I2057">
        <v>1314471431</v>
      </c>
      <c r="J2057">
        <v>1311879431</v>
      </c>
      <c r="K2057" t="b">
        <v>0</v>
      </c>
      <c r="L2057">
        <v>0</v>
      </c>
      <c r="M2057" t="b">
        <v>0</v>
      </c>
      <c r="N2057" t="s">
        <v>8275</v>
      </c>
      <c r="O2057">
        <f t="shared" si="128"/>
        <v>0</v>
      </c>
      <c r="P2057" t="e">
        <f t="shared" si="129"/>
        <v>#DIV/0!</v>
      </c>
      <c r="Q2057" s="5" t="s">
        <v>8322</v>
      </c>
      <c r="R2057" t="s">
        <v>8324</v>
      </c>
      <c r="S2057" s="9">
        <f t="shared" si="130"/>
        <v>40752.456377314811</v>
      </c>
      <c r="T2057" s="9">
        <f t="shared" si="131"/>
        <v>40782.456377314811</v>
      </c>
    </row>
    <row r="2058" spans="1:20" ht="48">
      <c r="A2058">
        <v>1496</v>
      </c>
      <c r="B2058" s="3" t="s">
        <v>1497</v>
      </c>
      <c r="C2058" s="3" t="s">
        <v>5606</v>
      </c>
      <c r="D2058">
        <v>1500</v>
      </c>
      <c r="E2058">
        <v>0</v>
      </c>
      <c r="F2058" t="s">
        <v>8221</v>
      </c>
      <c r="G2058" t="s">
        <v>8224</v>
      </c>
      <c r="H2058" t="s">
        <v>8246</v>
      </c>
      <c r="I2058">
        <v>1410866659</v>
      </c>
      <c r="J2058">
        <v>1405682659</v>
      </c>
      <c r="K2058" t="b">
        <v>0</v>
      </c>
      <c r="L2058">
        <v>0</v>
      </c>
      <c r="M2058" t="b">
        <v>0</v>
      </c>
      <c r="N2058" t="s">
        <v>8275</v>
      </c>
      <c r="O2058">
        <f t="shared" si="128"/>
        <v>0</v>
      </c>
      <c r="P2058" t="e">
        <f t="shared" si="129"/>
        <v>#DIV/0!</v>
      </c>
      <c r="Q2058" s="5" t="s">
        <v>8322</v>
      </c>
      <c r="R2058" t="s">
        <v>8324</v>
      </c>
      <c r="S2058" s="9">
        <f t="shared" si="130"/>
        <v>41838.141886574071</v>
      </c>
      <c r="T2058" s="9">
        <f t="shared" si="131"/>
        <v>41898.141886574071</v>
      </c>
    </row>
    <row r="2059" spans="1:20" ht="48">
      <c r="A2059">
        <v>1497</v>
      </c>
      <c r="B2059" s="3" t="s">
        <v>1498</v>
      </c>
      <c r="C2059" s="3" t="s">
        <v>5607</v>
      </c>
      <c r="D2059">
        <v>15000</v>
      </c>
      <c r="E2059">
        <v>1</v>
      </c>
      <c r="F2059" t="s">
        <v>8221</v>
      </c>
      <c r="G2059" t="s">
        <v>8224</v>
      </c>
      <c r="H2059" t="s">
        <v>8246</v>
      </c>
      <c r="I2059">
        <v>1375299780</v>
      </c>
      <c r="J2059">
        <v>1371655522</v>
      </c>
      <c r="K2059" t="b">
        <v>0</v>
      </c>
      <c r="L2059">
        <v>1</v>
      </c>
      <c r="M2059" t="b">
        <v>0</v>
      </c>
      <c r="N2059" t="s">
        <v>8275</v>
      </c>
      <c r="O2059">
        <f t="shared" si="128"/>
        <v>0.01</v>
      </c>
      <c r="P2059">
        <f t="shared" si="129"/>
        <v>1</v>
      </c>
      <c r="Q2059" s="5" t="s">
        <v>8322</v>
      </c>
      <c r="R2059" t="s">
        <v>8324</v>
      </c>
      <c r="S2059" s="9">
        <f t="shared" si="130"/>
        <v>41444.309282407405</v>
      </c>
      <c r="T2059" s="9">
        <f t="shared" si="131"/>
        <v>41486.488194444442</v>
      </c>
    </row>
    <row r="2060" spans="1:20" ht="48">
      <c r="A2060">
        <v>1498</v>
      </c>
      <c r="B2060" s="3" t="s">
        <v>1499</v>
      </c>
      <c r="C2060" s="3" t="s">
        <v>5608</v>
      </c>
      <c r="D2060">
        <v>3000</v>
      </c>
      <c r="E2060">
        <v>57</v>
      </c>
      <c r="F2060" t="s">
        <v>8221</v>
      </c>
      <c r="G2060" t="s">
        <v>8224</v>
      </c>
      <c r="H2060" t="s">
        <v>8246</v>
      </c>
      <c r="I2060">
        <v>1409787378</v>
      </c>
      <c r="J2060">
        <v>1405899378</v>
      </c>
      <c r="K2060" t="b">
        <v>0</v>
      </c>
      <c r="L2060">
        <v>3</v>
      </c>
      <c r="M2060" t="b">
        <v>0</v>
      </c>
      <c r="N2060" t="s">
        <v>8275</v>
      </c>
      <c r="O2060">
        <f t="shared" si="128"/>
        <v>1.9</v>
      </c>
      <c r="P2060">
        <f t="shared" si="129"/>
        <v>19</v>
      </c>
      <c r="Q2060" s="5" t="s">
        <v>8322</v>
      </c>
      <c r="R2060" t="s">
        <v>8324</v>
      </c>
      <c r="S2060" s="9">
        <f t="shared" si="130"/>
        <v>41840.650208333333</v>
      </c>
      <c r="T2060" s="9">
        <f t="shared" si="131"/>
        <v>41885.650208333333</v>
      </c>
    </row>
    <row r="2061" spans="1:20" ht="48">
      <c r="A2061">
        <v>1499</v>
      </c>
      <c r="B2061" s="3" t="s">
        <v>1500</v>
      </c>
      <c r="C2061" s="3" t="s">
        <v>5609</v>
      </c>
      <c r="D2061">
        <v>2000</v>
      </c>
      <c r="E2061">
        <v>5</v>
      </c>
      <c r="F2061" t="s">
        <v>8221</v>
      </c>
      <c r="G2061" t="s">
        <v>8224</v>
      </c>
      <c r="H2061" t="s">
        <v>8246</v>
      </c>
      <c r="I2061">
        <v>1470355833</v>
      </c>
      <c r="J2061">
        <v>1465171833</v>
      </c>
      <c r="K2061" t="b">
        <v>0</v>
      </c>
      <c r="L2061">
        <v>1</v>
      </c>
      <c r="M2061" t="b">
        <v>0</v>
      </c>
      <c r="N2061" t="s">
        <v>8275</v>
      </c>
      <c r="O2061">
        <f t="shared" si="128"/>
        <v>0.25</v>
      </c>
      <c r="P2061">
        <f t="shared" si="129"/>
        <v>5</v>
      </c>
      <c r="Q2061" s="5" t="s">
        <v>8322</v>
      </c>
      <c r="R2061" t="s">
        <v>8324</v>
      </c>
      <c r="S2061" s="9">
        <f t="shared" si="130"/>
        <v>42526.673993055556</v>
      </c>
      <c r="T2061" s="9">
        <f t="shared" si="131"/>
        <v>42586.673993055556</v>
      </c>
    </row>
    <row r="2062" spans="1:20" ht="48">
      <c r="A2062">
        <v>1500</v>
      </c>
      <c r="B2062" s="3" t="s">
        <v>1501</v>
      </c>
      <c r="C2062" s="3" t="s">
        <v>5610</v>
      </c>
      <c r="D2062">
        <v>2800</v>
      </c>
      <c r="E2062">
        <v>701</v>
      </c>
      <c r="F2062" t="s">
        <v>8221</v>
      </c>
      <c r="G2062" t="s">
        <v>8224</v>
      </c>
      <c r="H2062" t="s">
        <v>8246</v>
      </c>
      <c r="I2062">
        <v>1367444557</v>
      </c>
      <c r="J2062">
        <v>1364852557</v>
      </c>
      <c r="K2062" t="b">
        <v>0</v>
      </c>
      <c r="L2062">
        <v>15</v>
      </c>
      <c r="M2062" t="b">
        <v>0</v>
      </c>
      <c r="N2062" t="s">
        <v>8275</v>
      </c>
      <c r="O2062">
        <f t="shared" si="128"/>
        <v>25.04</v>
      </c>
      <c r="P2062">
        <f t="shared" si="129"/>
        <v>46.73</v>
      </c>
      <c r="Q2062" s="5" t="s">
        <v>8322</v>
      </c>
      <c r="R2062" t="s">
        <v>8324</v>
      </c>
      <c r="S2062" s="9">
        <f t="shared" si="130"/>
        <v>41365.57126157407</v>
      </c>
      <c r="T2062" s="9">
        <f t="shared" si="131"/>
        <v>41395.57126157407</v>
      </c>
    </row>
    <row r="2063" spans="1:20" ht="48">
      <c r="A2063">
        <v>1561</v>
      </c>
      <c r="B2063" s="3" t="s">
        <v>1562</v>
      </c>
      <c r="C2063" s="3" t="s">
        <v>5671</v>
      </c>
      <c r="D2063">
        <v>10000</v>
      </c>
      <c r="E2063">
        <v>67</v>
      </c>
      <c r="F2063" t="s">
        <v>8220</v>
      </c>
      <c r="G2063" t="s">
        <v>8224</v>
      </c>
      <c r="H2063" t="s">
        <v>8246</v>
      </c>
      <c r="I2063">
        <v>1383789603</v>
      </c>
      <c r="J2063">
        <v>1381194003</v>
      </c>
      <c r="K2063" t="b">
        <v>0</v>
      </c>
      <c r="L2063">
        <v>1</v>
      </c>
      <c r="M2063" t="b">
        <v>0</v>
      </c>
      <c r="N2063" t="s">
        <v>8290</v>
      </c>
      <c r="O2063">
        <f t="shared" si="128"/>
        <v>0.67</v>
      </c>
      <c r="P2063">
        <f t="shared" si="129"/>
        <v>67</v>
      </c>
      <c r="Q2063" s="5" t="s">
        <v>8322</v>
      </c>
      <c r="R2063" t="s">
        <v>8344</v>
      </c>
      <c r="S2063" s="9">
        <f t="shared" si="130"/>
        <v>41554.708368055552</v>
      </c>
      <c r="T2063" s="9">
        <f t="shared" si="131"/>
        <v>41584.750034722216</v>
      </c>
    </row>
    <row r="2064" spans="1:20" ht="48">
      <c r="A2064">
        <v>1562</v>
      </c>
      <c r="B2064" s="3" t="s">
        <v>1563</v>
      </c>
      <c r="C2064" s="3" t="s">
        <v>5672</v>
      </c>
      <c r="D2064">
        <v>4000</v>
      </c>
      <c r="E2064">
        <v>0</v>
      </c>
      <c r="F2064" t="s">
        <v>8220</v>
      </c>
      <c r="G2064" t="s">
        <v>8224</v>
      </c>
      <c r="H2064" t="s">
        <v>8246</v>
      </c>
      <c r="I2064">
        <v>1259715000</v>
      </c>
      <c r="J2064">
        <v>1253712916</v>
      </c>
      <c r="K2064" t="b">
        <v>0</v>
      </c>
      <c r="L2064">
        <v>0</v>
      </c>
      <c r="M2064" t="b">
        <v>0</v>
      </c>
      <c r="N2064" t="s">
        <v>8290</v>
      </c>
      <c r="O2064">
        <f t="shared" si="128"/>
        <v>0</v>
      </c>
      <c r="P2064" t="e">
        <f t="shared" si="129"/>
        <v>#DIV/0!</v>
      </c>
      <c r="Q2064" s="5" t="s">
        <v>8322</v>
      </c>
      <c r="R2064" t="s">
        <v>8344</v>
      </c>
      <c r="S2064" s="9">
        <f t="shared" si="130"/>
        <v>40079.232824074068</v>
      </c>
      <c r="T2064" s="9">
        <f t="shared" si="131"/>
        <v>40148.701388888883</v>
      </c>
    </row>
    <row r="2065" spans="1:20" ht="48">
      <c r="A2065">
        <v>1563</v>
      </c>
      <c r="B2065" s="3" t="s">
        <v>1564</v>
      </c>
      <c r="C2065" s="3" t="s">
        <v>5673</v>
      </c>
      <c r="D2065">
        <v>6000</v>
      </c>
      <c r="E2065">
        <v>85</v>
      </c>
      <c r="F2065" t="s">
        <v>8220</v>
      </c>
      <c r="G2065" t="s">
        <v>8225</v>
      </c>
      <c r="H2065" t="s">
        <v>8247</v>
      </c>
      <c r="I2065">
        <v>1394815751</v>
      </c>
      <c r="J2065">
        <v>1389635351</v>
      </c>
      <c r="K2065" t="b">
        <v>0</v>
      </c>
      <c r="L2065">
        <v>2</v>
      </c>
      <c r="M2065" t="b">
        <v>0</v>
      </c>
      <c r="N2065" t="s">
        <v>8290</v>
      </c>
      <c r="O2065">
        <f t="shared" si="128"/>
        <v>1.42</v>
      </c>
      <c r="P2065">
        <f t="shared" si="129"/>
        <v>42.5</v>
      </c>
      <c r="Q2065" s="5" t="s">
        <v>8322</v>
      </c>
      <c r="R2065" t="s">
        <v>8344</v>
      </c>
      <c r="S2065" s="9">
        <f t="shared" si="130"/>
        <v>41652.409155092588</v>
      </c>
      <c r="T2065" s="9">
        <f t="shared" si="131"/>
        <v>41712.367488425924</v>
      </c>
    </row>
    <row r="2066" spans="1:20" ht="48">
      <c r="A2066">
        <v>1564</v>
      </c>
      <c r="B2066" s="3" t="s">
        <v>1565</v>
      </c>
      <c r="C2066" s="3" t="s">
        <v>5674</v>
      </c>
      <c r="D2066">
        <v>10000</v>
      </c>
      <c r="E2066">
        <v>10</v>
      </c>
      <c r="F2066" t="s">
        <v>8220</v>
      </c>
      <c r="G2066" t="s">
        <v>8224</v>
      </c>
      <c r="H2066" t="s">
        <v>8246</v>
      </c>
      <c r="I2066">
        <v>1432843500</v>
      </c>
      <c r="J2066">
        <v>1430124509</v>
      </c>
      <c r="K2066" t="b">
        <v>0</v>
      </c>
      <c r="L2066">
        <v>1</v>
      </c>
      <c r="M2066" t="b">
        <v>0</v>
      </c>
      <c r="N2066" t="s">
        <v>8290</v>
      </c>
      <c r="O2066">
        <f t="shared" si="128"/>
        <v>0.1</v>
      </c>
      <c r="P2066">
        <f t="shared" si="129"/>
        <v>10</v>
      </c>
      <c r="Q2066" s="5" t="s">
        <v>8322</v>
      </c>
      <c r="R2066" t="s">
        <v>8344</v>
      </c>
      <c r="S2066" s="9">
        <f t="shared" si="130"/>
        <v>42121.033668981479</v>
      </c>
      <c r="T2066" s="9">
        <f t="shared" si="131"/>
        <v>42152.503472222219</v>
      </c>
    </row>
    <row r="2067" spans="1:20" ht="48">
      <c r="A2067">
        <v>1565</v>
      </c>
      <c r="B2067" s="3" t="s">
        <v>1566</v>
      </c>
      <c r="C2067" s="3" t="s">
        <v>5675</v>
      </c>
      <c r="D2067">
        <v>4000</v>
      </c>
      <c r="E2067">
        <v>100</v>
      </c>
      <c r="F2067" t="s">
        <v>8220</v>
      </c>
      <c r="G2067" t="s">
        <v>8224</v>
      </c>
      <c r="H2067" t="s">
        <v>8246</v>
      </c>
      <c r="I2067">
        <v>1307554261</v>
      </c>
      <c r="J2067">
        <v>1304962261</v>
      </c>
      <c r="K2067" t="b">
        <v>0</v>
      </c>
      <c r="L2067">
        <v>1</v>
      </c>
      <c r="M2067" t="b">
        <v>0</v>
      </c>
      <c r="N2067" t="s">
        <v>8290</v>
      </c>
      <c r="O2067">
        <f t="shared" si="128"/>
        <v>2.5</v>
      </c>
      <c r="P2067">
        <f t="shared" si="129"/>
        <v>100</v>
      </c>
      <c r="Q2067" s="5" t="s">
        <v>8322</v>
      </c>
      <c r="R2067" t="s">
        <v>8344</v>
      </c>
      <c r="S2067" s="9">
        <f t="shared" si="130"/>
        <v>40672.396539351852</v>
      </c>
      <c r="T2067" s="9">
        <f t="shared" si="131"/>
        <v>40702.396539351852</v>
      </c>
    </row>
    <row r="2068" spans="1:20" ht="48">
      <c r="A2068">
        <v>1566</v>
      </c>
      <c r="B2068" s="3" t="s">
        <v>1567</v>
      </c>
      <c r="C2068" s="3" t="s">
        <v>5676</v>
      </c>
      <c r="D2068">
        <v>30000</v>
      </c>
      <c r="E2068">
        <v>6375</v>
      </c>
      <c r="F2068" t="s">
        <v>8220</v>
      </c>
      <c r="G2068" t="s">
        <v>8224</v>
      </c>
      <c r="H2068" t="s">
        <v>8246</v>
      </c>
      <c r="I2068">
        <v>1469656800</v>
      </c>
      <c r="J2068">
        <v>1467151204</v>
      </c>
      <c r="K2068" t="b">
        <v>0</v>
      </c>
      <c r="L2068">
        <v>59</v>
      </c>
      <c r="M2068" t="b">
        <v>0</v>
      </c>
      <c r="N2068" t="s">
        <v>8290</v>
      </c>
      <c r="O2068">
        <f t="shared" si="128"/>
        <v>21.25</v>
      </c>
      <c r="P2068">
        <f t="shared" si="129"/>
        <v>108.05</v>
      </c>
      <c r="Q2068" s="5" t="s">
        <v>8322</v>
      </c>
      <c r="R2068" t="s">
        <v>8344</v>
      </c>
      <c r="S2068" s="9">
        <f t="shared" si="130"/>
        <v>42549.583379629628</v>
      </c>
      <c r="T2068" s="9">
        <f t="shared" si="131"/>
        <v>42578.583333333336</v>
      </c>
    </row>
    <row r="2069" spans="1:20" ht="48">
      <c r="A2069">
        <v>1567</v>
      </c>
      <c r="B2069" s="3" t="s">
        <v>1568</v>
      </c>
      <c r="C2069" s="3" t="s">
        <v>5677</v>
      </c>
      <c r="D2069">
        <v>8500</v>
      </c>
      <c r="E2069">
        <v>350</v>
      </c>
      <c r="F2069" t="s">
        <v>8220</v>
      </c>
      <c r="G2069" t="s">
        <v>8224</v>
      </c>
      <c r="H2069" t="s">
        <v>8246</v>
      </c>
      <c r="I2069">
        <v>1392595200</v>
      </c>
      <c r="J2069">
        <v>1391293745</v>
      </c>
      <c r="K2069" t="b">
        <v>0</v>
      </c>
      <c r="L2069">
        <v>13</v>
      </c>
      <c r="M2069" t="b">
        <v>0</v>
      </c>
      <c r="N2069" t="s">
        <v>8290</v>
      </c>
      <c r="O2069">
        <f t="shared" si="128"/>
        <v>4.12</v>
      </c>
      <c r="P2069">
        <f t="shared" si="129"/>
        <v>26.92</v>
      </c>
      <c r="Q2069" s="5" t="s">
        <v>8322</v>
      </c>
      <c r="R2069" t="s">
        <v>8344</v>
      </c>
      <c r="S2069" s="9">
        <f t="shared" si="130"/>
        <v>41671.603530092594</v>
      </c>
      <c r="T2069" s="9">
        <f t="shared" si="131"/>
        <v>41686.666666666664</v>
      </c>
    </row>
    <row r="2070" spans="1:20" ht="48">
      <c r="A2070">
        <v>1568</v>
      </c>
      <c r="B2070" s="3" t="s">
        <v>1569</v>
      </c>
      <c r="C2070" s="3" t="s">
        <v>5678</v>
      </c>
      <c r="D2070">
        <v>25000</v>
      </c>
      <c r="E2070">
        <v>3410</v>
      </c>
      <c r="F2070" t="s">
        <v>8220</v>
      </c>
      <c r="G2070" t="s">
        <v>8224</v>
      </c>
      <c r="H2070" t="s">
        <v>8246</v>
      </c>
      <c r="I2070">
        <v>1419384585</v>
      </c>
      <c r="J2070">
        <v>1416360585</v>
      </c>
      <c r="K2070" t="b">
        <v>0</v>
      </c>
      <c r="L2070">
        <v>22</v>
      </c>
      <c r="M2070" t="b">
        <v>0</v>
      </c>
      <c r="N2070" t="s">
        <v>8290</v>
      </c>
      <c r="O2070">
        <f t="shared" si="128"/>
        <v>13.64</v>
      </c>
      <c r="P2070">
        <f t="shared" si="129"/>
        <v>155</v>
      </c>
      <c r="Q2070" s="5" t="s">
        <v>8322</v>
      </c>
      <c r="R2070" t="s">
        <v>8344</v>
      </c>
      <c r="S2070" s="9">
        <f t="shared" si="130"/>
        <v>41961.728993055549</v>
      </c>
      <c r="T2070" s="9">
        <f t="shared" si="131"/>
        <v>41996.728993055549</v>
      </c>
    </row>
    <row r="2071" spans="1:20" ht="16">
      <c r="A2071">
        <v>1569</v>
      </c>
      <c r="B2071" s="3" t="s">
        <v>1570</v>
      </c>
      <c r="C2071" s="3" t="s">
        <v>5679</v>
      </c>
      <c r="D2071">
        <v>30000</v>
      </c>
      <c r="E2071">
        <v>0</v>
      </c>
      <c r="F2071" t="s">
        <v>8220</v>
      </c>
      <c r="G2071" t="s">
        <v>8224</v>
      </c>
      <c r="H2071" t="s">
        <v>8246</v>
      </c>
      <c r="I2071">
        <v>1369498714</v>
      </c>
      <c r="J2071">
        <v>1366906714</v>
      </c>
      <c r="K2071" t="b">
        <v>0</v>
      </c>
      <c r="L2071">
        <v>0</v>
      </c>
      <c r="M2071" t="b">
        <v>0</v>
      </c>
      <c r="N2071" t="s">
        <v>8290</v>
      </c>
      <c r="O2071">
        <f t="shared" si="128"/>
        <v>0</v>
      </c>
      <c r="P2071" t="e">
        <f t="shared" si="129"/>
        <v>#DIV/0!</v>
      </c>
      <c r="Q2071" s="5" t="s">
        <v>8322</v>
      </c>
      <c r="R2071" t="s">
        <v>8344</v>
      </c>
      <c r="S2071" s="9">
        <f t="shared" si="130"/>
        <v>41389.346226851849</v>
      </c>
      <c r="T2071" s="9">
        <f t="shared" si="131"/>
        <v>41419.346226851849</v>
      </c>
    </row>
    <row r="2072" spans="1:20" ht="32">
      <c r="A2072">
        <v>1570</v>
      </c>
      <c r="B2072" s="3" t="s">
        <v>1571</v>
      </c>
      <c r="C2072" s="3" t="s">
        <v>5680</v>
      </c>
      <c r="D2072">
        <v>6000</v>
      </c>
      <c r="E2072">
        <v>2484</v>
      </c>
      <c r="F2072" t="s">
        <v>8220</v>
      </c>
      <c r="G2072" t="s">
        <v>8224</v>
      </c>
      <c r="H2072" t="s">
        <v>8246</v>
      </c>
      <c r="I2072">
        <v>1460140282</v>
      </c>
      <c r="J2072">
        <v>1457551882</v>
      </c>
      <c r="K2072" t="b">
        <v>0</v>
      </c>
      <c r="L2072">
        <v>52</v>
      </c>
      <c r="M2072" t="b">
        <v>0</v>
      </c>
      <c r="N2072" t="s">
        <v>8290</v>
      </c>
      <c r="O2072">
        <f t="shared" si="128"/>
        <v>41.4</v>
      </c>
      <c r="P2072">
        <f t="shared" si="129"/>
        <v>47.77</v>
      </c>
      <c r="Q2072" s="5" t="s">
        <v>8322</v>
      </c>
      <c r="R2072" t="s">
        <v>8344</v>
      </c>
      <c r="S2072" s="9">
        <f t="shared" si="130"/>
        <v>42438.480115740742</v>
      </c>
      <c r="T2072" s="9">
        <f t="shared" si="131"/>
        <v>42468.43844907407</v>
      </c>
    </row>
    <row r="2073" spans="1:20" ht="48">
      <c r="A2073">
        <v>1571</v>
      </c>
      <c r="B2073" s="3" t="s">
        <v>1572</v>
      </c>
      <c r="C2073" s="3" t="s">
        <v>5681</v>
      </c>
      <c r="D2073">
        <v>12100</v>
      </c>
      <c r="E2073">
        <v>80</v>
      </c>
      <c r="F2073" t="s">
        <v>8220</v>
      </c>
      <c r="G2073" t="s">
        <v>8225</v>
      </c>
      <c r="H2073" t="s">
        <v>8247</v>
      </c>
      <c r="I2073">
        <v>1434738483</v>
      </c>
      <c r="J2073">
        <v>1432146483</v>
      </c>
      <c r="K2073" t="b">
        <v>0</v>
      </c>
      <c r="L2073">
        <v>4</v>
      </c>
      <c r="M2073" t="b">
        <v>0</v>
      </c>
      <c r="N2073" t="s">
        <v>8290</v>
      </c>
      <c r="O2073">
        <f t="shared" si="128"/>
        <v>0.66</v>
      </c>
      <c r="P2073">
        <f t="shared" si="129"/>
        <v>20</v>
      </c>
      <c r="Q2073" s="5" t="s">
        <v>8322</v>
      </c>
      <c r="R2073" t="s">
        <v>8344</v>
      </c>
      <c r="S2073" s="9">
        <f t="shared" si="130"/>
        <v>42144.43614583333</v>
      </c>
      <c r="T2073" s="9">
        <f t="shared" si="131"/>
        <v>42174.43614583333</v>
      </c>
    </row>
    <row r="2074" spans="1:20" ht="48">
      <c r="A2074">
        <v>1572</v>
      </c>
      <c r="B2074" s="3" t="s">
        <v>1573</v>
      </c>
      <c r="C2074" s="3" t="s">
        <v>5682</v>
      </c>
      <c r="D2074">
        <v>2500</v>
      </c>
      <c r="E2074">
        <v>125</v>
      </c>
      <c r="F2074" t="s">
        <v>8220</v>
      </c>
      <c r="G2074" t="s">
        <v>8225</v>
      </c>
      <c r="H2074" t="s">
        <v>8247</v>
      </c>
      <c r="I2074">
        <v>1456703940</v>
      </c>
      <c r="J2074">
        <v>1454546859</v>
      </c>
      <c r="K2074" t="b">
        <v>0</v>
      </c>
      <c r="L2074">
        <v>3</v>
      </c>
      <c r="M2074" t="b">
        <v>0</v>
      </c>
      <c r="N2074" t="s">
        <v>8290</v>
      </c>
      <c r="O2074">
        <f t="shared" si="128"/>
        <v>5</v>
      </c>
      <c r="P2074">
        <f t="shared" si="129"/>
        <v>41.67</v>
      </c>
      <c r="Q2074" s="5" t="s">
        <v>8322</v>
      </c>
      <c r="R2074" t="s">
        <v>8344</v>
      </c>
      <c r="S2074" s="9">
        <f t="shared" si="130"/>
        <v>42403.699756944443</v>
      </c>
      <c r="T2074" s="9">
        <f t="shared" si="131"/>
        <v>42428.665972222218</v>
      </c>
    </row>
    <row r="2075" spans="1:20" ht="48">
      <c r="A2075">
        <v>1573</v>
      </c>
      <c r="B2075" s="3" t="s">
        <v>1574</v>
      </c>
      <c r="C2075" s="3" t="s">
        <v>5683</v>
      </c>
      <c r="D2075">
        <v>9000</v>
      </c>
      <c r="E2075">
        <v>223</v>
      </c>
      <c r="F2075" t="s">
        <v>8220</v>
      </c>
      <c r="G2075" t="s">
        <v>8229</v>
      </c>
      <c r="H2075" t="s">
        <v>8251</v>
      </c>
      <c r="I2075">
        <v>1491019140</v>
      </c>
      <c r="J2075">
        <v>1487548802</v>
      </c>
      <c r="K2075" t="b">
        <v>0</v>
      </c>
      <c r="L2075">
        <v>3</v>
      </c>
      <c r="M2075" t="b">
        <v>0</v>
      </c>
      <c r="N2075" t="s">
        <v>8290</v>
      </c>
      <c r="O2075">
        <f t="shared" si="128"/>
        <v>2.48</v>
      </c>
      <c r="P2075">
        <f t="shared" si="129"/>
        <v>74.33</v>
      </c>
      <c r="Q2075" s="5" t="s">
        <v>8322</v>
      </c>
      <c r="R2075" t="s">
        <v>8344</v>
      </c>
      <c r="S2075" s="9">
        <f t="shared" si="130"/>
        <v>42785.666689814818</v>
      </c>
      <c r="T2075" s="9">
        <f t="shared" si="131"/>
        <v>42825.832638888889</v>
      </c>
    </row>
    <row r="2076" spans="1:20" ht="48">
      <c r="A2076">
        <v>1574</v>
      </c>
      <c r="B2076" s="3" t="s">
        <v>1575</v>
      </c>
      <c r="C2076" s="3" t="s">
        <v>5684</v>
      </c>
      <c r="D2076">
        <v>10000</v>
      </c>
      <c r="E2076">
        <v>506</v>
      </c>
      <c r="F2076" t="s">
        <v>8220</v>
      </c>
      <c r="G2076" t="s">
        <v>8224</v>
      </c>
      <c r="H2076" t="s">
        <v>8246</v>
      </c>
      <c r="I2076">
        <v>1424211329</v>
      </c>
      <c r="J2076">
        <v>1421187329</v>
      </c>
      <c r="K2076" t="b">
        <v>0</v>
      </c>
      <c r="L2076">
        <v>6</v>
      </c>
      <c r="M2076" t="b">
        <v>0</v>
      </c>
      <c r="N2076" t="s">
        <v>8290</v>
      </c>
      <c r="O2076">
        <f t="shared" si="128"/>
        <v>5.0599999999999996</v>
      </c>
      <c r="P2076">
        <f t="shared" si="129"/>
        <v>84.33</v>
      </c>
      <c r="Q2076" s="5" t="s">
        <v>8322</v>
      </c>
      <c r="R2076" t="s">
        <v>8344</v>
      </c>
      <c r="S2076" s="9">
        <f t="shared" si="130"/>
        <v>42017.594085648147</v>
      </c>
      <c r="T2076" s="9">
        <f t="shared" si="131"/>
        <v>42052.594085648147</v>
      </c>
    </row>
    <row r="2077" spans="1:20" ht="48">
      <c r="A2077">
        <v>1575</v>
      </c>
      <c r="B2077" s="3" t="s">
        <v>1576</v>
      </c>
      <c r="C2077" s="3" t="s">
        <v>5685</v>
      </c>
      <c r="D2077">
        <v>10000</v>
      </c>
      <c r="E2077">
        <v>2291</v>
      </c>
      <c r="F2077" t="s">
        <v>8220</v>
      </c>
      <c r="G2077" t="s">
        <v>8224</v>
      </c>
      <c r="H2077" t="s">
        <v>8246</v>
      </c>
      <c r="I2077">
        <v>1404909296</v>
      </c>
      <c r="J2077">
        <v>1402317296</v>
      </c>
      <c r="K2077" t="b">
        <v>0</v>
      </c>
      <c r="L2077">
        <v>35</v>
      </c>
      <c r="M2077" t="b">
        <v>0</v>
      </c>
      <c r="N2077" t="s">
        <v>8290</v>
      </c>
      <c r="O2077">
        <f t="shared" si="128"/>
        <v>22.91</v>
      </c>
      <c r="P2077">
        <f t="shared" si="129"/>
        <v>65.459999999999994</v>
      </c>
      <c r="Q2077" s="5" t="s">
        <v>8322</v>
      </c>
      <c r="R2077" t="s">
        <v>8344</v>
      </c>
      <c r="S2077" s="9">
        <f t="shared" si="130"/>
        <v>41799.190925925919</v>
      </c>
      <c r="T2077" s="9">
        <f t="shared" si="131"/>
        <v>41829.190925925919</v>
      </c>
    </row>
    <row r="2078" spans="1:20" ht="32">
      <c r="A2078">
        <v>1576</v>
      </c>
      <c r="B2078" s="3" t="s">
        <v>1577</v>
      </c>
      <c r="C2078" s="3" t="s">
        <v>5686</v>
      </c>
      <c r="D2078">
        <v>5000</v>
      </c>
      <c r="E2078">
        <v>650</v>
      </c>
      <c r="F2078" t="s">
        <v>8220</v>
      </c>
      <c r="G2078" t="s">
        <v>8224</v>
      </c>
      <c r="H2078" t="s">
        <v>8246</v>
      </c>
      <c r="I2078">
        <v>1435698368</v>
      </c>
      <c r="J2078">
        <v>1431810368</v>
      </c>
      <c r="K2078" t="b">
        <v>0</v>
      </c>
      <c r="L2078">
        <v>10</v>
      </c>
      <c r="M2078" t="b">
        <v>0</v>
      </c>
      <c r="N2078" t="s">
        <v>8290</v>
      </c>
      <c r="O2078">
        <f t="shared" si="128"/>
        <v>13</v>
      </c>
      <c r="P2078">
        <f t="shared" si="129"/>
        <v>65</v>
      </c>
      <c r="Q2078" s="5" t="s">
        <v>8322</v>
      </c>
      <c r="R2078" t="s">
        <v>8344</v>
      </c>
      <c r="S2078" s="9">
        <f t="shared" si="130"/>
        <v>42140.545925925922</v>
      </c>
      <c r="T2078" s="9">
        <f t="shared" si="131"/>
        <v>42185.545925925922</v>
      </c>
    </row>
    <row r="2079" spans="1:20" ht="48">
      <c r="A2079">
        <v>1577</v>
      </c>
      <c r="B2079" s="3" t="s">
        <v>1578</v>
      </c>
      <c r="C2079" s="3" t="s">
        <v>5687</v>
      </c>
      <c r="D2079">
        <v>10000</v>
      </c>
      <c r="E2079">
        <v>55</v>
      </c>
      <c r="F2079" t="s">
        <v>8220</v>
      </c>
      <c r="G2079" t="s">
        <v>8224</v>
      </c>
      <c r="H2079" t="s">
        <v>8246</v>
      </c>
      <c r="I2079">
        <v>1343161248</v>
      </c>
      <c r="J2079">
        <v>1337977248</v>
      </c>
      <c r="K2079" t="b">
        <v>0</v>
      </c>
      <c r="L2079">
        <v>2</v>
      </c>
      <c r="M2079" t="b">
        <v>0</v>
      </c>
      <c r="N2079" t="s">
        <v>8290</v>
      </c>
      <c r="O2079">
        <f t="shared" si="128"/>
        <v>0.55000000000000004</v>
      </c>
      <c r="P2079">
        <f t="shared" si="129"/>
        <v>27.5</v>
      </c>
      <c r="Q2079" s="5" t="s">
        <v>8322</v>
      </c>
      <c r="R2079" t="s">
        <v>8344</v>
      </c>
      <c r="S2079" s="9">
        <f t="shared" si="130"/>
        <v>41054.514444444438</v>
      </c>
      <c r="T2079" s="9">
        <f t="shared" si="131"/>
        <v>41114.514444444438</v>
      </c>
    </row>
    <row r="2080" spans="1:20" ht="64">
      <c r="A2080">
        <v>1578</v>
      </c>
      <c r="B2080" s="3" t="s">
        <v>1579</v>
      </c>
      <c r="C2080" s="3" t="s">
        <v>5688</v>
      </c>
      <c r="D2080">
        <v>1897</v>
      </c>
      <c r="E2080">
        <v>205</v>
      </c>
      <c r="F2080" t="s">
        <v>8220</v>
      </c>
      <c r="G2080" t="s">
        <v>8224</v>
      </c>
      <c r="H2080" t="s">
        <v>8246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8290</v>
      </c>
      <c r="O2080">
        <f t="shared" si="128"/>
        <v>10.81</v>
      </c>
      <c r="P2080">
        <f t="shared" si="129"/>
        <v>51.25</v>
      </c>
      <c r="Q2080" s="5" t="s">
        <v>8322</v>
      </c>
      <c r="R2080" t="s">
        <v>8344</v>
      </c>
      <c r="S2080" s="9">
        <f t="shared" si="130"/>
        <v>40398.732534722221</v>
      </c>
      <c r="T2080" s="9">
        <f t="shared" si="131"/>
        <v>40422.75</v>
      </c>
    </row>
    <row r="2081" spans="1:20" ht="32">
      <c r="A2081">
        <v>1579</v>
      </c>
      <c r="B2081" s="3" t="s">
        <v>1580</v>
      </c>
      <c r="C2081" s="3" t="s">
        <v>5689</v>
      </c>
      <c r="D2081">
        <v>3333</v>
      </c>
      <c r="E2081">
        <v>28</v>
      </c>
      <c r="F2081" t="s">
        <v>8220</v>
      </c>
      <c r="G2081" t="s">
        <v>8224</v>
      </c>
      <c r="H2081" t="s">
        <v>8246</v>
      </c>
      <c r="I2081">
        <v>1377734091</v>
      </c>
      <c r="J2081">
        <v>1374882891</v>
      </c>
      <c r="K2081" t="b">
        <v>0</v>
      </c>
      <c r="L2081">
        <v>2</v>
      </c>
      <c r="M2081" t="b">
        <v>0</v>
      </c>
      <c r="N2081" t="s">
        <v>8290</v>
      </c>
      <c r="O2081">
        <f t="shared" si="128"/>
        <v>0.84</v>
      </c>
      <c r="P2081">
        <f t="shared" si="129"/>
        <v>14</v>
      </c>
      <c r="Q2081" s="5" t="s">
        <v>8322</v>
      </c>
      <c r="R2081" t="s">
        <v>8344</v>
      </c>
      <c r="S2081" s="9">
        <f t="shared" si="130"/>
        <v>41481.663090277776</v>
      </c>
      <c r="T2081" s="9">
        <f t="shared" si="131"/>
        <v>41514.663090277776</v>
      </c>
    </row>
    <row r="2082" spans="1:20" ht="48">
      <c r="A2082">
        <v>1580</v>
      </c>
      <c r="B2082" s="3" t="s">
        <v>1581</v>
      </c>
      <c r="C2082" s="3" t="s">
        <v>5690</v>
      </c>
      <c r="D2082">
        <v>1750</v>
      </c>
      <c r="E2082">
        <v>0</v>
      </c>
      <c r="F2082" t="s">
        <v>8220</v>
      </c>
      <c r="G2082" t="s">
        <v>8224</v>
      </c>
      <c r="H2082" t="s">
        <v>8246</v>
      </c>
      <c r="I2082">
        <v>1337562726</v>
      </c>
      <c r="J2082">
        <v>1332378726</v>
      </c>
      <c r="K2082" t="b">
        <v>0</v>
      </c>
      <c r="L2082">
        <v>0</v>
      </c>
      <c r="M2082" t="b">
        <v>0</v>
      </c>
      <c r="N2082" t="s">
        <v>8290</v>
      </c>
      <c r="O2082">
        <f t="shared" si="128"/>
        <v>0</v>
      </c>
      <c r="P2082" t="e">
        <f t="shared" si="129"/>
        <v>#DIV/0!</v>
      </c>
      <c r="Q2082" s="5" t="s">
        <v>8322</v>
      </c>
      <c r="R2082" t="s">
        <v>8344</v>
      </c>
      <c r="S2082" s="9">
        <f t="shared" si="130"/>
        <v>40989.716736111106</v>
      </c>
      <c r="T2082" s="9">
        <f t="shared" si="131"/>
        <v>41049.716736111106</v>
      </c>
    </row>
    <row r="2083" spans="1:20" ht="32">
      <c r="A2083">
        <v>2741</v>
      </c>
      <c r="B2083" s="3" t="s">
        <v>2741</v>
      </c>
      <c r="C2083" s="3" t="s">
        <v>6851</v>
      </c>
      <c r="D2083">
        <v>8000</v>
      </c>
      <c r="E2083">
        <v>35</v>
      </c>
      <c r="F2083" t="s">
        <v>8221</v>
      </c>
      <c r="G2083" t="s">
        <v>8224</v>
      </c>
      <c r="H2083" t="s">
        <v>8246</v>
      </c>
      <c r="I2083">
        <v>1413770820</v>
      </c>
      <c r="J2083">
        <v>1412005602</v>
      </c>
      <c r="K2083" t="b">
        <v>0</v>
      </c>
      <c r="L2083">
        <v>4</v>
      </c>
      <c r="M2083" t="b">
        <v>0</v>
      </c>
      <c r="N2083" t="s">
        <v>8304</v>
      </c>
      <c r="O2083">
        <f t="shared" si="128"/>
        <v>0.44</v>
      </c>
      <c r="P2083">
        <f t="shared" si="129"/>
        <v>8.75</v>
      </c>
      <c r="Q2083" s="5" t="s">
        <v>8322</v>
      </c>
      <c r="R2083" t="s">
        <v>8358</v>
      </c>
      <c r="S2083" s="9">
        <f t="shared" si="130"/>
        <v>41911.324097222219</v>
      </c>
      <c r="T2083" s="9">
        <f t="shared" si="131"/>
        <v>41931.754861111105</v>
      </c>
    </row>
    <row r="2084" spans="1:20" ht="48">
      <c r="A2084">
        <v>2742</v>
      </c>
      <c r="B2084" s="3" t="s">
        <v>2742</v>
      </c>
      <c r="C2084" s="3" t="s">
        <v>6852</v>
      </c>
      <c r="D2084">
        <v>2500</v>
      </c>
      <c r="E2084">
        <v>731</v>
      </c>
      <c r="F2084" t="s">
        <v>8221</v>
      </c>
      <c r="G2084" t="s">
        <v>8224</v>
      </c>
      <c r="H2084" t="s">
        <v>8246</v>
      </c>
      <c r="I2084">
        <v>1337102187</v>
      </c>
      <c r="J2084">
        <v>1335892587</v>
      </c>
      <c r="K2084" t="b">
        <v>0</v>
      </c>
      <c r="L2084">
        <v>18</v>
      </c>
      <c r="M2084" t="b">
        <v>0</v>
      </c>
      <c r="N2084" t="s">
        <v>8304</v>
      </c>
      <c r="O2084">
        <f t="shared" si="128"/>
        <v>29.24</v>
      </c>
      <c r="P2084">
        <f t="shared" si="129"/>
        <v>40.61</v>
      </c>
      <c r="Q2084" s="5" t="s">
        <v>8322</v>
      </c>
      <c r="R2084" t="s">
        <v>8358</v>
      </c>
      <c r="S2084" s="9">
        <f t="shared" si="130"/>
        <v>41030.386423611111</v>
      </c>
      <c r="T2084" s="9">
        <f t="shared" si="131"/>
        <v>41044.386423611111</v>
      </c>
    </row>
    <row r="2085" spans="1:20" ht="64">
      <c r="A2085">
        <v>2743</v>
      </c>
      <c r="B2085" s="3" t="s">
        <v>2743</v>
      </c>
      <c r="C2085" s="3" t="s">
        <v>6853</v>
      </c>
      <c r="D2085">
        <v>5999</v>
      </c>
      <c r="E2085">
        <v>0</v>
      </c>
      <c r="F2085" t="s">
        <v>8221</v>
      </c>
      <c r="G2085" t="s">
        <v>8224</v>
      </c>
      <c r="H2085" t="s">
        <v>8246</v>
      </c>
      <c r="I2085">
        <v>1476863607</v>
      </c>
      <c r="J2085">
        <v>1474271607</v>
      </c>
      <c r="K2085" t="b">
        <v>0</v>
      </c>
      <c r="L2085">
        <v>0</v>
      </c>
      <c r="M2085" t="b">
        <v>0</v>
      </c>
      <c r="N2085" t="s">
        <v>8304</v>
      </c>
      <c r="O2085">
        <f t="shared" si="128"/>
        <v>0</v>
      </c>
      <c r="P2085" t="e">
        <f t="shared" si="129"/>
        <v>#DIV/0!</v>
      </c>
      <c r="Q2085" s="5" t="s">
        <v>8322</v>
      </c>
      <c r="R2085" t="s">
        <v>8358</v>
      </c>
      <c r="S2085" s="9">
        <f t="shared" si="130"/>
        <v>42631.995451388888</v>
      </c>
      <c r="T2085" s="9">
        <f t="shared" si="131"/>
        <v>42661.995451388888</v>
      </c>
    </row>
    <row r="2086" spans="1:20" ht="48">
      <c r="A2086">
        <v>2744</v>
      </c>
      <c r="B2086" s="3" t="s">
        <v>2744</v>
      </c>
      <c r="C2086" s="3" t="s">
        <v>6854</v>
      </c>
      <c r="D2086">
        <v>16000</v>
      </c>
      <c r="E2086">
        <v>835</v>
      </c>
      <c r="F2086" t="s">
        <v>8221</v>
      </c>
      <c r="G2086" t="s">
        <v>8224</v>
      </c>
      <c r="H2086" t="s">
        <v>8246</v>
      </c>
      <c r="I2086">
        <v>1330478998</v>
      </c>
      <c r="J2086">
        <v>1327886998</v>
      </c>
      <c r="K2086" t="b">
        <v>0</v>
      </c>
      <c r="L2086">
        <v>22</v>
      </c>
      <c r="M2086" t="b">
        <v>0</v>
      </c>
      <c r="N2086" t="s">
        <v>8304</v>
      </c>
      <c r="O2086">
        <f t="shared" si="128"/>
        <v>5.22</v>
      </c>
      <c r="P2086">
        <f t="shared" si="129"/>
        <v>37.950000000000003</v>
      </c>
      <c r="Q2086" s="5" t="s">
        <v>8322</v>
      </c>
      <c r="R2086" t="s">
        <v>8358</v>
      </c>
      <c r="S2086" s="9">
        <f t="shared" si="130"/>
        <v>40937.729143518518</v>
      </c>
      <c r="T2086" s="9">
        <f t="shared" si="131"/>
        <v>40967.729143518518</v>
      </c>
    </row>
    <row r="2087" spans="1:20" ht="48">
      <c r="A2087">
        <v>2745</v>
      </c>
      <c r="B2087" s="3" t="s">
        <v>2745</v>
      </c>
      <c r="C2087" s="3" t="s">
        <v>6855</v>
      </c>
      <c r="D2087">
        <v>8000</v>
      </c>
      <c r="E2087">
        <v>1751</v>
      </c>
      <c r="F2087" t="s">
        <v>8221</v>
      </c>
      <c r="G2087" t="s">
        <v>8224</v>
      </c>
      <c r="H2087" t="s">
        <v>8246</v>
      </c>
      <c r="I2087">
        <v>1342309368</v>
      </c>
      <c r="J2087">
        <v>1337125368</v>
      </c>
      <c r="K2087" t="b">
        <v>0</v>
      </c>
      <c r="L2087">
        <v>49</v>
      </c>
      <c r="M2087" t="b">
        <v>0</v>
      </c>
      <c r="N2087" t="s">
        <v>8304</v>
      </c>
      <c r="O2087">
        <f t="shared" si="128"/>
        <v>21.89</v>
      </c>
      <c r="P2087">
        <f t="shared" si="129"/>
        <v>35.729999999999997</v>
      </c>
      <c r="Q2087" s="5" t="s">
        <v>8322</v>
      </c>
      <c r="R2087" t="s">
        <v>8358</v>
      </c>
      <c r="S2087" s="9">
        <f t="shared" si="130"/>
        <v>41044.654722222222</v>
      </c>
      <c r="T2087" s="9">
        <f t="shared" si="131"/>
        <v>41104.654722222222</v>
      </c>
    </row>
    <row r="2088" spans="1:20" ht="48">
      <c r="A2088">
        <v>2746</v>
      </c>
      <c r="B2088" s="3" t="s">
        <v>2746</v>
      </c>
      <c r="C2088" s="3" t="s">
        <v>6856</v>
      </c>
      <c r="D2088">
        <v>3000</v>
      </c>
      <c r="E2088">
        <v>801</v>
      </c>
      <c r="F2088" t="s">
        <v>8221</v>
      </c>
      <c r="G2088" t="s">
        <v>8224</v>
      </c>
      <c r="H2088" t="s">
        <v>8246</v>
      </c>
      <c r="I2088">
        <v>1409337911</v>
      </c>
      <c r="J2088">
        <v>1406745911</v>
      </c>
      <c r="K2088" t="b">
        <v>0</v>
      </c>
      <c r="L2088">
        <v>19</v>
      </c>
      <c r="M2088" t="b">
        <v>0</v>
      </c>
      <c r="N2088" t="s">
        <v>8304</v>
      </c>
      <c r="O2088">
        <f t="shared" si="128"/>
        <v>26.7</v>
      </c>
      <c r="P2088">
        <f t="shared" si="129"/>
        <v>42.16</v>
      </c>
      <c r="Q2088" s="5" t="s">
        <v>8322</v>
      </c>
      <c r="R2088" t="s">
        <v>8358</v>
      </c>
      <c r="S2088" s="9">
        <f t="shared" si="130"/>
        <v>41850.44804398148</v>
      </c>
      <c r="T2088" s="9">
        <f t="shared" si="131"/>
        <v>41880.44804398148</v>
      </c>
    </row>
    <row r="2089" spans="1:20" ht="48">
      <c r="A2089">
        <v>2747</v>
      </c>
      <c r="B2089" s="3" t="s">
        <v>2747</v>
      </c>
      <c r="C2089" s="3" t="s">
        <v>6857</v>
      </c>
      <c r="D2089">
        <v>500</v>
      </c>
      <c r="E2089">
        <v>140</v>
      </c>
      <c r="F2089" t="s">
        <v>8221</v>
      </c>
      <c r="G2089" t="s">
        <v>8224</v>
      </c>
      <c r="H2089" t="s">
        <v>8246</v>
      </c>
      <c r="I2089">
        <v>1339816200</v>
      </c>
      <c r="J2089">
        <v>1337095997</v>
      </c>
      <c r="K2089" t="b">
        <v>0</v>
      </c>
      <c r="L2089">
        <v>4</v>
      </c>
      <c r="M2089" t="b">
        <v>0</v>
      </c>
      <c r="N2089" t="s">
        <v>8304</v>
      </c>
      <c r="O2089">
        <f t="shared" si="128"/>
        <v>28</v>
      </c>
      <c r="P2089">
        <f t="shared" si="129"/>
        <v>35</v>
      </c>
      <c r="Q2089" s="5" t="s">
        <v>8322</v>
      </c>
      <c r="R2089" t="s">
        <v>8358</v>
      </c>
      <c r="S2089" s="9">
        <f t="shared" si="130"/>
        <v>41044.314780092587</v>
      </c>
      <c r="T2089" s="9">
        <f t="shared" si="131"/>
        <v>41075.798611111109</v>
      </c>
    </row>
    <row r="2090" spans="1:20" ht="32">
      <c r="A2090">
        <v>2748</v>
      </c>
      <c r="B2090" s="3" t="s">
        <v>2748</v>
      </c>
      <c r="C2090" s="3" t="s">
        <v>6858</v>
      </c>
      <c r="D2090">
        <v>5000</v>
      </c>
      <c r="E2090">
        <v>53</v>
      </c>
      <c r="F2090" t="s">
        <v>8221</v>
      </c>
      <c r="G2090" t="s">
        <v>8224</v>
      </c>
      <c r="H2090" t="s">
        <v>8246</v>
      </c>
      <c r="I2090">
        <v>1472835802</v>
      </c>
      <c r="J2090">
        <v>1470243802</v>
      </c>
      <c r="K2090" t="b">
        <v>0</v>
      </c>
      <c r="L2090">
        <v>4</v>
      </c>
      <c r="M2090" t="b">
        <v>0</v>
      </c>
      <c r="N2090" t="s">
        <v>8304</v>
      </c>
      <c r="O2090">
        <f t="shared" si="128"/>
        <v>1.06</v>
      </c>
      <c r="P2090">
        <f t="shared" si="129"/>
        <v>13.25</v>
      </c>
      <c r="Q2090" s="5" t="s">
        <v>8322</v>
      </c>
      <c r="R2090" t="s">
        <v>8358</v>
      </c>
      <c r="S2090" s="9">
        <f t="shared" si="130"/>
        <v>42585.377337962964</v>
      </c>
      <c r="T2090" s="9">
        <f t="shared" si="131"/>
        <v>42615.377337962964</v>
      </c>
    </row>
    <row r="2091" spans="1:20" ht="32">
      <c r="A2091">
        <v>2749</v>
      </c>
      <c r="B2091" s="3" t="s">
        <v>2749</v>
      </c>
      <c r="C2091" s="3" t="s">
        <v>6859</v>
      </c>
      <c r="D2091">
        <v>10000</v>
      </c>
      <c r="E2091">
        <v>110</v>
      </c>
      <c r="F2091" t="s">
        <v>8221</v>
      </c>
      <c r="G2091" t="s">
        <v>8224</v>
      </c>
      <c r="H2091" t="s">
        <v>8246</v>
      </c>
      <c r="I2091">
        <v>1428171037</v>
      </c>
      <c r="J2091">
        <v>1425582637</v>
      </c>
      <c r="K2091" t="b">
        <v>0</v>
      </c>
      <c r="L2091">
        <v>2</v>
      </c>
      <c r="M2091" t="b">
        <v>0</v>
      </c>
      <c r="N2091" t="s">
        <v>8304</v>
      </c>
      <c r="O2091">
        <f t="shared" si="128"/>
        <v>1.1000000000000001</v>
      </c>
      <c r="P2091">
        <f t="shared" si="129"/>
        <v>55</v>
      </c>
      <c r="Q2091" s="5" t="s">
        <v>8322</v>
      </c>
      <c r="R2091" t="s">
        <v>8358</v>
      </c>
      <c r="S2091" s="9">
        <f t="shared" si="130"/>
        <v>42068.46570601852</v>
      </c>
      <c r="T2091" s="9">
        <f t="shared" si="131"/>
        <v>42098.424039351848</v>
      </c>
    </row>
    <row r="2092" spans="1:20" ht="48">
      <c r="A2092">
        <v>2750</v>
      </c>
      <c r="B2092" s="3" t="s">
        <v>2750</v>
      </c>
      <c r="C2092" s="3" t="s">
        <v>6860</v>
      </c>
      <c r="D2092">
        <v>1999</v>
      </c>
      <c r="E2092">
        <v>0</v>
      </c>
      <c r="F2092" t="s">
        <v>8221</v>
      </c>
      <c r="G2092" t="s">
        <v>8224</v>
      </c>
      <c r="H2092" t="s">
        <v>8246</v>
      </c>
      <c r="I2092">
        <v>1341086400</v>
      </c>
      <c r="J2092">
        <v>1340055345</v>
      </c>
      <c r="K2092" t="b">
        <v>0</v>
      </c>
      <c r="L2092">
        <v>0</v>
      </c>
      <c r="M2092" t="b">
        <v>0</v>
      </c>
      <c r="N2092" t="s">
        <v>8304</v>
      </c>
      <c r="O2092">
        <f t="shared" si="128"/>
        <v>0</v>
      </c>
      <c r="P2092" t="e">
        <f t="shared" si="129"/>
        <v>#DIV/0!</v>
      </c>
      <c r="Q2092" s="5" t="s">
        <v>8322</v>
      </c>
      <c r="R2092" t="s">
        <v>8358</v>
      </c>
      <c r="S2092" s="9">
        <f t="shared" si="130"/>
        <v>41078.566493055558</v>
      </c>
      <c r="T2092" s="9">
        <f t="shared" si="131"/>
        <v>41090.5</v>
      </c>
    </row>
    <row r="2093" spans="1:20" ht="48">
      <c r="A2093">
        <v>2751</v>
      </c>
      <c r="B2093" s="3" t="s">
        <v>2751</v>
      </c>
      <c r="C2093" s="3" t="s">
        <v>6861</v>
      </c>
      <c r="D2093">
        <v>3274</v>
      </c>
      <c r="E2093">
        <v>0</v>
      </c>
      <c r="F2093" t="s">
        <v>8221</v>
      </c>
      <c r="G2093" t="s">
        <v>8224</v>
      </c>
      <c r="H2093" t="s">
        <v>8246</v>
      </c>
      <c r="I2093">
        <v>1403039842</v>
      </c>
      <c r="J2093">
        <v>1397855842</v>
      </c>
      <c r="K2093" t="b">
        <v>0</v>
      </c>
      <c r="L2093">
        <v>0</v>
      </c>
      <c r="M2093" t="b">
        <v>0</v>
      </c>
      <c r="N2093" t="s">
        <v>8304</v>
      </c>
      <c r="O2093">
        <f t="shared" si="128"/>
        <v>0</v>
      </c>
      <c r="P2093" t="e">
        <f t="shared" si="129"/>
        <v>#DIV/0!</v>
      </c>
      <c r="Q2093" s="5" t="s">
        <v>8322</v>
      </c>
      <c r="R2093" t="s">
        <v>8358</v>
      </c>
      <c r="S2093" s="9">
        <f t="shared" si="130"/>
        <v>41747.553726851846</v>
      </c>
      <c r="T2093" s="9">
        <f t="shared" si="131"/>
        <v>41807.553726851846</v>
      </c>
    </row>
    <row r="2094" spans="1:20" ht="48">
      <c r="A2094">
        <v>2752</v>
      </c>
      <c r="B2094" s="3" t="s">
        <v>2752</v>
      </c>
      <c r="C2094" s="3" t="s">
        <v>6862</v>
      </c>
      <c r="D2094">
        <v>4800</v>
      </c>
      <c r="E2094">
        <v>550</v>
      </c>
      <c r="F2094" t="s">
        <v>8221</v>
      </c>
      <c r="G2094" t="s">
        <v>8224</v>
      </c>
      <c r="H2094" t="s">
        <v>8246</v>
      </c>
      <c r="I2094">
        <v>1324232504</v>
      </c>
      <c r="J2094">
        <v>1320776504</v>
      </c>
      <c r="K2094" t="b">
        <v>0</v>
      </c>
      <c r="L2094">
        <v>14</v>
      </c>
      <c r="M2094" t="b">
        <v>0</v>
      </c>
      <c r="N2094" t="s">
        <v>8304</v>
      </c>
      <c r="O2094">
        <f t="shared" si="128"/>
        <v>11.46</v>
      </c>
      <c r="P2094">
        <f t="shared" si="129"/>
        <v>39.29</v>
      </c>
      <c r="Q2094" s="5" t="s">
        <v>8322</v>
      </c>
      <c r="R2094" t="s">
        <v>8358</v>
      </c>
      <c r="S2094" s="9">
        <f t="shared" si="130"/>
        <v>40855.431759259256</v>
      </c>
      <c r="T2094" s="9">
        <f t="shared" si="131"/>
        <v>40895.431759259256</v>
      </c>
    </row>
    <row r="2095" spans="1:20" ht="48">
      <c r="A2095">
        <v>2753</v>
      </c>
      <c r="B2095" s="3" t="s">
        <v>2753</v>
      </c>
      <c r="C2095" s="3" t="s">
        <v>6863</v>
      </c>
      <c r="D2095">
        <v>2000</v>
      </c>
      <c r="E2095">
        <v>380</v>
      </c>
      <c r="F2095" t="s">
        <v>8221</v>
      </c>
      <c r="G2095" t="s">
        <v>8224</v>
      </c>
      <c r="H2095" t="s">
        <v>8246</v>
      </c>
      <c r="I2095">
        <v>1346017023</v>
      </c>
      <c r="J2095">
        <v>1343425023</v>
      </c>
      <c r="K2095" t="b">
        <v>0</v>
      </c>
      <c r="L2095">
        <v>8</v>
      </c>
      <c r="M2095" t="b">
        <v>0</v>
      </c>
      <c r="N2095" t="s">
        <v>8304</v>
      </c>
      <c r="O2095">
        <f t="shared" si="128"/>
        <v>19</v>
      </c>
      <c r="P2095">
        <f t="shared" si="129"/>
        <v>47.5</v>
      </c>
      <c r="Q2095" s="5" t="s">
        <v>8322</v>
      </c>
      <c r="R2095" t="s">
        <v>8358</v>
      </c>
      <c r="S2095" s="9">
        <f t="shared" si="130"/>
        <v>41117.567395833328</v>
      </c>
      <c r="T2095" s="9">
        <f t="shared" si="131"/>
        <v>41147.567395833328</v>
      </c>
    </row>
    <row r="2096" spans="1:20" ht="48">
      <c r="A2096">
        <v>2754</v>
      </c>
      <c r="B2096" s="3" t="s">
        <v>2754</v>
      </c>
      <c r="C2096" s="3" t="s">
        <v>6864</v>
      </c>
      <c r="D2096">
        <v>10000</v>
      </c>
      <c r="E2096">
        <v>0</v>
      </c>
      <c r="F2096" t="s">
        <v>8221</v>
      </c>
      <c r="G2096" t="s">
        <v>8224</v>
      </c>
      <c r="H2096" t="s">
        <v>8246</v>
      </c>
      <c r="I2096">
        <v>1410448551</v>
      </c>
      <c r="J2096">
        <v>1407856551</v>
      </c>
      <c r="K2096" t="b">
        <v>0</v>
      </c>
      <c r="L2096">
        <v>0</v>
      </c>
      <c r="M2096" t="b">
        <v>0</v>
      </c>
      <c r="N2096" t="s">
        <v>8304</v>
      </c>
      <c r="O2096">
        <f t="shared" si="128"/>
        <v>0</v>
      </c>
      <c r="P2096" t="e">
        <f t="shared" si="129"/>
        <v>#DIV/0!</v>
      </c>
      <c r="Q2096" s="5" t="s">
        <v>8322</v>
      </c>
      <c r="R2096" t="s">
        <v>8358</v>
      </c>
      <c r="S2096" s="9">
        <f t="shared" si="130"/>
        <v>41863.302673611106</v>
      </c>
      <c r="T2096" s="9">
        <f t="shared" si="131"/>
        <v>41893.302673611106</v>
      </c>
    </row>
    <row r="2097" spans="1:20" ht="32">
      <c r="A2097">
        <v>2755</v>
      </c>
      <c r="B2097" s="3" t="s">
        <v>2755</v>
      </c>
      <c r="C2097" s="3" t="s">
        <v>6865</v>
      </c>
      <c r="D2097">
        <v>500</v>
      </c>
      <c r="E2097">
        <v>260</v>
      </c>
      <c r="F2097" t="s">
        <v>8221</v>
      </c>
      <c r="G2097" t="s">
        <v>8241</v>
      </c>
      <c r="H2097" t="s">
        <v>8249</v>
      </c>
      <c r="I2097">
        <v>1428519527</v>
      </c>
      <c r="J2097">
        <v>1425927527</v>
      </c>
      <c r="K2097" t="b">
        <v>0</v>
      </c>
      <c r="L2097">
        <v>15</v>
      </c>
      <c r="M2097" t="b">
        <v>0</v>
      </c>
      <c r="N2097" t="s">
        <v>8304</v>
      </c>
      <c r="O2097">
        <f t="shared" si="128"/>
        <v>52</v>
      </c>
      <c r="P2097">
        <f t="shared" si="129"/>
        <v>17.329999999999998</v>
      </c>
      <c r="Q2097" s="5" t="s">
        <v>8322</v>
      </c>
      <c r="R2097" t="s">
        <v>8358</v>
      </c>
      <c r="S2097" s="9">
        <f t="shared" si="130"/>
        <v>42072.457488425927</v>
      </c>
      <c r="T2097" s="9">
        <f t="shared" si="131"/>
        <v>42102.457488425927</v>
      </c>
    </row>
    <row r="2098" spans="1:20" ht="48">
      <c r="A2098">
        <v>2756</v>
      </c>
      <c r="B2098" s="3" t="s">
        <v>2756</v>
      </c>
      <c r="C2098" s="3" t="s">
        <v>6866</v>
      </c>
      <c r="D2098">
        <v>10000</v>
      </c>
      <c r="E2098">
        <v>1048</v>
      </c>
      <c r="F2098" t="s">
        <v>8221</v>
      </c>
      <c r="G2098" t="s">
        <v>8224</v>
      </c>
      <c r="H2098" t="s">
        <v>8246</v>
      </c>
      <c r="I2098">
        <v>1389476201</v>
      </c>
      <c r="J2098">
        <v>1386884201</v>
      </c>
      <c r="K2098" t="b">
        <v>0</v>
      </c>
      <c r="L2098">
        <v>33</v>
      </c>
      <c r="M2098" t="b">
        <v>0</v>
      </c>
      <c r="N2098" t="s">
        <v>8304</v>
      </c>
      <c r="O2098">
        <f t="shared" si="128"/>
        <v>10.48</v>
      </c>
      <c r="P2098">
        <f t="shared" si="129"/>
        <v>31.76</v>
      </c>
      <c r="Q2098" s="5" t="s">
        <v>8322</v>
      </c>
      <c r="R2098" t="s">
        <v>8358</v>
      </c>
      <c r="S2098" s="9">
        <f t="shared" si="130"/>
        <v>41620.567141203697</v>
      </c>
      <c r="T2098" s="9">
        <f t="shared" si="131"/>
        <v>41650.567141203697</v>
      </c>
    </row>
    <row r="2099" spans="1:20" ht="32">
      <c r="A2099">
        <v>2757</v>
      </c>
      <c r="B2099" s="3" t="s">
        <v>2757</v>
      </c>
      <c r="C2099" s="3" t="s">
        <v>6867</v>
      </c>
      <c r="D2099">
        <v>1500</v>
      </c>
      <c r="E2099">
        <v>10</v>
      </c>
      <c r="F2099" t="s">
        <v>8221</v>
      </c>
      <c r="G2099" t="s">
        <v>8224</v>
      </c>
      <c r="H2099" t="s">
        <v>8246</v>
      </c>
      <c r="I2099">
        <v>1470498332</v>
      </c>
      <c r="J2099">
        <v>1469202332</v>
      </c>
      <c r="K2099" t="b">
        <v>0</v>
      </c>
      <c r="L2099">
        <v>2</v>
      </c>
      <c r="M2099" t="b">
        <v>0</v>
      </c>
      <c r="N2099" t="s">
        <v>8304</v>
      </c>
      <c r="O2099">
        <f t="shared" si="128"/>
        <v>0.67</v>
      </c>
      <c r="P2099">
        <f t="shared" si="129"/>
        <v>5</v>
      </c>
      <c r="Q2099" s="5" t="s">
        <v>8322</v>
      </c>
      <c r="R2099" t="s">
        <v>8358</v>
      </c>
      <c r="S2099" s="9">
        <f t="shared" si="130"/>
        <v>42573.323287037034</v>
      </c>
      <c r="T2099" s="9">
        <f t="shared" si="131"/>
        <v>42588.323287037034</v>
      </c>
    </row>
    <row r="2100" spans="1:20" ht="48">
      <c r="A2100">
        <v>2758</v>
      </c>
      <c r="B2100" s="3" t="s">
        <v>2758</v>
      </c>
      <c r="C2100" s="3" t="s">
        <v>6868</v>
      </c>
      <c r="D2100">
        <v>2000</v>
      </c>
      <c r="E2100">
        <v>234</v>
      </c>
      <c r="F2100" t="s">
        <v>8221</v>
      </c>
      <c r="G2100" t="s">
        <v>8226</v>
      </c>
      <c r="H2100" t="s">
        <v>8248</v>
      </c>
      <c r="I2100">
        <v>1476095783</v>
      </c>
      <c r="J2100">
        <v>1474886183</v>
      </c>
      <c r="K2100" t="b">
        <v>0</v>
      </c>
      <c r="L2100">
        <v>6</v>
      </c>
      <c r="M2100" t="b">
        <v>0</v>
      </c>
      <c r="N2100" t="s">
        <v>8304</v>
      </c>
      <c r="O2100">
        <f t="shared" si="128"/>
        <v>11.7</v>
      </c>
      <c r="P2100">
        <f t="shared" si="129"/>
        <v>39</v>
      </c>
      <c r="Q2100" s="5" t="s">
        <v>8322</v>
      </c>
      <c r="R2100" t="s">
        <v>8358</v>
      </c>
      <c r="S2100" s="9">
        <f t="shared" si="130"/>
        <v>42639.10859953703</v>
      </c>
      <c r="T2100" s="9">
        <f t="shared" si="131"/>
        <v>42653.10859953703</v>
      </c>
    </row>
    <row r="2101" spans="1:20" ht="48">
      <c r="A2101">
        <v>2759</v>
      </c>
      <c r="B2101" s="3" t="s">
        <v>2759</v>
      </c>
      <c r="C2101" s="3" t="s">
        <v>6869</v>
      </c>
      <c r="D2101">
        <v>1000</v>
      </c>
      <c r="E2101">
        <v>105</v>
      </c>
      <c r="F2101" t="s">
        <v>8221</v>
      </c>
      <c r="G2101" t="s">
        <v>8226</v>
      </c>
      <c r="H2101" t="s">
        <v>8248</v>
      </c>
      <c r="I2101">
        <v>1468658866</v>
      </c>
      <c r="J2101">
        <v>1464943666</v>
      </c>
      <c r="K2101" t="b">
        <v>0</v>
      </c>
      <c r="L2101">
        <v>2</v>
      </c>
      <c r="M2101" t="b">
        <v>0</v>
      </c>
      <c r="N2101" t="s">
        <v>8304</v>
      </c>
      <c r="O2101">
        <f t="shared" si="128"/>
        <v>10.5</v>
      </c>
      <c r="P2101">
        <f t="shared" si="129"/>
        <v>52.5</v>
      </c>
      <c r="Q2101" s="5" t="s">
        <v>8322</v>
      </c>
      <c r="R2101" t="s">
        <v>8358</v>
      </c>
      <c r="S2101" s="9">
        <f t="shared" si="130"/>
        <v>42524.033171296294</v>
      </c>
      <c r="T2101" s="9">
        <f t="shared" si="131"/>
        <v>42567.033171296294</v>
      </c>
    </row>
    <row r="2102" spans="1:20" ht="48">
      <c r="A2102">
        <v>2760</v>
      </c>
      <c r="B2102" s="3" t="s">
        <v>2760</v>
      </c>
      <c r="C2102" s="3" t="s">
        <v>6870</v>
      </c>
      <c r="D2102">
        <v>5000</v>
      </c>
      <c r="E2102">
        <v>0</v>
      </c>
      <c r="F2102" t="s">
        <v>8221</v>
      </c>
      <c r="G2102" t="s">
        <v>8225</v>
      </c>
      <c r="H2102" t="s">
        <v>8247</v>
      </c>
      <c r="I2102">
        <v>1371726258</v>
      </c>
      <c r="J2102">
        <v>1369134258</v>
      </c>
      <c r="K2102" t="b">
        <v>0</v>
      </c>
      <c r="L2102">
        <v>0</v>
      </c>
      <c r="M2102" t="b">
        <v>0</v>
      </c>
      <c r="N2102" t="s">
        <v>8304</v>
      </c>
      <c r="O2102">
        <f t="shared" si="128"/>
        <v>0</v>
      </c>
      <c r="P2102" t="e">
        <f t="shared" si="129"/>
        <v>#DIV/0!</v>
      </c>
      <c r="Q2102" s="5" t="s">
        <v>8322</v>
      </c>
      <c r="R2102" t="s">
        <v>8358</v>
      </c>
      <c r="S2102" s="9">
        <f t="shared" si="130"/>
        <v>41415.127986111111</v>
      </c>
      <c r="T2102" s="9">
        <f t="shared" si="131"/>
        <v>41445.127986111111</v>
      </c>
    </row>
    <row r="2103" spans="1:20" ht="32">
      <c r="A2103">
        <v>2761</v>
      </c>
      <c r="B2103" s="3" t="s">
        <v>2761</v>
      </c>
      <c r="C2103" s="3" t="s">
        <v>6871</v>
      </c>
      <c r="D2103">
        <v>5000</v>
      </c>
      <c r="E2103">
        <v>36</v>
      </c>
      <c r="F2103" t="s">
        <v>8221</v>
      </c>
      <c r="G2103" t="s">
        <v>8224</v>
      </c>
      <c r="H2103" t="s">
        <v>8246</v>
      </c>
      <c r="I2103">
        <v>1357176693</v>
      </c>
      <c r="J2103">
        <v>1354584693</v>
      </c>
      <c r="K2103" t="b">
        <v>0</v>
      </c>
      <c r="L2103">
        <v>4</v>
      </c>
      <c r="M2103" t="b">
        <v>0</v>
      </c>
      <c r="N2103" t="s">
        <v>8304</v>
      </c>
      <c r="O2103">
        <f t="shared" si="128"/>
        <v>0.72</v>
      </c>
      <c r="P2103">
        <f t="shared" si="129"/>
        <v>9</v>
      </c>
      <c r="Q2103" s="5" t="s">
        <v>8322</v>
      </c>
      <c r="R2103" t="s">
        <v>8358</v>
      </c>
      <c r="S2103" s="9">
        <f t="shared" si="130"/>
        <v>41246.73024305555</v>
      </c>
      <c r="T2103" s="9">
        <f t="shared" si="131"/>
        <v>41276.73024305555</v>
      </c>
    </row>
    <row r="2104" spans="1:20" ht="48">
      <c r="A2104">
        <v>2762</v>
      </c>
      <c r="B2104" s="3" t="s">
        <v>2762</v>
      </c>
      <c r="C2104" s="3" t="s">
        <v>6872</v>
      </c>
      <c r="D2104">
        <v>3250</v>
      </c>
      <c r="E2104">
        <v>25</v>
      </c>
      <c r="F2104" t="s">
        <v>8221</v>
      </c>
      <c r="G2104" t="s">
        <v>8224</v>
      </c>
      <c r="H2104" t="s">
        <v>8246</v>
      </c>
      <c r="I2104">
        <v>1332114795</v>
      </c>
      <c r="J2104">
        <v>1326934395</v>
      </c>
      <c r="K2104" t="b">
        <v>0</v>
      </c>
      <c r="L2104">
        <v>1</v>
      </c>
      <c r="M2104" t="b">
        <v>0</v>
      </c>
      <c r="N2104" t="s">
        <v>8304</v>
      </c>
      <c r="O2104">
        <f t="shared" si="128"/>
        <v>0.77</v>
      </c>
      <c r="P2104">
        <f t="shared" si="129"/>
        <v>25</v>
      </c>
      <c r="Q2104" s="5" t="s">
        <v>8322</v>
      </c>
      <c r="R2104" t="s">
        <v>8358</v>
      </c>
      <c r="S2104" s="9">
        <f t="shared" si="130"/>
        <v>40926.703645833331</v>
      </c>
      <c r="T2104" s="9">
        <f t="shared" si="131"/>
        <v>40986.661979166667</v>
      </c>
    </row>
    <row r="2105" spans="1:20" ht="32">
      <c r="A2105">
        <v>2763</v>
      </c>
      <c r="B2105" s="3" t="s">
        <v>2763</v>
      </c>
      <c r="C2105" s="3" t="s">
        <v>6873</v>
      </c>
      <c r="D2105">
        <v>39400</v>
      </c>
      <c r="E2105">
        <v>90</v>
      </c>
      <c r="F2105" t="s">
        <v>8221</v>
      </c>
      <c r="G2105" t="s">
        <v>8224</v>
      </c>
      <c r="H2105" t="s">
        <v>8246</v>
      </c>
      <c r="I2105">
        <v>1369403684</v>
      </c>
      <c r="J2105">
        <v>1365515684</v>
      </c>
      <c r="K2105" t="b">
        <v>0</v>
      </c>
      <c r="L2105">
        <v>3</v>
      </c>
      <c r="M2105" t="b">
        <v>0</v>
      </c>
      <c r="N2105" t="s">
        <v>8304</v>
      </c>
      <c r="O2105">
        <f t="shared" si="128"/>
        <v>0.23</v>
      </c>
      <c r="P2105">
        <f t="shared" si="129"/>
        <v>30</v>
      </c>
      <c r="Q2105" s="5" t="s">
        <v>8322</v>
      </c>
      <c r="R2105" t="s">
        <v>8358</v>
      </c>
      <c r="S2105" s="9">
        <f t="shared" si="130"/>
        <v>41373.246342592589</v>
      </c>
      <c r="T2105" s="9">
        <f t="shared" si="131"/>
        <v>41418.246342592589</v>
      </c>
    </row>
    <row r="2106" spans="1:20" ht="48">
      <c r="A2106">
        <v>2764</v>
      </c>
      <c r="B2106" s="3" t="s">
        <v>2764</v>
      </c>
      <c r="C2106" s="3" t="s">
        <v>6874</v>
      </c>
      <c r="D2106">
        <v>4000</v>
      </c>
      <c r="E2106">
        <v>45</v>
      </c>
      <c r="F2106" t="s">
        <v>8221</v>
      </c>
      <c r="G2106" t="s">
        <v>8224</v>
      </c>
      <c r="H2106" t="s">
        <v>8246</v>
      </c>
      <c r="I2106">
        <v>1338404400</v>
      </c>
      <c r="J2106">
        <v>1335855631</v>
      </c>
      <c r="K2106" t="b">
        <v>0</v>
      </c>
      <c r="L2106">
        <v>4</v>
      </c>
      <c r="M2106" t="b">
        <v>0</v>
      </c>
      <c r="N2106" t="s">
        <v>8304</v>
      </c>
      <c r="O2106">
        <f t="shared" si="128"/>
        <v>1.1299999999999999</v>
      </c>
      <c r="P2106">
        <f t="shared" si="129"/>
        <v>11.25</v>
      </c>
      <c r="Q2106" s="5" t="s">
        <v>8322</v>
      </c>
      <c r="R2106" t="s">
        <v>8358</v>
      </c>
      <c r="S2106" s="9">
        <f t="shared" si="130"/>
        <v>41029.958692129629</v>
      </c>
      <c r="T2106" s="9">
        <f t="shared" si="131"/>
        <v>41059.458333333328</v>
      </c>
    </row>
    <row r="2107" spans="1:20" ht="48">
      <c r="A2107">
        <v>2765</v>
      </c>
      <c r="B2107" s="3" t="s">
        <v>2765</v>
      </c>
      <c r="C2107" s="3" t="s">
        <v>6875</v>
      </c>
      <c r="D2107">
        <v>4000</v>
      </c>
      <c r="E2107">
        <v>0</v>
      </c>
      <c r="F2107" t="s">
        <v>8221</v>
      </c>
      <c r="G2107" t="s">
        <v>8224</v>
      </c>
      <c r="H2107" t="s">
        <v>8246</v>
      </c>
      <c r="I2107">
        <v>1351432428</v>
      </c>
      <c r="J2107">
        <v>1350050028</v>
      </c>
      <c r="K2107" t="b">
        <v>0</v>
      </c>
      <c r="L2107">
        <v>0</v>
      </c>
      <c r="M2107" t="b">
        <v>0</v>
      </c>
      <c r="N2107" t="s">
        <v>8304</v>
      </c>
      <c r="O2107">
        <f t="shared" si="128"/>
        <v>0</v>
      </c>
      <c r="P2107" t="e">
        <f t="shared" si="129"/>
        <v>#DIV/0!</v>
      </c>
      <c r="Q2107" s="5" t="s">
        <v>8322</v>
      </c>
      <c r="R2107" t="s">
        <v>8358</v>
      </c>
      <c r="S2107" s="9">
        <f t="shared" si="130"/>
        <v>41194.245694444442</v>
      </c>
      <c r="T2107" s="9">
        <f t="shared" si="131"/>
        <v>41210.245694444442</v>
      </c>
    </row>
    <row r="2108" spans="1:20" ht="48">
      <c r="A2108">
        <v>2766</v>
      </c>
      <c r="B2108" s="3" t="s">
        <v>2766</v>
      </c>
      <c r="C2108" s="3" t="s">
        <v>6876</v>
      </c>
      <c r="D2108">
        <v>5000</v>
      </c>
      <c r="E2108">
        <v>100</v>
      </c>
      <c r="F2108" t="s">
        <v>8221</v>
      </c>
      <c r="G2108" t="s">
        <v>8224</v>
      </c>
      <c r="H2108" t="s">
        <v>8246</v>
      </c>
      <c r="I2108">
        <v>1313078518</v>
      </c>
      <c r="J2108">
        <v>1310486518</v>
      </c>
      <c r="K2108" t="b">
        <v>0</v>
      </c>
      <c r="L2108">
        <v>4</v>
      </c>
      <c r="M2108" t="b">
        <v>0</v>
      </c>
      <c r="N2108" t="s">
        <v>8304</v>
      </c>
      <c r="O2108">
        <f t="shared" si="128"/>
        <v>2</v>
      </c>
      <c r="P2108">
        <f t="shared" si="129"/>
        <v>25</v>
      </c>
      <c r="Q2108" s="5" t="s">
        <v>8322</v>
      </c>
      <c r="R2108" t="s">
        <v>8358</v>
      </c>
      <c r="S2108" s="9">
        <f t="shared" si="130"/>
        <v>40736.334699074076</v>
      </c>
      <c r="T2108" s="9">
        <f t="shared" si="131"/>
        <v>40766.334699074076</v>
      </c>
    </row>
    <row r="2109" spans="1:20" ht="48">
      <c r="A2109">
        <v>2767</v>
      </c>
      <c r="B2109" s="3" t="s">
        <v>2767</v>
      </c>
      <c r="C2109" s="3" t="s">
        <v>6877</v>
      </c>
      <c r="D2109">
        <v>4000</v>
      </c>
      <c r="E2109">
        <v>34</v>
      </c>
      <c r="F2109" t="s">
        <v>8221</v>
      </c>
      <c r="G2109" t="s">
        <v>8229</v>
      </c>
      <c r="H2109" t="s">
        <v>8251</v>
      </c>
      <c r="I2109">
        <v>1439766050</v>
      </c>
      <c r="J2109">
        <v>1434582050</v>
      </c>
      <c r="K2109" t="b">
        <v>0</v>
      </c>
      <c r="L2109">
        <v>3</v>
      </c>
      <c r="M2109" t="b">
        <v>0</v>
      </c>
      <c r="N2109" t="s">
        <v>8304</v>
      </c>
      <c r="O2109">
        <f t="shared" si="128"/>
        <v>0.85</v>
      </c>
      <c r="P2109">
        <f t="shared" si="129"/>
        <v>11.33</v>
      </c>
      <c r="Q2109" s="5" t="s">
        <v>8322</v>
      </c>
      <c r="R2109" t="s">
        <v>8358</v>
      </c>
      <c r="S2109" s="9">
        <f t="shared" si="130"/>
        <v>42172.625578703701</v>
      </c>
      <c r="T2109" s="9">
        <f t="shared" si="131"/>
        <v>42232.625578703701</v>
      </c>
    </row>
    <row r="2110" spans="1:20" ht="48">
      <c r="A2110">
        <v>2768</v>
      </c>
      <c r="B2110" s="3" t="s">
        <v>2768</v>
      </c>
      <c r="C2110" s="3" t="s">
        <v>6878</v>
      </c>
      <c r="D2110">
        <v>7000</v>
      </c>
      <c r="E2110">
        <v>1002</v>
      </c>
      <c r="F2110" t="s">
        <v>8221</v>
      </c>
      <c r="G2110" t="s">
        <v>8224</v>
      </c>
      <c r="H2110" t="s">
        <v>8246</v>
      </c>
      <c r="I2110">
        <v>1333028723</v>
      </c>
      <c r="J2110">
        <v>1330440323</v>
      </c>
      <c r="K2110" t="b">
        <v>0</v>
      </c>
      <c r="L2110">
        <v>34</v>
      </c>
      <c r="M2110" t="b">
        <v>0</v>
      </c>
      <c r="N2110" t="s">
        <v>8304</v>
      </c>
      <c r="O2110">
        <f t="shared" si="128"/>
        <v>14.31</v>
      </c>
      <c r="P2110">
        <f t="shared" si="129"/>
        <v>29.47</v>
      </c>
      <c r="Q2110" s="5" t="s">
        <v>8322</v>
      </c>
      <c r="R2110" t="s">
        <v>8358</v>
      </c>
      <c r="S2110" s="9">
        <f t="shared" si="130"/>
        <v>40967.2815162037</v>
      </c>
      <c r="T2110" s="9">
        <f t="shared" si="131"/>
        <v>40997.239849537036</v>
      </c>
    </row>
    <row r="2111" spans="1:20" ht="48">
      <c r="A2111">
        <v>2769</v>
      </c>
      <c r="B2111" s="3" t="s">
        <v>2769</v>
      </c>
      <c r="C2111" s="3" t="s">
        <v>6879</v>
      </c>
      <c r="D2111">
        <v>800</v>
      </c>
      <c r="E2111">
        <v>2</v>
      </c>
      <c r="F2111" t="s">
        <v>8221</v>
      </c>
      <c r="G2111" t="s">
        <v>8225</v>
      </c>
      <c r="H2111" t="s">
        <v>8247</v>
      </c>
      <c r="I2111">
        <v>1401997790</v>
      </c>
      <c r="J2111">
        <v>1397677790</v>
      </c>
      <c r="K2111" t="b">
        <v>0</v>
      </c>
      <c r="L2111">
        <v>2</v>
      </c>
      <c r="M2111" t="b">
        <v>0</v>
      </c>
      <c r="N2111" t="s">
        <v>8304</v>
      </c>
      <c r="O2111">
        <f t="shared" si="128"/>
        <v>0.25</v>
      </c>
      <c r="P2111">
        <f t="shared" si="129"/>
        <v>1</v>
      </c>
      <c r="Q2111" s="5" t="s">
        <v>8322</v>
      </c>
      <c r="R2111" t="s">
        <v>8358</v>
      </c>
      <c r="S2111" s="9">
        <f t="shared" si="130"/>
        <v>41745.492939814816</v>
      </c>
      <c r="T2111" s="9">
        <f t="shared" si="131"/>
        <v>41795.492939814816</v>
      </c>
    </row>
    <row r="2112" spans="1:20" ht="48">
      <c r="A2112">
        <v>2770</v>
      </c>
      <c r="B2112" s="3" t="s">
        <v>2770</v>
      </c>
      <c r="C2112" s="3" t="s">
        <v>6880</v>
      </c>
      <c r="D2112">
        <v>20000</v>
      </c>
      <c r="E2112">
        <v>2082.25</v>
      </c>
      <c r="F2112" t="s">
        <v>8221</v>
      </c>
      <c r="G2112" t="s">
        <v>8224</v>
      </c>
      <c r="H2112" t="s">
        <v>8246</v>
      </c>
      <c r="I2112">
        <v>1395158130</v>
      </c>
      <c r="J2112">
        <v>1392569730</v>
      </c>
      <c r="K2112" t="b">
        <v>0</v>
      </c>
      <c r="L2112">
        <v>33</v>
      </c>
      <c r="M2112" t="b">
        <v>0</v>
      </c>
      <c r="N2112" t="s">
        <v>8304</v>
      </c>
      <c r="O2112">
        <f t="shared" si="128"/>
        <v>10.41</v>
      </c>
      <c r="P2112">
        <f t="shared" si="129"/>
        <v>63.1</v>
      </c>
      <c r="Q2112" s="5" t="s">
        <v>8322</v>
      </c>
      <c r="R2112" t="s">
        <v>8358</v>
      </c>
      <c r="S2112" s="9">
        <f t="shared" si="130"/>
        <v>41686.371874999997</v>
      </c>
      <c r="T2112" s="9">
        <f t="shared" si="131"/>
        <v>41716.330208333333</v>
      </c>
    </row>
    <row r="2113" spans="1:20" ht="48">
      <c r="A2113">
        <v>2771</v>
      </c>
      <c r="B2113" s="3" t="s">
        <v>2771</v>
      </c>
      <c r="C2113" s="3" t="s">
        <v>6881</v>
      </c>
      <c r="D2113">
        <v>19980</v>
      </c>
      <c r="E2113">
        <v>0</v>
      </c>
      <c r="F2113" t="s">
        <v>8221</v>
      </c>
      <c r="G2113" t="s">
        <v>8224</v>
      </c>
      <c r="H2113" t="s">
        <v>8246</v>
      </c>
      <c r="I2113">
        <v>1359738000</v>
      </c>
      <c r="J2113">
        <v>1355489140</v>
      </c>
      <c r="K2113" t="b">
        <v>0</v>
      </c>
      <c r="L2113">
        <v>0</v>
      </c>
      <c r="M2113" t="b">
        <v>0</v>
      </c>
      <c r="N2113" t="s">
        <v>8304</v>
      </c>
      <c r="O2113">
        <f t="shared" si="128"/>
        <v>0</v>
      </c>
      <c r="P2113" t="e">
        <f t="shared" si="129"/>
        <v>#DIV/0!</v>
      </c>
      <c r="Q2113" s="5" t="s">
        <v>8322</v>
      </c>
      <c r="R2113" t="s">
        <v>8358</v>
      </c>
      <c r="S2113" s="9">
        <f t="shared" si="130"/>
        <v>41257.198379629626</v>
      </c>
      <c r="T2113" s="9">
        <f t="shared" si="131"/>
        <v>41306.375</v>
      </c>
    </row>
    <row r="2114" spans="1:20" ht="48">
      <c r="A2114">
        <v>2772</v>
      </c>
      <c r="B2114" s="3" t="s">
        <v>2772</v>
      </c>
      <c r="C2114" s="3" t="s">
        <v>6882</v>
      </c>
      <c r="D2114">
        <v>8000</v>
      </c>
      <c r="E2114">
        <v>0</v>
      </c>
      <c r="F2114" t="s">
        <v>8221</v>
      </c>
      <c r="G2114" t="s">
        <v>8224</v>
      </c>
      <c r="H2114" t="s">
        <v>8246</v>
      </c>
      <c r="I2114">
        <v>1381006294</v>
      </c>
      <c r="J2114">
        <v>1379710294</v>
      </c>
      <c r="K2114" t="b">
        <v>0</v>
      </c>
      <c r="L2114">
        <v>0</v>
      </c>
      <c r="M2114" t="b">
        <v>0</v>
      </c>
      <c r="N2114" t="s">
        <v>8304</v>
      </c>
      <c r="O2114">
        <f t="shared" ref="O2114:O2177" si="132">ROUND((E2114/D2114*100),2)</f>
        <v>0</v>
      </c>
      <c r="P2114" t="e">
        <f t="shared" ref="P2114:P2177" si="133">ROUND((E2114/L2114),2)</f>
        <v>#DIV/0!</v>
      </c>
      <c r="Q2114" s="5" t="s">
        <v>8322</v>
      </c>
      <c r="R2114" t="s">
        <v>8358</v>
      </c>
      <c r="S2114" s="9">
        <f t="shared" si="130"/>
        <v>41537.535810185182</v>
      </c>
      <c r="T2114" s="9">
        <f t="shared" si="131"/>
        <v>41552.535810185182</v>
      </c>
    </row>
    <row r="2115" spans="1:20" ht="48">
      <c r="A2115">
        <v>2773</v>
      </c>
      <c r="B2115" s="3" t="s">
        <v>2773</v>
      </c>
      <c r="C2115" s="3" t="s">
        <v>6883</v>
      </c>
      <c r="D2115">
        <v>530</v>
      </c>
      <c r="E2115">
        <v>1</v>
      </c>
      <c r="F2115" t="s">
        <v>8221</v>
      </c>
      <c r="G2115" t="s">
        <v>8229</v>
      </c>
      <c r="H2115" t="s">
        <v>8251</v>
      </c>
      <c r="I2115">
        <v>1461530721</v>
      </c>
      <c r="J2115">
        <v>1460666721</v>
      </c>
      <c r="K2115" t="b">
        <v>0</v>
      </c>
      <c r="L2115">
        <v>1</v>
      </c>
      <c r="M2115" t="b">
        <v>0</v>
      </c>
      <c r="N2115" t="s">
        <v>8304</v>
      </c>
      <c r="O2115">
        <f t="shared" si="132"/>
        <v>0.19</v>
      </c>
      <c r="P2115">
        <f t="shared" si="133"/>
        <v>1</v>
      </c>
      <c r="Q2115" s="5" t="s">
        <v>8322</v>
      </c>
      <c r="R2115" t="s">
        <v>8358</v>
      </c>
      <c r="S2115" s="9">
        <f t="shared" ref="S2115:S2178" si="134">(J2115/86400)+25569+(-8/24)</f>
        <v>42474.531493055554</v>
      </c>
      <c r="T2115" s="9">
        <f t="shared" ref="T2115:T2178" si="135">(I2115/86400)+25569+(-8/24)</f>
        <v>42484.531493055554</v>
      </c>
    </row>
    <row r="2116" spans="1:20" ht="48">
      <c r="A2116">
        <v>2774</v>
      </c>
      <c r="B2116" s="3" t="s">
        <v>2774</v>
      </c>
      <c r="C2116" s="3" t="s">
        <v>6884</v>
      </c>
      <c r="D2116">
        <v>4000</v>
      </c>
      <c r="E2116">
        <v>570</v>
      </c>
      <c r="F2116" t="s">
        <v>8221</v>
      </c>
      <c r="G2116" t="s">
        <v>8224</v>
      </c>
      <c r="H2116" t="s">
        <v>8246</v>
      </c>
      <c r="I2116">
        <v>1362711728</v>
      </c>
      <c r="J2116">
        <v>1360119728</v>
      </c>
      <c r="K2116" t="b">
        <v>0</v>
      </c>
      <c r="L2116">
        <v>13</v>
      </c>
      <c r="M2116" t="b">
        <v>0</v>
      </c>
      <c r="N2116" t="s">
        <v>8304</v>
      </c>
      <c r="O2116">
        <f t="shared" si="132"/>
        <v>14.25</v>
      </c>
      <c r="P2116">
        <f t="shared" si="133"/>
        <v>43.85</v>
      </c>
      <c r="Q2116" s="5" t="s">
        <v>8322</v>
      </c>
      <c r="R2116" t="s">
        <v>8358</v>
      </c>
      <c r="S2116" s="9">
        <f t="shared" si="134"/>
        <v>41310.793148148143</v>
      </c>
      <c r="T2116" s="9">
        <f t="shared" si="135"/>
        <v>41340.793148148143</v>
      </c>
    </row>
    <row r="2117" spans="1:20" ht="48">
      <c r="A2117">
        <v>2775</v>
      </c>
      <c r="B2117" s="3" t="s">
        <v>2775</v>
      </c>
      <c r="C2117" s="3" t="s">
        <v>6885</v>
      </c>
      <c r="D2117">
        <v>5000</v>
      </c>
      <c r="E2117">
        <v>150</v>
      </c>
      <c r="F2117" t="s">
        <v>8221</v>
      </c>
      <c r="G2117" t="s">
        <v>8224</v>
      </c>
      <c r="H2117" t="s">
        <v>8246</v>
      </c>
      <c r="I2117">
        <v>1323994754</v>
      </c>
      <c r="J2117">
        <v>1321402754</v>
      </c>
      <c r="K2117" t="b">
        <v>0</v>
      </c>
      <c r="L2117">
        <v>2</v>
      </c>
      <c r="M2117" t="b">
        <v>0</v>
      </c>
      <c r="N2117" t="s">
        <v>8304</v>
      </c>
      <c r="O2117">
        <f t="shared" si="132"/>
        <v>3</v>
      </c>
      <c r="P2117">
        <f t="shared" si="133"/>
        <v>75</v>
      </c>
      <c r="Q2117" s="5" t="s">
        <v>8322</v>
      </c>
      <c r="R2117" t="s">
        <v>8358</v>
      </c>
      <c r="S2117" s="9">
        <f t="shared" si="134"/>
        <v>40862.680023148147</v>
      </c>
      <c r="T2117" s="9">
        <f t="shared" si="135"/>
        <v>40892.680023148147</v>
      </c>
    </row>
    <row r="2118" spans="1:20" ht="48">
      <c r="A2118">
        <v>2776</v>
      </c>
      <c r="B2118" s="3" t="s">
        <v>2776</v>
      </c>
      <c r="C2118" s="3" t="s">
        <v>6886</v>
      </c>
      <c r="D2118">
        <v>21000</v>
      </c>
      <c r="E2118">
        <v>1655</v>
      </c>
      <c r="F2118" t="s">
        <v>8221</v>
      </c>
      <c r="G2118" t="s">
        <v>8224</v>
      </c>
      <c r="H2118" t="s">
        <v>8246</v>
      </c>
      <c r="I2118">
        <v>1434092876</v>
      </c>
      <c r="J2118">
        <v>1431414476</v>
      </c>
      <c r="K2118" t="b">
        <v>0</v>
      </c>
      <c r="L2118">
        <v>36</v>
      </c>
      <c r="M2118" t="b">
        <v>0</v>
      </c>
      <c r="N2118" t="s">
        <v>8304</v>
      </c>
      <c r="O2118">
        <f t="shared" si="132"/>
        <v>7.88</v>
      </c>
      <c r="P2118">
        <f t="shared" si="133"/>
        <v>45.97</v>
      </c>
      <c r="Q2118" s="5" t="s">
        <v>8322</v>
      </c>
      <c r="R2118" t="s">
        <v>8358</v>
      </c>
      <c r="S2118" s="9">
        <f t="shared" si="134"/>
        <v>42135.963842592588</v>
      </c>
      <c r="T2118" s="9">
        <f t="shared" si="135"/>
        <v>42166.963842592588</v>
      </c>
    </row>
    <row r="2119" spans="1:20" ht="48">
      <c r="A2119">
        <v>2777</v>
      </c>
      <c r="B2119" s="3" t="s">
        <v>2777</v>
      </c>
      <c r="C2119" s="3" t="s">
        <v>6887</v>
      </c>
      <c r="D2119">
        <v>3000</v>
      </c>
      <c r="E2119">
        <v>10</v>
      </c>
      <c r="F2119" t="s">
        <v>8221</v>
      </c>
      <c r="G2119" t="s">
        <v>8224</v>
      </c>
      <c r="H2119" t="s">
        <v>8246</v>
      </c>
      <c r="I2119">
        <v>1437149004</v>
      </c>
      <c r="J2119">
        <v>1434557004</v>
      </c>
      <c r="K2119" t="b">
        <v>0</v>
      </c>
      <c r="L2119">
        <v>1</v>
      </c>
      <c r="M2119" t="b">
        <v>0</v>
      </c>
      <c r="N2119" t="s">
        <v>8304</v>
      </c>
      <c r="O2119">
        <f t="shared" si="132"/>
        <v>0.33</v>
      </c>
      <c r="P2119">
        <f t="shared" si="133"/>
        <v>10</v>
      </c>
      <c r="Q2119" s="5" t="s">
        <v>8322</v>
      </c>
      <c r="R2119" t="s">
        <v>8358</v>
      </c>
      <c r="S2119" s="9">
        <f t="shared" si="134"/>
        <v>42172.335694444446</v>
      </c>
      <c r="T2119" s="9">
        <f t="shared" si="135"/>
        <v>42202.335694444446</v>
      </c>
    </row>
    <row r="2120" spans="1:20" ht="64">
      <c r="A2120">
        <v>2778</v>
      </c>
      <c r="B2120" s="3" t="s">
        <v>2778</v>
      </c>
      <c r="C2120" s="3" t="s">
        <v>6888</v>
      </c>
      <c r="D2120">
        <v>5500</v>
      </c>
      <c r="E2120">
        <v>1405</v>
      </c>
      <c r="F2120" t="s">
        <v>8221</v>
      </c>
      <c r="G2120" t="s">
        <v>8224</v>
      </c>
      <c r="H2120" t="s">
        <v>8246</v>
      </c>
      <c r="I2120">
        <v>1409009306</v>
      </c>
      <c r="J2120">
        <v>1406417306</v>
      </c>
      <c r="K2120" t="b">
        <v>0</v>
      </c>
      <c r="L2120">
        <v>15</v>
      </c>
      <c r="M2120" t="b">
        <v>0</v>
      </c>
      <c r="N2120" t="s">
        <v>8304</v>
      </c>
      <c r="O2120">
        <f t="shared" si="132"/>
        <v>25.55</v>
      </c>
      <c r="P2120">
        <f t="shared" si="133"/>
        <v>93.67</v>
      </c>
      <c r="Q2120" s="5" t="s">
        <v>8322</v>
      </c>
      <c r="R2120" t="s">
        <v>8358</v>
      </c>
      <c r="S2120" s="9">
        <f t="shared" si="134"/>
        <v>41846.644745370366</v>
      </c>
      <c r="T2120" s="9">
        <f t="shared" si="135"/>
        <v>41876.644745370366</v>
      </c>
    </row>
    <row r="2121" spans="1:20" ht="48">
      <c r="A2121">
        <v>2779</v>
      </c>
      <c r="B2121" s="3" t="s">
        <v>2779</v>
      </c>
      <c r="C2121" s="3" t="s">
        <v>6889</v>
      </c>
      <c r="D2121">
        <v>2500</v>
      </c>
      <c r="E2121">
        <v>53</v>
      </c>
      <c r="F2121" t="s">
        <v>8221</v>
      </c>
      <c r="G2121" t="s">
        <v>8224</v>
      </c>
      <c r="H2121" t="s">
        <v>8246</v>
      </c>
      <c r="I2121">
        <v>1448204621</v>
      </c>
      <c r="J2121">
        <v>1445609021</v>
      </c>
      <c r="K2121" t="b">
        <v>0</v>
      </c>
      <c r="L2121">
        <v>1</v>
      </c>
      <c r="M2121" t="b">
        <v>0</v>
      </c>
      <c r="N2121" t="s">
        <v>8304</v>
      </c>
      <c r="O2121">
        <f t="shared" si="132"/>
        <v>2.12</v>
      </c>
      <c r="P2121">
        <f t="shared" si="133"/>
        <v>53</v>
      </c>
      <c r="Q2121" s="5" t="s">
        <v>8322</v>
      </c>
      <c r="R2121" t="s">
        <v>8358</v>
      </c>
      <c r="S2121" s="9">
        <f t="shared" si="134"/>
        <v>42300.252557870372</v>
      </c>
      <c r="T2121" s="9">
        <f t="shared" si="135"/>
        <v>42330.294224537036</v>
      </c>
    </row>
    <row r="2122" spans="1:20" ht="32">
      <c r="A2122">
        <v>2780</v>
      </c>
      <c r="B2122" s="3" t="s">
        <v>2780</v>
      </c>
      <c r="C2122" s="3" t="s">
        <v>6890</v>
      </c>
      <c r="D2122">
        <v>100000</v>
      </c>
      <c r="E2122">
        <v>0</v>
      </c>
      <c r="F2122" t="s">
        <v>8221</v>
      </c>
      <c r="G2122" t="s">
        <v>8237</v>
      </c>
      <c r="H2122" t="s">
        <v>8249</v>
      </c>
      <c r="I2122">
        <v>1489142688</v>
      </c>
      <c r="J2122">
        <v>1486550688</v>
      </c>
      <c r="K2122" t="b">
        <v>0</v>
      </c>
      <c r="L2122">
        <v>0</v>
      </c>
      <c r="M2122" t="b">
        <v>0</v>
      </c>
      <c r="N2122" t="s">
        <v>8304</v>
      </c>
      <c r="O2122">
        <f t="shared" si="132"/>
        <v>0</v>
      </c>
      <c r="P2122" t="e">
        <f t="shared" si="133"/>
        <v>#DIV/0!</v>
      </c>
      <c r="Q2122" s="5" t="s">
        <v>8322</v>
      </c>
      <c r="R2122" t="s">
        <v>8358</v>
      </c>
      <c r="S2122" s="9">
        <f t="shared" si="134"/>
        <v>42774.114444444444</v>
      </c>
      <c r="T2122" s="9">
        <f t="shared" si="135"/>
        <v>42804.114444444444</v>
      </c>
    </row>
    <row r="2123" spans="1:20" ht="64">
      <c r="A2123">
        <v>540</v>
      </c>
      <c r="B2123" s="3" t="s">
        <v>541</v>
      </c>
      <c r="C2123" s="3" t="s">
        <v>4650</v>
      </c>
      <c r="D2123">
        <v>15000</v>
      </c>
      <c r="E2123">
        <v>1</v>
      </c>
      <c r="F2123" t="s">
        <v>8221</v>
      </c>
      <c r="G2123" t="s">
        <v>8224</v>
      </c>
      <c r="H2123" t="s">
        <v>8246</v>
      </c>
      <c r="I2123">
        <v>1423078606</v>
      </c>
      <c r="J2123">
        <v>1420486606</v>
      </c>
      <c r="K2123" t="b">
        <v>0</v>
      </c>
      <c r="L2123">
        <v>1</v>
      </c>
      <c r="M2123" t="b">
        <v>0</v>
      </c>
      <c r="N2123" t="s">
        <v>8272</v>
      </c>
      <c r="O2123">
        <f t="shared" si="132"/>
        <v>0.01</v>
      </c>
      <c r="P2123">
        <f t="shared" si="133"/>
        <v>1</v>
      </c>
      <c r="Q2123" s="5" t="s">
        <v>8319</v>
      </c>
      <c r="R2123" t="s">
        <v>8320</v>
      </c>
      <c r="S2123" s="9">
        <f t="shared" si="134"/>
        <v>42009.483865740738</v>
      </c>
      <c r="T2123" s="9">
        <f t="shared" si="135"/>
        <v>42039.483865740738</v>
      </c>
    </row>
    <row r="2124" spans="1:20" ht="48">
      <c r="A2124">
        <v>541</v>
      </c>
      <c r="B2124" s="3" t="s">
        <v>542</v>
      </c>
      <c r="C2124" s="3" t="s">
        <v>4651</v>
      </c>
      <c r="D2124">
        <v>4500</v>
      </c>
      <c r="E2124">
        <v>25</v>
      </c>
      <c r="F2124" t="s">
        <v>8221</v>
      </c>
      <c r="G2124" t="s">
        <v>8224</v>
      </c>
      <c r="H2124" t="s">
        <v>8246</v>
      </c>
      <c r="I2124">
        <v>1446080834</v>
      </c>
      <c r="J2124">
        <v>1443488834</v>
      </c>
      <c r="K2124" t="b">
        <v>0</v>
      </c>
      <c r="L2124">
        <v>1</v>
      </c>
      <c r="M2124" t="b">
        <v>0</v>
      </c>
      <c r="N2124" t="s">
        <v>8272</v>
      </c>
      <c r="O2124">
        <f t="shared" si="132"/>
        <v>0.56000000000000005</v>
      </c>
      <c r="P2124">
        <f t="shared" si="133"/>
        <v>25</v>
      </c>
      <c r="Q2124" s="5" t="s">
        <v>8319</v>
      </c>
      <c r="R2124" t="s">
        <v>8320</v>
      </c>
      <c r="S2124" s="9">
        <f t="shared" si="134"/>
        <v>42275.713356481479</v>
      </c>
      <c r="T2124" s="9">
        <f t="shared" si="135"/>
        <v>42305.713356481479</v>
      </c>
    </row>
    <row r="2125" spans="1:20" ht="48">
      <c r="A2125">
        <v>542</v>
      </c>
      <c r="B2125" s="3" t="s">
        <v>543</v>
      </c>
      <c r="C2125" s="3" t="s">
        <v>4652</v>
      </c>
      <c r="D2125">
        <v>250000</v>
      </c>
      <c r="E2125">
        <v>1</v>
      </c>
      <c r="F2125" t="s">
        <v>8221</v>
      </c>
      <c r="G2125" t="s">
        <v>8224</v>
      </c>
      <c r="H2125" t="s">
        <v>8246</v>
      </c>
      <c r="I2125">
        <v>1462293716</v>
      </c>
      <c r="J2125">
        <v>1457113316</v>
      </c>
      <c r="K2125" t="b">
        <v>0</v>
      </c>
      <c r="L2125">
        <v>1</v>
      </c>
      <c r="M2125" t="b">
        <v>0</v>
      </c>
      <c r="N2125" t="s">
        <v>8272</v>
      </c>
      <c r="O2125">
        <f t="shared" si="132"/>
        <v>0</v>
      </c>
      <c r="P2125">
        <f t="shared" si="133"/>
        <v>1</v>
      </c>
      <c r="Q2125" s="5" t="s">
        <v>8319</v>
      </c>
      <c r="R2125" t="s">
        <v>8320</v>
      </c>
      <c r="S2125" s="9">
        <f t="shared" si="134"/>
        <v>42433.404120370367</v>
      </c>
      <c r="T2125" s="9">
        <f t="shared" si="135"/>
        <v>42493.362453703703</v>
      </c>
    </row>
    <row r="2126" spans="1:20" ht="48">
      <c r="A2126">
        <v>543</v>
      </c>
      <c r="B2126" s="3" t="s">
        <v>544</v>
      </c>
      <c r="C2126" s="3" t="s">
        <v>4653</v>
      </c>
      <c r="D2126">
        <v>22000</v>
      </c>
      <c r="E2126">
        <v>70</v>
      </c>
      <c r="F2126" t="s">
        <v>8221</v>
      </c>
      <c r="G2126" t="s">
        <v>8226</v>
      </c>
      <c r="H2126" t="s">
        <v>8248</v>
      </c>
      <c r="I2126">
        <v>1414807962</v>
      </c>
      <c r="J2126">
        <v>1412215962</v>
      </c>
      <c r="K2126" t="b">
        <v>0</v>
      </c>
      <c r="L2126">
        <v>2</v>
      </c>
      <c r="M2126" t="b">
        <v>0</v>
      </c>
      <c r="N2126" t="s">
        <v>8272</v>
      </c>
      <c r="O2126">
        <f t="shared" si="132"/>
        <v>0.32</v>
      </c>
      <c r="P2126">
        <f t="shared" si="133"/>
        <v>35</v>
      </c>
      <c r="Q2126" s="5" t="s">
        <v>8319</v>
      </c>
      <c r="R2126" t="s">
        <v>8320</v>
      </c>
      <c r="S2126" s="9">
        <f t="shared" si="134"/>
        <v>41913.75881944444</v>
      </c>
      <c r="T2126" s="9">
        <f t="shared" si="135"/>
        <v>41943.75881944444</v>
      </c>
    </row>
    <row r="2127" spans="1:20" ht="48">
      <c r="A2127">
        <v>544</v>
      </c>
      <c r="B2127" s="3" t="s">
        <v>545</v>
      </c>
      <c r="C2127" s="3" t="s">
        <v>4654</v>
      </c>
      <c r="D2127">
        <v>500</v>
      </c>
      <c r="E2127">
        <v>6</v>
      </c>
      <c r="F2127" t="s">
        <v>8221</v>
      </c>
      <c r="G2127" t="s">
        <v>8224</v>
      </c>
      <c r="H2127" t="s">
        <v>8246</v>
      </c>
      <c r="I2127">
        <v>1467647160</v>
      </c>
      <c r="J2127">
        <v>1465055160</v>
      </c>
      <c r="K2127" t="b">
        <v>0</v>
      </c>
      <c r="L2127">
        <v>2</v>
      </c>
      <c r="M2127" t="b">
        <v>0</v>
      </c>
      <c r="N2127" t="s">
        <v>8272</v>
      </c>
      <c r="O2127">
        <f t="shared" si="132"/>
        <v>1.2</v>
      </c>
      <c r="P2127">
        <f t="shared" si="133"/>
        <v>3</v>
      </c>
      <c r="Q2127" s="5" t="s">
        <v>8319</v>
      </c>
      <c r="R2127" t="s">
        <v>8320</v>
      </c>
      <c r="S2127" s="9">
        <f t="shared" si="134"/>
        <v>42525.323611111111</v>
      </c>
      <c r="T2127" s="9">
        <f t="shared" si="135"/>
        <v>42555.323611111111</v>
      </c>
    </row>
    <row r="2128" spans="1:20" ht="48">
      <c r="A2128">
        <v>545</v>
      </c>
      <c r="B2128" s="3" t="s">
        <v>546</v>
      </c>
      <c r="C2128" s="3" t="s">
        <v>4655</v>
      </c>
      <c r="D2128">
        <v>50000</v>
      </c>
      <c r="E2128">
        <v>13692</v>
      </c>
      <c r="F2128" t="s">
        <v>8221</v>
      </c>
      <c r="G2128" t="s">
        <v>8230</v>
      </c>
      <c r="H2128" t="s">
        <v>8249</v>
      </c>
      <c r="I2128">
        <v>1447600389</v>
      </c>
      <c r="J2128">
        <v>1444140789</v>
      </c>
      <c r="K2128" t="b">
        <v>0</v>
      </c>
      <c r="L2128">
        <v>34</v>
      </c>
      <c r="M2128" t="b">
        <v>0</v>
      </c>
      <c r="N2128" t="s">
        <v>8272</v>
      </c>
      <c r="O2128">
        <f t="shared" si="132"/>
        <v>27.38</v>
      </c>
      <c r="P2128">
        <f t="shared" si="133"/>
        <v>402.71</v>
      </c>
      <c r="Q2128" s="5" t="s">
        <v>8319</v>
      </c>
      <c r="R2128" t="s">
        <v>8320</v>
      </c>
      <c r="S2128" s="9">
        <f t="shared" si="134"/>
        <v>42283.25913194444</v>
      </c>
      <c r="T2128" s="9">
        <f t="shared" si="135"/>
        <v>42323.300798611112</v>
      </c>
    </row>
    <row r="2129" spans="1:20" ht="48">
      <c r="A2129">
        <v>546</v>
      </c>
      <c r="B2129" s="3" t="s">
        <v>547</v>
      </c>
      <c r="C2129" s="3" t="s">
        <v>4656</v>
      </c>
      <c r="D2129">
        <v>60000</v>
      </c>
      <c r="E2129">
        <v>52</v>
      </c>
      <c r="F2129" t="s">
        <v>8221</v>
      </c>
      <c r="G2129" t="s">
        <v>8224</v>
      </c>
      <c r="H2129" t="s">
        <v>8246</v>
      </c>
      <c r="I2129">
        <v>1445097715</v>
      </c>
      <c r="J2129">
        <v>1441209715</v>
      </c>
      <c r="K2129" t="b">
        <v>0</v>
      </c>
      <c r="L2129">
        <v>2</v>
      </c>
      <c r="M2129" t="b">
        <v>0</v>
      </c>
      <c r="N2129" t="s">
        <v>8272</v>
      </c>
      <c r="O2129">
        <f t="shared" si="132"/>
        <v>0.09</v>
      </c>
      <c r="P2129">
        <f t="shared" si="133"/>
        <v>26</v>
      </c>
      <c r="Q2129" s="5" t="s">
        <v>8319</v>
      </c>
      <c r="R2129" t="s">
        <v>8320</v>
      </c>
      <c r="S2129" s="9">
        <f t="shared" si="134"/>
        <v>42249.334664351853</v>
      </c>
      <c r="T2129" s="9">
        <f t="shared" si="135"/>
        <v>42294.334664351853</v>
      </c>
    </row>
    <row r="2130" spans="1:20" ht="48">
      <c r="A2130">
        <v>547</v>
      </c>
      <c r="B2130" s="3" t="s">
        <v>548</v>
      </c>
      <c r="C2130" s="3" t="s">
        <v>4657</v>
      </c>
      <c r="D2130">
        <v>7500</v>
      </c>
      <c r="E2130">
        <v>0</v>
      </c>
      <c r="F2130" t="s">
        <v>8221</v>
      </c>
      <c r="G2130" t="s">
        <v>8225</v>
      </c>
      <c r="H2130" t="s">
        <v>8247</v>
      </c>
      <c r="I2130">
        <v>1455122564</v>
      </c>
      <c r="J2130">
        <v>1452530564</v>
      </c>
      <c r="K2130" t="b">
        <v>0</v>
      </c>
      <c r="L2130">
        <v>0</v>
      </c>
      <c r="M2130" t="b">
        <v>0</v>
      </c>
      <c r="N2130" t="s">
        <v>8272</v>
      </c>
      <c r="O2130">
        <f t="shared" si="132"/>
        <v>0</v>
      </c>
      <c r="P2130" t="e">
        <f t="shared" si="133"/>
        <v>#DIV/0!</v>
      </c>
      <c r="Q2130" s="5" t="s">
        <v>8319</v>
      </c>
      <c r="R2130" t="s">
        <v>8320</v>
      </c>
      <c r="S2130" s="9">
        <f t="shared" si="134"/>
        <v>42380.363009259258</v>
      </c>
      <c r="T2130" s="9">
        <f t="shared" si="135"/>
        <v>42410.363009259258</v>
      </c>
    </row>
    <row r="2131" spans="1:20" ht="48">
      <c r="A2131">
        <v>548</v>
      </c>
      <c r="B2131" s="3" t="s">
        <v>549</v>
      </c>
      <c r="C2131" s="3" t="s">
        <v>4658</v>
      </c>
      <c r="D2131">
        <v>10000</v>
      </c>
      <c r="E2131">
        <v>9</v>
      </c>
      <c r="F2131" t="s">
        <v>8221</v>
      </c>
      <c r="G2131" t="s">
        <v>8225</v>
      </c>
      <c r="H2131" t="s">
        <v>8247</v>
      </c>
      <c r="I2131">
        <v>1446154848</v>
      </c>
      <c r="J2131">
        <v>1443562848</v>
      </c>
      <c r="K2131" t="b">
        <v>0</v>
      </c>
      <c r="L2131">
        <v>1</v>
      </c>
      <c r="M2131" t="b">
        <v>0</v>
      </c>
      <c r="N2131" t="s">
        <v>8272</v>
      </c>
      <c r="O2131">
        <f t="shared" si="132"/>
        <v>0.09</v>
      </c>
      <c r="P2131">
        <f t="shared" si="133"/>
        <v>9</v>
      </c>
      <c r="Q2131" s="5" t="s">
        <v>8319</v>
      </c>
      <c r="R2131" t="s">
        <v>8320</v>
      </c>
      <c r="S2131" s="9">
        <f t="shared" si="134"/>
        <v>42276.57</v>
      </c>
      <c r="T2131" s="9">
        <f t="shared" si="135"/>
        <v>42306.57</v>
      </c>
    </row>
    <row r="2132" spans="1:20" ht="48">
      <c r="A2132">
        <v>549</v>
      </c>
      <c r="B2132" s="3" t="s">
        <v>550</v>
      </c>
      <c r="C2132" s="3" t="s">
        <v>4659</v>
      </c>
      <c r="D2132">
        <v>2500</v>
      </c>
      <c r="E2132">
        <v>68</v>
      </c>
      <c r="F2132" t="s">
        <v>8221</v>
      </c>
      <c r="G2132" t="s">
        <v>8225</v>
      </c>
      <c r="H2132" t="s">
        <v>8247</v>
      </c>
      <c r="I2132">
        <v>1436368622</v>
      </c>
      <c r="J2132">
        <v>1433776622</v>
      </c>
      <c r="K2132" t="b">
        <v>0</v>
      </c>
      <c r="L2132">
        <v>8</v>
      </c>
      <c r="M2132" t="b">
        <v>0</v>
      </c>
      <c r="N2132" t="s">
        <v>8272</v>
      </c>
      <c r="O2132">
        <f t="shared" si="132"/>
        <v>2.72</v>
      </c>
      <c r="P2132">
        <f t="shared" si="133"/>
        <v>8.5</v>
      </c>
      <c r="Q2132" s="5" t="s">
        <v>8319</v>
      </c>
      <c r="R2132" t="s">
        <v>8320</v>
      </c>
      <c r="S2132" s="9">
        <f t="shared" si="134"/>
        <v>42163.303495370368</v>
      </c>
      <c r="T2132" s="9">
        <f t="shared" si="135"/>
        <v>42193.303495370368</v>
      </c>
    </row>
    <row r="2133" spans="1:20" ht="48">
      <c r="A2133">
        <v>550</v>
      </c>
      <c r="B2133" s="3" t="s">
        <v>551</v>
      </c>
      <c r="C2133" s="3" t="s">
        <v>4660</v>
      </c>
      <c r="D2133">
        <v>5000</v>
      </c>
      <c r="E2133">
        <v>35</v>
      </c>
      <c r="F2133" t="s">
        <v>8221</v>
      </c>
      <c r="G2133" t="s">
        <v>8229</v>
      </c>
      <c r="H2133" t="s">
        <v>8251</v>
      </c>
      <c r="I2133">
        <v>1485838800</v>
      </c>
      <c r="J2133">
        <v>1484756245</v>
      </c>
      <c r="K2133" t="b">
        <v>0</v>
      </c>
      <c r="L2133">
        <v>4</v>
      </c>
      <c r="M2133" t="b">
        <v>0</v>
      </c>
      <c r="N2133" t="s">
        <v>8272</v>
      </c>
      <c r="O2133">
        <f t="shared" si="132"/>
        <v>0.7</v>
      </c>
      <c r="P2133">
        <f t="shared" si="133"/>
        <v>8.75</v>
      </c>
      <c r="Q2133" s="5" t="s">
        <v>8319</v>
      </c>
      <c r="R2133" t="s">
        <v>8320</v>
      </c>
      <c r="S2133" s="9">
        <f t="shared" si="134"/>
        <v>42753.34542824074</v>
      </c>
      <c r="T2133" s="9">
        <f t="shared" si="135"/>
        <v>42765.874999999993</v>
      </c>
    </row>
    <row r="2134" spans="1:20" ht="48">
      <c r="A2134">
        <v>551</v>
      </c>
      <c r="B2134" s="3" t="s">
        <v>552</v>
      </c>
      <c r="C2134" s="3" t="s">
        <v>4661</v>
      </c>
      <c r="D2134">
        <v>75000</v>
      </c>
      <c r="E2134">
        <v>3781</v>
      </c>
      <c r="F2134" t="s">
        <v>8221</v>
      </c>
      <c r="G2134" t="s">
        <v>8224</v>
      </c>
      <c r="H2134" t="s">
        <v>8246</v>
      </c>
      <c r="I2134">
        <v>1438451580</v>
      </c>
      <c r="J2134">
        <v>1434609424</v>
      </c>
      <c r="K2134" t="b">
        <v>0</v>
      </c>
      <c r="L2134">
        <v>28</v>
      </c>
      <c r="M2134" t="b">
        <v>0</v>
      </c>
      <c r="N2134" t="s">
        <v>8272</v>
      </c>
      <c r="O2134">
        <f t="shared" si="132"/>
        <v>5.04</v>
      </c>
      <c r="P2134">
        <f t="shared" si="133"/>
        <v>135.04</v>
      </c>
      <c r="Q2134" s="5" t="s">
        <v>8319</v>
      </c>
      <c r="R2134" t="s">
        <v>8320</v>
      </c>
      <c r="S2134" s="9">
        <f t="shared" si="134"/>
        <v>42172.942407407405</v>
      </c>
      <c r="T2134" s="9">
        <f t="shared" si="135"/>
        <v>42217.411805555552</v>
      </c>
    </row>
    <row r="2135" spans="1:20" ht="48">
      <c r="A2135">
        <v>552</v>
      </c>
      <c r="B2135" s="3" t="s">
        <v>553</v>
      </c>
      <c r="C2135" s="3" t="s">
        <v>4662</v>
      </c>
      <c r="D2135">
        <v>45000</v>
      </c>
      <c r="E2135">
        <v>0</v>
      </c>
      <c r="F2135" t="s">
        <v>8221</v>
      </c>
      <c r="G2135" t="s">
        <v>8229</v>
      </c>
      <c r="H2135" t="s">
        <v>8251</v>
      </c>
      <c r="I2135">
        <v>1452350896</v>
      </c>
      <c r="J2135">
        <v>1447166896</v>
      </c>
      <c r="K2135" t="b">
        <v>0</v>
      </c>
      <c r="L2135">
        <v>0</v>
      </c>
      <c r="M2135" t="b">
        <v>0</v>
      </c>
      <c r="N2135" t="s">
        <v>8272</v>
      </c>
      <c r="O2135">
        <f t="shared" si="132"/>
        <v>0</v>
      </c>
      <c r="P2135" t="e">
        <f t="shared" si="133"/>
        <v>#DIV/0!</v>
      </c>
      <c r="Q2135" s="5" t="s">
        <v>8319</v>
      </c>
      <c r="R2135" t="s">
        <v>8320</v>
      </c>
      <c r="S2135" s="9">
        <f t="shared" si="134"/>
        <v>42318.283518518518</v>
      </c>
      <c r="T2135" s="9">
        <f t="shared" si="135"/>
        <v>42378.283518518518</v>
      </c>
    </row>
    <row r="2136" spans="1:20" ht="48">
      <c r="A2136">
        <v>553</v>
      </c>
      <c r="B2136" s="3" t="s">
        <v>554</v>
      </c>
      <c r="C2136" s="3" t="s">
        <v>4663</v>
      </c>
      <c r="D2136">
        <v>25000</v>
      </c>
      <c r="E2136">
        <v>123</v>
      </c>
      <c r="F2136" t="s">
        <v>8221</v>
      </c>
      <c r="G2136" t="s">
        <v>8224</v>
      </c>
      <c r="H2136" t="s">
        <v>8246</v>
      </c>
      <c r="I2136">
        <v>1415988991</v>
      </c>
      <c r="J2136">
        <v>1413393391</v>
      </c>
      <c r="K2136" t="b">
        <v>0</v>
      </c>
      <c r="L2136">
        <v>6</v>
      </c>
      <c r="M2136" t="b">
        <v>0</v>
      </c>
      <c r="N2136" t="s">
        <v>8272</v>
      </c>
      <c r="O2136">
        <f t="shared" si="132"/>
        <v>0.49</v>
      </c>
      <c r="P2136">
        <f t="shared" si="133"/>
        <v>20.5</v>
      </c>
      <c r="Q2136" s="5" t="s">
        <v>8319</v>
      </c>
      <c r="R2136" t="s">
        <v>8320</v>
      </c>
      <c r="S2136" s="9">
        <f t="shared" si="134"/>
        <v>41927.386469907404</v>
      </c>
      <c r="T2136" s="9">
        <f t="shared" si="135"/>
        <v>41957.428136574068</v>
      </c>
    </row>
    <row r="2137" spans="1:20" ht="48">
      <c r="A2137">
        <v>554</v>
      </c>
      <c r="B2137" s="3" t="s">
        <v>555</v>
      </c>
      <c r="C2137" s="3" t="s">
        <v>4664</v>
      </c>
      <c r="D2137">
        <v>3870</v>
      </c>
      <c r="E2137">
        <v>1416</v>
      </c>
      <c r="F2137" t="s">
        <v>8221</v>
      </c>
      <c r="G2137" t="s">
        <v>8224</v>
      </c>
      <c r="H2137" t="s">
        <v>8246</v>
      </c>
      <c r="I2137">
        <v>1413735972</v>
      </c>
      <c r="J2137">
        <v>1411143972</v>
      </c>
      <c r="K2137" t="b">
        <v>0</v>
      </c>
      <c r="L2137">
        <v>22</v>
      </c>
      <c r="M2137" t="b">
        <v>0</v>
      </c>
      <c r="N2137" t="s">
        <v>8272</v>
      </c>
      <c r="O2137">
        <f t="shared" si="132"/>
        <v>36.590000000000003</v>
      </c>
      <c r="P2137">
        <f t="shared" si="133"/>
        <v>64.36</v>
      </c>
      <c r="Q2137" s="5" t="s">
        <v>8319</v>
      </c>
      <c r="R2137" t="s">
        <v>8320</v>
      </c>
      <c r="S2137" s="9">
        <f t="shared" si="134"/>
        <v>41901.351527777777</v>
      </c>
      <c r="T2137" s="9">
        <f t="shared" si="135"/>
        <v>41931.351527777777</v>
      </c>
    </row>
    <row r="2138" spans="1:20" ht="48">
      <c r="A2138">
        <v>555</v>
      </c>
      <c r="B2138" s="3" t="s">
        <v>556</v>
      </c>
      <c r="C2138" s="3" t="s">
        <v>4665</v>
      </c>
      <c r="D2138">
        <v>7500</v>
      </c>
      <c r="E2138">
        <v>0</v>
      </c>
      <c r="F2138" t="s">
        <v>8221</v>
      </c>
      <c r="G2138" t="s">
        <v>8225</v>
      </c>
      <c r="H2138" t="s">
        <v>8247</v>
      </c>
      <c r="I2138">
        <v>1465720143</v>
      </c>
      <c r="J2138">
        <v>1463128143</v>
      </c>
      <c r="K2138" t="b">
        <v>0</v>
      </c>
      <c r="L2138">
        <v>0</v>
      </c>
      <c r="M2138" t="b">
        <v>0</v>
      </c>
      <c r="N2138" t="s">
        <v>8272</v>
      </c>
      <c r="O2138">
        <f t="shared" si="132"/>
        <v>0</v>
      </c>
      <c r="P2138" t="e">
        <f t="shared" si="133"/>
        <v>#DIV/0!</v>
      </c>
      <c r="Q2138" s="5" t="s">
        <v>8319</v>
      </c>
      <c r="R2138" t="s">
        <v>8320</v>
      </c>
      <c r="S2138" s="9">
        <f t="shared" si="134"/>
        <v>42503.020173611112</v>
      </c>
      <c r="T2138" s="9">
        <f t="shared" si="135"/>
        <v>42533.020173611112</v>
      </c>
    </row>
    <row r="2139" spans="1:20" ht="32">
      <c r="A2139">
        <v>556</v>
      </c>
      <c r="B2139" s="3" t="s">
        <v>557</v>
      </c>
      <c r="C2139" s="3" t="s">
        <v>4666</v>
      </c>
      <c r="D2139">
        <v>8000</v>
      </c>
      <c r="E2139">
        <v>200</v>
      </c>
      <c r="F2139" t="s">
        <v>8221</v>
      </c>
      <c r="G2139" t="s">
        <v>8224</v>
      </c>
      <c r="H2139" t="s">
        <v>8246</v>
      </c>
      <c r="I2139">
        <v>1452112717</v>
      </c>
      <c r="J2139">
        <v>1449520717</v>
      </c>
      <c r="K2139" t="b">
        <v>0</v>
      </c>
      <c r="L2139">
        <v>1</v>
      </c>
      <c r="M2139" t="b">
        <v>0</v>
      </c>
      <c r="N2139" t="s">
        <v>8272</v>
      </c>
      <c r="O2139">
        <f t="shared" si="132"/>
        <v>2.5</v>
      </c>
      <c r="P2139">
        <f t="shared" si="133"/>
        <v>200</v>
      </c>
      <c r="Q2139" s="5" t="s">
        <v>8319</v>
      </c>
      <c r="R2139" t="s">
        <v>8320</v>
      </c>
      <c r="S2139" s="9">
        <f t="shared" si="134"/>
        <v>42345.526817129627</v>
      </c>
      <c r="T2139" s="9">
        <f t="shared" si="135"/>
        <v>42375.526817129627</v>
      </c>
    </row>
    <row r="2140" spans="1:20" ht="48">
      <c r="A2140">
        <v>557</v>
      </c>
      <c r="B2140" s="3" t="s">
        <v>558</v>
      </c>
      <c r="C2140" s="3" t="s">
        <v>4667</v>
      </c>
      <c r="D2140">
        <v>150000</v>
      </c>
      <c r="E2140">
        <v>1366</v>
      </c>
      <c r="F2140" t="s">
        <v>8221</v>
      </c>
      <c r="G2140" t="s">
        <v>8236</v>
      </c>
      <c r="H2140" t="s">
        <v>8249</v>
      </c>
      <c r="I2140">
        <v>1480721803</v>
      </c>
      <c r="J2140">
        <v>1478126203</v>
      </c>
      <c r="K2140" t="b">
        <v>0</v>
      </c>
      <c r="L2140">
        <v>20</v>
      </c>
      <c r="M2140" t="b">
        <v>0</v>
      </c>
      <c r="N2140" t="s">
        <v>8272</v>
      </c>
      <c r="O2140">
        <f t="shared" si="132"/>
        <v>0.91</v>
      </c>
      <c r="P2140">
        <f t="shared" si="133"/>
        <v>68.3</v>
      </c>
      <c r="Q2140" s="5" t="s">
        <v>8319</v>
      </c>
      <c r="R2140" t="s">
        <v>8320</v>
      </c>
      <c r="S2140" s="9">
        <f t="shared" si="134"/>
        <v>42676.608831018515</v>
      </c>
      <c r="T2140" s="9">
        <f t="shared" si="135"/>
        <v>42706.650497685179</v>
      </c>
    </row>
    <row r="2141" spans="1:20" ht="48">
      <c r="A2141">
        <v>558</v>
      </c>
      <c r="B2141" s="3" t="s">
        <v>559</v>
      </c>
      <c r="C2141" s="3" t="s">
        <v>4668</v>
      </c>
      <c r="D2141">
        <v>750</v>
      </c>
      <c r="E2141">
        <v>0</v>
      </c>
      <c r="F2141" t="s">
        <v>8221</v>
      </c>
      <c r="G2141" t="s">
        <v>8224</v>
      </c>
      <c r="H2141" t="s">
        <v>8246</v>
      </c>
      <c r="I2141">
        <v>1427227905</v>
      </c>
      <c r="J2141">
        <v>1424639505</v>
      </c>
      <c r="K2141" t="b">
        <v>0</v>
      </c>
      <c r="L2141">
        <v>0</v>
      </c>
      <c r="M2141" t="b">
        <v>0</v>
      </c>
      <c r="N2141" t="s">
        <v>8272</v>
      </c>
      <c r="O2141">
        <f t="shared" si="132"/>
        <v>0</v>
      </c>
      <c r="P2141" t="e">
        <f t="shared" si="133"/>
        <v>#DIV/0!</v>
      </c>
      <c r="Q2141" s="5" t="s">
        <v>8319</v>
      </c>
      <c r="R2141" t="s">
        <v>8320</v>
      </c>
      <c r="S2141" s="9">
        <f t="shared" si="134"/>
        <v>42057.549826388888</v>
      </c>
      <c r="T2141" s="9">
        <f t="shared" si="135"/>
        <v>42087.508159722223</v>
      </c>
    </row>
    <row r="2142" spans="1:20" ht="48">
      <c r="A2142">
        <v>559</v>
      </c>
      <c r="B2142" s="3" t="s">
        <v>560</v>
      </c>
      <c r="C2142" s="3" t="s">
        <v>4669</v>
      </c>
      <c r="D2142">
        <v>240000</v>
      </c>
      <c r="E2142">
        <v>50</v>
      </c>
      <c r="F2142" t="s">
        <v>8221</v>
      </c>
      <c r="G2142" t="s">
        <v>8224</v>
      </c>
      <c r="H2142" t="s">
        <v>8246</v>
      </c>
      <c r="I2142">
        <v>1449989260</v>
      </c>
      <c r="J2142">
        <v>1447397260</v>
      </c>
      <c r="K2142" t="b">
        <v>0</v>
      </c>
      <c r="L2142">
        <v>1</v>
      </c>
      <c r="M2142" t="b">
        <v>0</v>
      </c>
      <c r="N2142" t="s">
        <v>8272</v>
      </c>
      <c r="O2142">
        <f t="shared" si="132"/>
        <v>0.02</v>
      </c>
      <c r="P2142">
        <f t="shared" si="133"/>
        <v>50</v>
      </c>
      <c r="Q2142" s="5" t="s">
        <v>8319</v>
      </c>
      <c r="R2142" t="s">
        <v>8320</v>
      </c>
      <c r="S2142" s="9">
        <f t="shared" si="134"/>
        <v>42320.949768518512</v>
      </c>
      <c r="T2142" s="9">
        <f t="shared" si="135"/>
        <v>42350.949768518512</v>
      </c>
    </row>
    <row r="2143" spans="1:20" ht="48">
      <c r="A2143">
        <v>560</v>
      </c>
      <c r="B2143" s="3" t="s">
        <v>561</v>
      </c>
      <c r="C2143" s="3" t="s">
        <v>4670</v>
      </c>
      <c r="D2143">
        <v>100000</v>
      </c>
      <c r="E2143">
        <v>12</v>
      </c>
      <c r="F2143" t="s">
        <v>8221</v>
      </c>
      <c r="G2143" t="s">
        <v>8229</v>
      </c>
      <c r="H2143" t="s">
        <v>8251</v>
      </c>
      <c r="I2143">
        <v>1418841045</v>
      </c>
      <c r="J2143">
        <v>1416249045</v>
      </c>
      <c r="K2143" t="b">
        <v>0</v>
      </c>
      <c r="L2143">
        <v>3</v>
      </c>
      <c r="M2143" t="b">
        <v>0</v>
      </c>
      <c r="N2143" t="s">
        <v>8272</v>
      </c>
      <c r="O2143">
        <f t="shared" si="132"/>
        <v>0.01</v>
      </c>
      <c r="P2143">
        <f t="shared" si="133"/>
        <v>4</v>
      </c>
      <c r="Q2143" s="5" t="s">
        <v>8319</v>
      </c>
      <c r="R2143" t="s">
        <v>8320</v>
      </c>
      <c r="S2143" s="9">
        <f t="shared" si="134"/>
        <v>41960.438020833331</v>
      </c>
      <c r="T2143" s="9">
        <f t="shared" si="135"/>
        <v>41990.438020833331</v>
      </c>
    </row>
    <row r="2144" spans="1:20" ht="48">
      <c r="A2144">
        <v>561</v>
      </c>
      <c r="B2144" s="3" t="s">
        <v>562</v>
      </c>
      <c r="C2144" s="3" t="s">
        <v>4671</v>
      </c>
      <c r="D2144">
        <v>15000</v>
      </c>
      <c r="E2144">
        <v>55</v>
      </c>
      <c r="F2144" t="s">
        <v>8221</v>
      </c>
      <c r="G2144" t="s">
        <v>8224</v>
      </c>
      <c r="H2144" t="s">
        <v>8246</v>
      </c>
      <c r="I2144">
        <v>1445874513</v>
      </c>
      <c r="J2144">
        <v>1442850513</v>
      </c>
      <c r="K2144" t="b">
        <v>0</v>
      </c>
      <c r="L2144">
        <v>2</v>
      </c>
      <c r="M2144" t="b">
        <v>0</v>
      </c>
      <c r="N2144" t="s">
        <v>8272</v>
      </c>
      <c r="O2144">
        <f t="shared" si="132"/>
        <v>0.37</v>
      </c>
      <c r="P2144">
        <f t="shared" si="133"/>
        <v>27.5</v>
      </c>
      <c r="Q2144" s="5" t="s">
        <v>8319</v>
      </c>
      <c r="R2144" t="s">
        <v>8320</v>
      </c>
      <c r="S2144" s="9">
        <f t="shared" si="134"/>
        <v>42268.325381944444</v>
      </c>
      <c r="T2144" s="9">
        <f t="shared" si="135"/>
        <v>42303.325381944444</v>
      </c>
    </row>
    <row r="2145" spans="1:20" ht="48">
      <c r="A2145">
        <v>562</v>
      </c>
      <c r="B2145" s="3" t="s">
        <v>563</v>
      </c>
      <c r="C2145" s="3" t="s">
        <v>4672</v>
      </c>
      <c r="D2145">
        <v>50000</v>
      </c>
      <c r="E2145">
        <v>0</v>
      </c>
      <c r="F2145" t="s">
        <v>8221</v>
      </c>
      <c r="G2145" t="s">
        <v>8233</v>
      </c>
      <c r="H2145" t="s">
        <v>8249</v>
      </c>
      <c r="I2145">
        <v>1482052815</v>
      </c>
      <c r="J2145">
        <v>1479460815</v>
      </c>
      <c r="K2145" t="b">
        <v>0</v>
      </c>
      <c r="L2145">
        <v>0</v>
      </c>
      <c r="M2145" t="b">
        <v>0</v>
      </c>
      <c r="N2145" t="s">
        <v>8272</v>
      </c>
      <c r="O2145">
        <f t="shared" si="132"/>
        <v>0</v>
      </c>
      <c r="P2145" t="e">
        <f t="shared" si="133"/>
        <v>#DIV/0!</v>
      </c>
      <c r="Q2145" s="5" t="s">
        <v>8319</v>
      </c>
      <c r="R2145" t="s">
        <v>8320</v>
      </c>
      <c r="S2145" s="9">
        <f t="shared" si="134"/>
        <v>42692.055729166663</v>
      </c>
      <c r="T2145" s="9">
        <f t="shared" si="135"/>
        <v>42722.055729166663</v>
      </c>
    </row>
    <row r="2146" spans="1:20" ht="48">
      <c r="A2146">
        <v>563</v>
      </c>
      <c r="B2146" s="3" t="s">
        <v>564</v>
      </c>
      <c r="C2146" s="3" t="s">
        <v>4673</v>
      </c>
      <c r="D2146">
        <v>75000</v>
      </c>
      <c r="E2146">
        <v>68</v>
      </c>
      <c r="F2146" t="s">
        <v>8221</v>
      </c>
      <c r="G2146" t="s">
        <v>8226</v>
      </c>
      <c r="H2146" t="s">
        <v>8248</v>
      </c>
      <c r="I2146">
        <v>1424137247</v>
      </c>
      <c r="J2146">
        <v>1421545247</v>
      </c>
      <c r="K2146" t="b">
        <v>0</v>
      </c>
      <c r="L2146">
        <v>2</v>
      </c>
      <c r="M2146" t="b">
        <v>0</v>
      </c>
      <c r="N2146" t="s">
        <v>8272</v>
      </c>
      <c r="O2146">
        <f t="shared" si="132"/>
        <v>0.09</v>
      </c>
      <c r="P2146">
        <f t="shared" si="133"/>
        <v>34</v>
      </c>
      <c r="Q2146" s="5" t="s">
        <v>8319</v>
      </c>
      <c r="R2146" t="s">
        <v>8320</v>
      </c>
      <c r="S2146" s="9">
        <f t="shared" si="134"/>
        <v>42021.736655092587</v>
      </c>
      <c r="T2146" s="9">
        <f t="shared" si="135"/>
        <v>42051.736655092587</v>
      </c>
    </row>
    <row r="2147" spans="1:20" ht="48">
      <c r="A2147">
        <v>564</v>
      </c>
      <c r="B2147" s="3" t="s">
        <v>565</v>
      </c>
      <c r="C2147" s="3" t="s">
        <v>4674</v>
      </c>
      <c r="D2147">
        <v>18000</v>
      </c>
      <c r="E2147">
        <v>1</v>
      </c>
      <c r="F2147" t="s">
        <v>8221</v>
      </c>
      <c r="G2147" t="s">
        <v>8230</v>
      </c>
      <c r="H2147" t="s">
        <v>8249</v>
      </c>
      <c r="I2147">
        <v>1457822275</v>
      </c>
      <c r="J2147">
        <v>1455230275</v>
      </c>
      <c r="K2147" t="b">
        <v>0</v>
      </c>
      <c r="L2147">
        <v>1</v>
      </c>
      <c r="M2147" t="b">
        <v>0</v>
      </c>
      <c r="N2147" t="s">
        <v>8272</v>
      </c>
      <c r="O2147">
        <f t="shared" si="132"/>
        <v>0.01</v>
      </c>
      <c r="P2147">
        <f t="shared" si="133"/>
        <v>1</v>
      </c>
      <c r="Q2147" s="5" t="s">
        <v>8319</v>
      </c>
      <c r="R2147" t="s">
        <v>8320</v>
      </c>
      <c r="S2147" s="9">
        <f t="shared" si="134"/>
        <v>42411.609664351847</v>
      </c>
      <c r="T2147" s="9">
        <f t="shared" si="135"/>
        <v>42441.609664351847</v>
      </c>
    </row>
    <row r="2148" spans="1:20" ht="48">
      <c r="A2148">
        <v>565</v>
      </c>
      <c r="B2148" s="3" t="s">
        <v>566</v>
      </c>
      <c r="C2148" s="3" t="s">
        <v>4675</v>
      </c>
      <c r="D2148">
        <v>25000</v>
      </c>
      <c r="E2148">
        <v>0</v>
      </c>
      <c r="F2148" t="s">
        <v>8221</v>
      </c>
      <c r="G2148" t="s">
        <v>8225</v>
      </c>
      <c r="H2148" t="s">
        <v>8247</v>
      </c>
      <c r="I2148">
        <v>1436554249</v>
      </c>
      <c r="J2148">
        <v>1433962249</v>
      </c>
      <c r="K2148" t="b">
        <v>0</v>
      </c>
      <c r="L2148">
        <v>0</v>
      </c>
      <c r="M2148" t="b">
        <v>0</v>
      </c>
      <c r="N2148" t="s">
        <v>8272</v>
      </c>
      <c r="O2148">
        <f t="shared" si="132"/>
        <v>0</v>
      </c>
      <c r="P2148" t="e">
        <f t="shared" si="133"/>
        <v>#DIV/0!</v>
      </c>
      <c r="Q2148" s="5" t="s">
        <v>8319</v>
      </c>
      <c r="R2148" t="s">
        <v>8320</v>
      </c>
      <c r="S2148" s="9">
        <f t="shared" si="134"/>
        <v>42165.451956018514</v>
      </c>
      <c r="T2148" s="9">
        <f t="shared" si="135"/>
        <v>42195.451956018514</v>
      </c>
    </row>
    <row r="2149" spans="1:20" ht="48">
      <c r="A2149">
        <v>566</v>
      </c>
      <c r="B2149" s="3" t="s">
        <v>567</v>
      </c>
      <c r="C2149" s="3" t="s">
        <v>4676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1468513533</v>
      </c>
      <c r="J2149">
        <v>1465921533</v>
      </c>
      <c r="K2149" t="b">
        <v>0</v>
      </c>
      <c r="L2149">
        <v>1</v>
      </c>
      <c r="M2149" t="b">
        <v>0</v>
      </c>
      <c r="N2149" t="s">
        <v>8272</v>
      </c>
      <c r="O2149">
        <f t="shared" si="132"/>
        <v>0.02</v>
      </c>
      <c r="P2149">
        <f t="shared" si="133"/>
        <v>1</v>
      </c>
      <c r="Q2149" s="5" t="s">
        <v>8319</v>
      </c>
      <c r="R2149" t="s">
        <v>8320</v>
      </c>
      <c r="S2149" s="9">
        <f t="shared" si="134"/>
        <v>42535.351076388884</v>
      </c>
      <c r="T2149" s="9">
        <f t="shared" si="135"/>
        <v>42565.351076388884</v>
      </c>
    </row>
    <row r="2150" spans="1:20" ht="48">
      <c r="A2150">
        <v>567</v>
      </c>
      <c r="B2150" s="3" t="s">
        <v>568</v>
      </c>
      <c r="C2150" s="3" t="s">
        <v>4677</v>
      </c>
      <c r="D2150">
        <v>10000</v>
      </c>
      <c r="E2150">
        <v>0</v>
      </c>
      <c r="F2150" t="s">
        <v>8221</v>
      </c>
      <c r="G2150" t="s">
        <v>8224</v>
      </c>
      <c r="H2150" t="s">
        <v>8246</v>
      </c>
      <c r="I2150">
        <v>1420143194</v>
      </c>
      <c r="J2150">
        <v>1417551194</v>
      </c>
      <c r="K2150" t="b">
        <v>0</v>
      </c>
      <c r="L2150">
        <v>0</v>
      </c>
      <c r="M2150" t="b">
        <v>0</v>
      </c>
      <c r="N2150" t="s">
        <v>8272</v>
      </c>
      <c r="O2150">
        <f t="shared" si="132"/>
        <v>0</v>
      </c>
      <c r="P2150" t="e">
        <f t="shared" si="133"/>
        <v>#DIV/0!</v>
      </c>
      <c r="Q2150" s="5" t="s">
        <v>8319</v>
      </c>
      <c r="R2150" t="s">
        <v>8320</v>
      </c>
      <c r="S2150" s="9">
        <f t="shared" si="134"/>
        <v>41975.509189814817</v>
      </c>
      <c r="T2150" s="9">
        <f t="shared" si="135"/>
        <v>42005.509189814817</v>
      </c>
    </row>
    <row r="2151" spans="1:20" ht="64">
      <c r="A2151">
        <v>568</v>
      </c>
      <c r="B2151" s="3" t="s">
        <v>569</v>
      </c>
      <c r="C2151" s="3" t="s">
        <v>4678</v>
      </c>
      <c r="D2151">
        <v>24500</v>
      </c>
      <c r="E2151">
        <v>245</v>
      </c>
      <c r="F2151" t="s">
        <v>8221</v>
      </c>
      <c r="G2151" t="s">
        <v>8228</v>
      </c>
      <c r="H2151" t="s">
        <v>8250</v>
      </c>
      <c r="I2151">
        <v>1452942000</v>
      </c>
      <c r="J2151">
        <v>1449785223</v>
      </c>
      <c r="K2151" t="b">
        <v>0</v>
      </c>
      <c r="L2151">
        <v>5</v>
      </c>
      <c r="M2151" t="b">
        <v>0</v>
      </c>
      <c r="N2151" t="s">
        <v>8272</v>
      </c>
      <c r="O2151">
        <f t="shared" si="132"/>
        <v>1</v>
      </c>
      <c r="P2151">
        <f t="shared" si="133"/>
        <v>49</v>
      </c>
      <c r="Q2151" s="5" t="s">
        <v>8319</v>
      </c>
      <c r="R2151" t="s">
        <v>8320</v>
      </c>
      <c r="S2151" s="9">
        <f t="shared" si="134"/>
        <v>42348.588229166664</v>
      </c>
      <c r="T2151" s="9">
        <f t="shared" si="135"/>
        <v>42385.124999999993</v>
      </c>
    </row>
    <row r="2152" spans="1:20" ht="48">
      <c r="A2152">
        <v>569</v>
      </c>
      <c r="B2152" s="3" t="s">
        <v>570</v>
      </c>
      <c r="C2152" s="3" t="s">
        <v>4679</v>
      </c>
      <c r="D2152">
        <v>2500</v>
      </c>
      <c r="E2152">
        <v>20</v>
      </c>
      <c r="F2152" t="s">
        <v>8221</v>
      </c>
      <c r="G2152" t="s">
        <v>8229</v>
      </c>
      <c r="H2152" t="s">
        <v>8251</v>
      </c>
      <c r="I2152">
        <v>1451679612</v>
      </c>
      <c r="J2152">
        <v>1449087612</v>
      </c>
      <c r="K2152" t="b">
        <v>0</v>
      </c>
      <c r="L2152">
        <v>1</v>
      </c>
      <c r="M2152" t="b">
        <v>0</v>
      </c>
      <c r="N2152" t="s">
        <v>8272</v>
      </c>
      <c r="O2152">
        <f t="shared" si="132"/>
        <v>0.8</v>
      </c>
      <c r="P2152">
        <f t="shared" si="133"/>
        <v>20</v>
      </c>
      <c r="Q2152" s="5" t="s">
        <v>8319</v>
      </c>
      <c r="R2152" t="s">
        <v>8320</v>
      </c>
      <c r="S2152" s="9">
        <f t="shared" si="134"/>
        <v>42340.514027777775</v>
      </c>
      <c r="T2152" s="9">
        <f t="shared" si="135"/>
        <v>42370.514027777775</v>
      </c>
    </row>
    <row r="2153" spans="1:20" ht="32">
      <c r="A2153">
        <v>570</v>
      </c>
      <c r="B2153" s="3" t="s">
        <v>571</v>
      </c>
      <c r="C2153" s="3" t="s">
        <v>4680</v>
      </c>
      <c r="D2153">
        <v>85000</v>
      </c>
      <c r="E2153">
        <v>142</v>
      </c>
      <c r="F2153" t="s">
        <v>8221</v>
      </c>
      <c r="G2153" t="s">
        <v>8224</v>
      </c>
      <c r="H2153" t="s">
        <v>8246</v>
      </c>
      <c r="I2153">
        <v>1455822569</v>
      </c>
      <c r="J2153">
        <v>1453230569</v>
      </c>
      <c r="K2153" t="b">
        <v>0</v>
      </c>
      <c r="L2153">
        <v>1</v>
      </c>
      <c r="M2153" t="b">
        <v>0</v>
      </c>
      <c r="N2153" t="s">
        <v>8272</v>
      </c>
      <c r="O2153">
        <f t="shared" si="132"/>
        <v>0.17</v>
      </c>
      <c r="P2153">
        <f t="shared" si="133"/>
        <v>142</v>
      </c>
      <c r="Q2153" s="5" t="s">
        <v>8319</v>
      </c>
      <c r="R2153" t="s">
        <v>8320</v>
      </c>
      <c r="S2153" s="9">
        <f t="shared" si="134"/>
        <v>42388.464918981474</v>
      </c>
      <c r="T2153" s="9">
        <f t="shared" si="135"/>
        <v>42418.464918981474</v>
      </c>
    </row>
    <row r="2154" spans="1:20" ht="48">
      <c r="A2154">
        <v>571</v>
      </c>
      <c r="B2154" s="3" t="s">
        <v>572</v>
      </c>
      <c r="C2154" s="3" t="s">
        <v>4681</v>
      </c>
      <c r="D2154">
        <v>25000</v>
      </c>
      <c r="E2154">
        <v>106</v>
      </c>
      <c r="F2154" t="s">
        <v>8221</v>
      </c>
      <c r="G2154" t="s">
        <v>8224</v>
      </c>
      <c r="H2154" t="s">
        <v>8246</v>
      </c>
      <c r="I2154">
        <v>1437969540</v>
      </c>
      <c r="J2154">
        <v>1436297723</v>
      </c>
      <c r="K2154" t="b">
        <v>0</v>
      </c>
      <c r="L2154">
        <v>2</v>
      </c>
      <c r="M2154" t="b">
        <v>0</v>
      </c>
      <c r="N2154" t="s">
        <v>8272</v>
      </c>
      <c r="O2154">
        <f t="shared" si="132"/>
        <v>0.42</v>
      </c>
      <c r="P2154">
        <f t="shared" si="133"/>
        <v>53</v>
      </c>
      <c r="Q2154" s="5" t="s">
        <v>8319</v>
      </c>
      <c r="R2154" t="s">
        <v>8320</v>
      </c>
      <c r="S2154" s="9">
        <f t="shared" si="134"/>
        <v>42192.482905092591</v>
      </c>
      <c r="T2154" s="9">
        <f t="shared" si="135"/>
        <v>42211.832638888889</v>
      </c>
    </row>
    <row r="2155" spans="1:20" ht="48">
      <c r="A2155">
        <v>572</v>
      </c>
      <c r="B2155" s="3" t="s">
        <v>573</v>
      </c>
      <c r="C2155" s="3" t="s">
        <v>4682</v>
      </c>
      <c r="D2155">
        <v>2500</v>
      </c>
      <c r="E2155">
        <v>0</v>
      </c>
      <c r="F2155" t="s">
        <v>8221</v>
      </c>
      <c r="G2155" t="s">
        <v>8224</v>
      </c>
      <c r="H2155" t="s">
        <v>8246</v>
      </c>
      <c r="I2155">
        <v>1446660688</v>
      </c>
      <c r="J2155">
        <v>1444065088</v>
      </c>
      <c r="K2155" t="b">
        <v>0</v>
      </c>
      <c r="L2155">
        <v>0</v>
      </c>
      <c r="M2155" t="b">
        <v>0</v>
      </c>
      <c r="N2155" t="s">
        <v>8272</v>
      </c>
      <c r="O2155">
        <f t="shared" si="132"/>
        <v>0</v>
      </c>
      <c r="P2155" t="e">
        <f t="shared" si="133"/>
        <v>#DIV/0!</v>
      </c>
      <c r="Q2155" s="5" t="s">
        <v>8319</v>
      </c>
      <c r="R2155" t="s">
        <v>8320</v>
      </c>
      <c r="S2155" s="9">
        <f t="shared" si="134"/>
        <v>42282.382962962962</v>
      </c>
      <c r="T2155" s="9">
        <f t="shared" si="135"/>
        <v>42312.424629629626</v>
      </c>
    </row>
    <row r="2156" spans="1:20" ht="48">
      <c r="A2156">
        <v>573</v>
      </c>
      <c r="B2156" s="3" t="s">
        <v>574</v>
      </c>
      <c r="C2156" s="3" t="s">
        <v>4683</v>
      </c>
      <c r="D2156">
        <v>88888</v>
      </c>
      <c r="E2156">
        <v>346</v>
      </c>
      <c r="F2156" t="s">
        <v>8221</v>
      </c>
      <c r="G2156" t="s">
        <v>8224</v>
      </c>
      <c r="H2156" t="s">
        <v>8246</v>
      </c>
      <c r="I2156">
        <v>1421543520</v>
      </c>
      <c r="J2156">
        <v>1416445931</v>
      </c>
      <c r="K2156" t="b">
        <v>0</v>
      </c>
      <c r="L2156">
        <v>9</v>
      </c>
      <c r="M2156" t="b">
        <v>0</v>
      </c>
      <c r="N2156" t="s">
        <v>8272</v>
      </c>
      <c r="O2156">
        <f t="shared" si="132"/>
        <v>0.39</v>
      </c>
      <c r="P2156">
        <f t="shared" si="133"/>
        <v>38.44</v>
      </c>
      <c r="Q2156" s="5" t="s">
        <v>8319</v>
      </c>
      <c r="R2156" t="s">
        <v>8320</v>
      </c>
      <c r="S2156" s="9">
        <f t="shared" si="134"/>
        <v>41962.716793981475</v>
      </c>
      <c r="T2156" s="9">
        <f t="shared" si="135"/>
        <v>42021.716666666667</v>
      </c>
    </row>
    <row r="2157" spans="1:20" ht="48">
      <c r="A2157">
        <v>574</v>
      </c>
      <c r="B2157" s="3" t="s">
        <v>575</v>
      </c>
      <c r="C2157" s="3" t="s">
        <v>4684</v>
      </c>
      <c r="D2157">
        <v>11180</v>
      </c>
      <c r="E2157">
        <v>80</v>
      </c>
      <c r="F2157" t="s">
        <v>8221</v>
      </c>
      <c r="G2157" t="s">
        <v>8225</v>
      </c>
      <c r="H2157" t="s">
        <v>8247</v>
      </c>
      <c r="I2157">
        <v>1476873507</v>
      </c>
      <c r="J2157">
        <v>1474281507</v>
      </c>
      <c r="K2157" t="b">
        <v>0</v>
      </c>
      <c r="L2157">
        <v>4</v>
      </c>
      <c r="M2157" t="b">
        <v>0</v>
      </c>
      <c r="N2157" t="s">
        <v>8272</v>
      </c>
      <c r="O2157">
        <f t="shared" si="132"/>
        <v>0.72</v>
      </c>
      <c r="P2157">
        <f t="shared" si="133"/>
        <v>20</v>
      </c>
      <c r="Q2157" s="5" t="s">
        <v>8319</v>
      </c>
      <c r="R2157" t="s">
        <v>8320</v>
      </c>
      <c r="S2157" s="9">
        <f t="shared" si="134"/>
        <v>42632.110034722216</v>
      </c>
      <c r="T2157" s="9">
        <f t="shared" si="135"/>
        <v>42662.110034722216</v>
      </c>
    </row>
    <row r="2158" spans="1:20" ht="48">
      <c r="A2158">
        <v>575</v>
      </c>
      <c r="B2158" s="3" t="s">
        <v>576</v>
      </c>
      <c r="C2158" s="3" t="s">
        <v>4685</v>
      </c>
      <c r="D2158">
        <v>60000</v>
      </c>
      <c r="E2158">
        <v>259</v>
      </c>
      <c r="F2158" t="s">
        <v>8221</v>
      </c>
      <c r="G2158" t="s">
        <v>8236</v>
      </c>
      <c r="H2158" t="s">
        <v>8249</v>
      </c>
      <c r="I2158">
        <v>1434213443</v>
      </c>
      <c r="J2158">
        <v>1431621443</v>
      </c>
      <c r="K2158" t="b">
        <v>0</v>
      </c>
      <c r="L2158">
        <v>4</v>
      </c>
      <c r="M2158" t="b">
        <v>0</v>
      </c>
      <c r="N2158" t="s">
        <v>8272</v>
      </c>
      <c r="O2158">
        <f t="shared" si="132"/>
        <v>0.43</v>
      </c>
      <c r="P2158">
        <f t="shared" si="133"/>
        <v>64.75</v>
      </c>
      <c r="Q2158" s="5" t="s">
        <v>8319</v>
      </c>
      <c r="R2158" t="s">
        <v>8320</v>
      </c>
      <c r="S2158" s="9">
        <f t="shared" si="134"/>
        <v>42138.359293981477</v>
      </c>
      <c r="T2158" s="9">
        <f t="shared" si="135"/>
        <v>42168.359293981477</v>
      </c>
    </row>
    <row r="2159" spans="1:20" ht="48">
      <c r="A2159">
        <v>576</v>
      </c>
      <c r="B2159" s="3" t="s">
        <v>577</v>
      </c>
      <c r="C2159" s="3" t="s">
        <v>4686</v>
      </c>
      <c r="D2159">
        <v>80000</v>
      </c>
      <c r="E2159">
        <v>1</v>
      </c>
      <c r="F2159" t="s">
        <v>8221</v>
      </c>
      <c r="G2159" t="s">
        <v>8224</v>
      </c>
      <c r="H2159" t="s">
        <v>8246</v>
      </c>
      <c r="I2159">
        <v>1427537952</v>
      </c>
      <c r="J2159">
        <v>1422357552</v>
      </c>
      <c r="K2159" t="b">
        <v>0</v>
      </c>
      <c r="L2159">
        <v>1</v>
      </c>
      <c r="M2159" t="b">
        <v>0</v>
      </c>
      <c r="N2159" t="s">
        <v>8272</v>
      </c>
      <c r="O2159">
        <f t="shared" si="132"/>
        <v>0</v>
      </c>
      <c r="P2159">
        <f t="shared" si="133"/>
        <v>1</v>
      </c>
      <c r="Q2159" s="5" t="s">
        <v>8319</v>
      </c>
      <c r="R2159" t="s">
        <v>8320</v>
      </c>
      <c r="S2159" s="9">
        <f t="shared" si="134"/>
        <v>42031.138333333329</v>
      </c>
      <c r="T2159" s="9">
        <f t="shared" si="135"/>
        <v>42091.096666666665</v>
      </c>
    </row>
    <row r="2160" spans="1:20" ht="48">
      <c r="A2160">
        <v>577</v>
      </c>
      <c r="B2160" s="3" t="s">
        <v>578</v>
      </c>
      <c r="C2160" s="3" t="s">
        <v>4687</v>
      </c>
      <c r="D2160">
        <v>5000</v>
      </c>
      <c r="E2160">
        <v>10</v>
      </c>
      <c r="F2160" t="s">
        <v>8221</v>
      </c>
      <c r="G2160" t="s">
        <v>8224</v>
      </c>
      <c r="H2160" t="s">
        <v>8246</v>
      </c>
      <c r="I2160">
        <v>1463753302</v>
      </c>
      <c r="J2160">
        <v>1458569302</v>
      </c>
      <c r="K2160" t="b">
        <v>0</v>
      </c>
      <c r="L2160">
        <v>1</v>
      </c>
      <c r="M2160" t="b">
        <v>0</v>
      </c>
      <c r="N2160" t="s">
        <v>8272</v>
      </c>
      <c r="O2160">
        <f t="shared" si="132"/>
        <v>0.2</v>
      </c>
      <c r="P2160">
        <f t="shared" si="133"/>
        <v>10</v>
      </c>
      <c r="Q2160" s="5" t="s">
        <v>8319</v>
      </c>
      <c r="R2160" t="s">
        <v>8320</v>
      </c>
      <c r="S2160" s="9">
        <f t="shared" si="134"/>
        <v>42450.255810185183</v>
      </c>
      <c r="T2160" s="9">
        <f t="shared" si="135"/>
        <v>42510.255810185183</v>
      </c>
    </row>
    <row r="2161" spans="1:20" ht="32">
      <c r="A2161">
        <v>578</v>
      </c>
      <c r="B2161" s="3" t="s">
        <v>579</v>
      </c>
      <c r="C2161" s="3" t="s">
        <v>4688</v>
      </c>
      <c r="D2161">
        <v>125000</v>
      </c>
      <c r="E2161">
        <v>14</v>
      </c>
      <c r="F2161" t="s">
        <v>8221</v>
      </c>
      <c r="G2161" t="s">
        <v>8225</v>
      </c>
      <c r="H2161" t="s">
        <v>8247</v>
      </c>
      <c r="I2161">
        <v>1441633993</v>
      </c>
      <c r="J2161">
        <v>1439560393</v>
      </c>
      <c r="K2161" t="b">
        <v>0</v>
      </c>
      <c r="L2161">
        <v>7</v>
      </c>
      <c r="M2161" t="b">
        <v>0</v>
      </c>
      <c r="N2161" t="s">
        <v>8272</v>
      </c>
      <c r="O2161">
        <f t="shared" si="132"/>
        <v>0.01</v>
      </c>
      <c r="P2161">
        <f t="shared" si="133"/>
        <v>2</v>
      </c>
      <c r="Q2161" s="5" t="s">
        <v>8319</v>
      </c>
      <c r="R2161" t="s">
        <v>8320</v>
      </c>
      <c r="S2161" s="9">
        <f t="shared" si="134"/>
        <v>42230.245289351849</v>
      </c>
      <c r="T2161" s="9">
        <f t="shared" si="135"/>
        <v>42254.245289351849</v>
      </c>
    </row>
    <row r="2162" spans="1:20" ht="32">
      <c r="A2162">
        <v>579</v>
      </c>
      <c r="B2162" s="3" t="s">
        <v>580</v>
      </c>
      <c r="C2162" s="3" t="s">
        <v>4689</v>
      </c>
      <c r="D2162">
        <v>12000</v>
      </c>
      <c r="E2162">
        <v>175</v>
      </c>
      <c r="F2162" t="s">
        <v>8221</v>
      </c>
      <c r="G2162" t="s">
        <v>8224</v>
      </c>
      <c r="H2162" t="s">
        <v>8246</v>
      </c>
      <c r="I2162">
        <v>1419539223</v>
      </c>
      <c r="J2162">
        <v>1416947223</v>
      </c>
      <c r="K2162" t="b">
        <v>0</v>
      </c>
      <c r="L2162">
        <v>5</v>
      </c>
      <c r="M2162" t="b">
        <v>0</v>
      </c>
      <c r="N2162" t="s">
        <v>8272</v>
      </c>
      <c r="O2162">
        <f t="shared" si="132"/>
        <v>1.46</v>
      </c>
      <c r="P2162">
        <f t="shared" si="133"/>
        <v>35</v>
      </c>
      <c r="Q2162" s="5" t="s">
        <v>8319</v>
      </c>
      <c r="R2162" t="s">
        <v>8320</v>
      </c>
      <c r="S2162" s="9">
        <f t="shared" si="134"/>
        <v>41968.518784722219</v>
      </c>
      <c r="T2162" s="9">
        <f t="shared" si="135"/>
        <v>41998.518784722219</v>
      </c>
    </row>
    <row r="2163" spans="1:20" ht="48">
      <c r="A2163">
        <v>580</v>
      </c>
      <c r="B2163" s="3" t="s">
        <v>581</v>
      </c>
      <c r="C2163" s="3" t="s">
        <v>4690</v>
      </c>
      <c r="D2163">
        <v>3000</v>
      </c>
      <c r="E2163">
        <v>1</v>
      </c>
      <c r="F2163" t="s">
        <v>8221</v>
      </c>
      <c r="G2163" t="s">
        <v>8224</v>
      </c>
      <c r="H2163" t="s">
        <v>8246</v>
      </c>
      <c r="I2163">
        <v>1474580867</v>
      </c>
      <c r="J2163">
        <v>1471988867</v>
      </c>
      <c r="K2163" t="b">
        <v>0</v>
      </c>
      <c r="L2163">
        <v>1</v>
      </c>
      <c r="M2163" t="b">
        <v>0</v>
      </c>
      <c r="N2163" t="s">
        <v>8272</v>
      </c>
      <c r="O2163">
        <f t="shared" si="132"/>
        <v>0.03</v>
      </c>
      <c r="P2163">
        <f t="shared" si="133"/>
        <v>1</v>
      </c>
      <c r="Q2163" s="5" t="s">
        <v>8319</v>
      </c>
      <c r="R2163" t="s">
        <v>8320</v>
      </c>
      <c r="S2163" s="9">
        <f t="shared" si="134"/>
        <v>42605.574849537035</v>
      </c>
      <c r="T2163" s="9">
        <f t="shared" si="135"/>
        <v>42635.574849537035</v>
      </c>
    </row>
    <row r="2164" spans="1:20" ht="48">
      <c r="A2164">
        <v>581</v>
      </c>
      <c r="B2164" s="3" t="s">
        <v>582</v>
      </c>
      <c r="C2164" s="3" t="s">
        <v>4691</v>
      </c>
      <c r="D2164">
        <v>400</v>
      </c>
      <c r="E2164">
        <v>0</v>
      </c>
      <c r="F2164" t="s">
        <v>8221</v>
      </c>
      <c r="G2164" t="s">
        <v>8224</v>
      </c>
      <c r="H2164" t="s">
        <v>8246</v>
      </c>
      <c r="I2164">
        <v>1438474704</v>
      </c>
      <c r="J2164">
        <v>1435882704</v>
      </c>
      <c r="K2164" t="b">
        <v>0</v>
      </c>
      <c r="L2164">
        <v>0</v>
      </c>
      <c r="M2164" t="b">
        <v>0</v>
      </c>
      <c r="N2164" t="s">
        <v>8272</v>
      </c>
      <c r="O2164">
        <f t="shared" si="132"/>
        <v>0</v>
      </c>
      <c r="P2164" t="e">
        <f t="shared" si="133"/>
        <v>#DIV/0!</v>
      </c>
      <c r="Q2164" s="5" t="s">
        <v>8319</v>
      </c>
      <c r="R2164" t="s">
        <v>8320</v>
      </c>
      <c r="S2164" s="9">
        <f t="shared" si="134"/>
        <v>42187.679444444446</v>
      </c>
      <c r="T2164" s="9">
        <f t="shared" si="135"/>
        <v>42217.679444444446</v>
      </c>
    </row>
    <row r="2165" spans="1:20" ht="48">
      <c r="A2165">
        <v>582</v>
      </c>
      <c r="B2165" s="3" t="s">
        <v>583</v>
      </c>
      <c r="C2165" s="3" t="s">
        <v>4692</v>
      </c>
      <c r="D2165">
        <v>100000</v>
      </c>
      <c r="E2165">
        <v>0</v>
      </c>
      <c r="F2165" t="s">
        <v>8221</v>
      </c>
      <c r="G2165" t="s">
        <v>8224</v>
      </c>
      <c r="H2165" t="s">
        <v>8246</v>
      </c>
      <c r="I2165">
        <v>1426442400</v>
      </c>
      <c r="J2165">
        <v>1424454319</v>
      </c>
      <c r="K2165" t="b">
        <v>0</v>
      </c>
      <c r="L2165">
        <v>0</v>
      </c>
      <c r="M2165" t="b">
        <v>0</v>
      </c>
      <c r="N2165" t="s">
        <v>8272</v>
      </c>
      <c r="O2165">
        <f t="shared" si="132"/>
        <v>0</v>
      </c>
      <c r="P2165" t="e">
        <f t="shared" si="133"/>
        <v>#DIV/0!</v>
      </c>
      <c r="Q2165" s="5" t="s">
        <v>8319</v>
      </c>
      <c r="R2165" t="s">
        <v>8320</v>
      </c>
      <c r="S2165" s="9">
        <f t="shared" si="134"/>
        <v>42055.406469907401</v>
      </c>
      <c r="T2165" s="9">
        <f t="shared" si="135"/>
        <v>42078.416666666664</v>
      </c>
    </row>
    <row r="2166" spans="1:20" ht="32">
      <c r="A2166">
        <v>583</v>
      </c>
      <c r="B2166" s="3" t="s">
        <v>584</v>
      </c>
      <c r="C2166" s="3" t="s">
        <v>4693</v>
      </c>
      <c r="D2166">
        <v>9000</v>
      </c>
      <c r="E2166">
        <v>1</v>
      </c>
      <c r="F2166" t="s">
        <v>8221</v>
      </c>
      <c r="G2166" t="s">
        <v>8224</v>
      </c>
      <c r="H2166" t="s">
        <v>8246</v>
      </c>
      <c r="I2166">
        <v>1426800687</v>
      </c>
      <c r="J2166">
        <v>1424212287</v>
      </c>
      <c r="K2166" t="b">
        <v>0</v>
      </c>
      <c r="L2166">
        <v>1</v>
      </c>
      <c r="M2166" t="b">
        <v>0</v>
      </c>
      <c r="N2166" t="s">
        <v>8272</v>
      </c>
      <c r="O2166">
        <f t="shared" si="132"/>
        <v>0.01</v>
      </c>
      <c r="P2166">
        <f t="shared" si="133"/>
        <v>1</v>
      </c>
      <c r="Q2166" s="5" t="s">
        <v>8319</v>
      </c>
      <c r="R2166" t="s">
        <v>8320</v>
      </c>
      <c r="S2166" s="9">
        <f t="shared" si="134"/>
        <v>42052.605173611104</v>
      </c>
      <c r="T2166" s="9">
        <f t="shared" si="135"/>
        <v>42082.563506944447</v>
      </c>
    </row>
    <row r="2167" spans="1:20" ht="32">
      <c r="A2167">
        <v>584</v>
      </c>
      <c r="B2167" s="3" t="s">
        <v>585</v>
      </c>
      <c r="C2167" s="3" t="s">
        <v>4694</v>
      </c>
      <c r="D2167">
        <v>1000</v>
      </c>
      <c r="E2167">
        <v>10</v>
      </c>
      <c r="F2167" t="s">
        <v>8221</v>
      </c>
      <c r="G2167" t="s">
        <v>8224</v>
      </c>
      <c r="H2167" t="s">
        <v>8246</v>
      </c>
      <c r="I2167">
        <v>1426522316</v>
      </c>
      <c r="J2167">
        <v>1423933916</v>
      </c>
      <c r="K2167" t="b">
        <v>0</v>
      </c>
      <c r="L2167">
        <v>2</v>
      </c>
      <c r="M2167" t="b">
        <v>0</v>
      </c>
      <c r="N2167" t="s">
        <v>8272</v>
      </c>
      <c r="O2167">
        <f t="shared" si="132"/>
        <v>1</v>
      </c>
      <c r="P2167">
        <f t="shared" si="133"/>
        <v>5</v>
      </c>
      <c r="Q2167" s="5" t="s">
        <v>8319</v>
      </c>
      <c r="R2167" t="s">
        <v>8320</v>
      </c>
      <c r="S2167" s="9">
        <f t="shared" si="134"/>
        <v>42049.383287037032</v>
      </c>
      <c r="T2167" s="9">
        <f t="shared" si="135"/>
        <v>42079.341620370367</v>
      </c>
    </row>
    <row r="2168" spans="1:20" ht="48">
      <c r="A2168">
        <v>585</v>
      </c>
      <c r="B2168" s="3" t="s">
        <v>586</v>
      </c>
      <c r="C2168" s="3" t="s">
        <v>4695</v>
      </c>
      <c r="D2168">
        <v>9000</v>
      </c>
      <c r="E2168">
        <v>0</v>
      </c>
      <c r="F2168" t="s">
        <v>8221</v>
      </c>
      <c r="G2168" t="s">
        <v>8225</v>
      </c>
      <c r="H2168" t="s">
        <v>8247</v>
      </c>
      <c r="I2168">
        <v>1448928000</v>
      </c>
      <c r="J2168">
        <v>1444123377</v>
      </c>
      <c r="K2168" t="b">
        <v>0</v>
      </c>
      <c r="L2168">
        <v>0</v>
      </c>
      <c r="M2168" t="b">
        <v>0</v>
      </c>
      <c r="N2168" t="s">
        <v>8272</v>
      </c>
      <c r="O2168">
        <f t="shared" si="132"/>
        <v>0</v>
      </c>
      <c r="P2168" t="e">
        <f t="shared" si="133"/>
        <v>#DIV/0!</v>
      </c>
      <c r="Q2168" s="5" t="s">
        <v>8319</v>
      </c>
      <c r="R2168" t="s">
        <v>8320</v>
      </c>
      <c r="S2168" s="9">
        <f t="shared" si="134"/>
        <v>42283.057604166665</v>
      </c>
      <c r="T2168" s="9">
        <f t="shared" si="135"/>
        <v>42338.666666666664</v>
      </c>
    </row>
    <row r="2169" spans="1:20" ht="48">
      <c r="A2169">
        <v>586</v>
      </c>
      <c r="B2169" s="3" t="s">
        <v>587</v>
      </c>
      <c r="C2169" s="3" t="s">
        <v>4696</v>
      </c>
      <c r="D2169">
        <v>10000</v>
      </c>
      <c r="E2169">
        <v>56</v>
      </c>
      <c r="F2169" t="s">
        <v>8221</v>
      </c>
      <c r="G2169" t="s">
        <v>8224</v>
      </c>
      <c r="H2169" t="s">
        <v>8246</v>
      </c>
      <c r="I2169">
        <v>1424032207</v>
      </c>
      <c r="J2169">
        <v>1421440207</v>
      </c>
      <c r="K2169" t="b">
        <v>0</v>
      </c>
      <c r="L2169">
        <v>4</v>
      </c>
      <c r="M2169" t="b">
        <v>0</v>
      </c>
      <c r="N2169" t="s">
        <v>8272</v>
      </c>
      <c r="O2169">
        <f t="shared" si="132"/>
        <v>0.56000000000000005</v>
      </c>
      <c r="P2169">
        <f t="shared" si="133"/>
        <v>14</v>
      </c>
      <c r="Q2169" s="5" t="s">
        <v>8319</v>
      </c>
      <c r="R2169" t="s">
        <v>8320</v>
      </c>
      <c r="S2169" s="9">
        <f t="shared" si="134"/>
        <v>42020.520914351851</v>
      </c>
      <c r="T2169" s="9">
        <f t="shared" si="135"/>
        <v>42050.520914351851</v>
      </c>
    </row>
    <row r="2170" spans="1:20" ht="80">
      <c r="A2170">
        <v>587</v>
      </c>
      <c r="B2170" s="3" t="s">
        <v>588</v>
      </c>
      <c r="C2170" s="3" t="s">
        <v>4697</v>
      </c>
      <c r="D2170">
        <v>30000</v>
      </c>
      <c r="E2170">
        <v>2725</v>
      </c>
      <c r="F2170" t="s">
        <v>8221</v>
      </c>
      <c r="G2170" t="s">
        <v>8229</v>
      </c>
      <c r="H2170" t="s">
        <v>8251</v>
      </c>
      <c r="I2170">
        <v>1429207833</v>
      </c>
      <c r="J2170">
        <v>1426615833</v>
      </c>
      <c r="K2170" t="b">
        <v>0</v>
      </c>
      <c r="L2170">
        <v>7</v>
      </c>
      <c r="M2170" t="b">
        <v>0</v>
      </c>
      <c r="N2170" t="s">
        <v>8272</v>
      </c>
      <c r="O2170">
        <f t="shared" si="132"/>
        <v>9.08</v>
      </c>
      <c r="P2170">
        <f t="shared" si="133"/>
        <v>389.29</v>
      </c>
      <c r="Q2170" s="5" t="s">
        <v>8319</v>
      </c>
      <c r="R2170" t="s">
        <v>8320</v>
      </c>
      <c r="S2170" s="9">
        <f t="shared" si="134"/>
        <v>42080.423993055556</v>
      </c>
      <c r="T2170" s="9">
        <f t="shared" si="135"/>
        <v>42110.423993055556</v>
      </c>
    </row>
    <row r="2171" spans="1:20" ht="48">
      <c r="A2171">
        <v>588</v>
      </c>
      <c r="B2171" s="3" t="s">
        <v>589</v>
      </c>
      <c r="C2171" s="3" t="s">
        <v>4698</v>
      </c>
      <c r="D2171">
        <v>9000</v>
      </c>
      <c r="E2171">
        <v>301</v>
      </c>
      <c r="F2171" t="s">
        <v>8221</v>
      </c>
      <c r="G2171" t="s">
        <v>8237</v>
      </c>
      <c r="H2171" t="s">
        <v>8249</v>
      </c>
      <c r="I2171">
        <v>1479410886</v>
      </c>
      <c r="J2171">
        <v>1474223286</v>
      </c>
      <c r="K2171" t="b">
        <v>0</v>
      </c>
      <c r="L2171">
        <v>2</v>
      </c>
      <c r="M2171" t="b">
        <v>0</v>
      </c>
      <c r="N2171" t="s">
        <v>8272</v>
      </c>
      <c r="O2171">
        <f t="shared" si="132"/>
        <v>3.34</v>
      </c>
      <c r="P2171">
        <f t="shared" si="133"/>
        <v>150.5</v>
      </c>
      <c r="Q2171" s="5" t="s">
        <v>8319</v>
      </c>
      <c r="R2171" t="s">
        <v>8320</v>
      </c>
      <c r="S2171" s="9">
        <f t="shared" si="134"/>
        <v>42631.436180555553</v>
      </c>
      <c r="T2171" s="9">
        <f t="shared" si="135"/>
        <v>42691.477847222217</v>
      </c>
    </row>
    <row r="2172" spans="1:20" ht="16">
      <c r="A2172">
        <v>589</v>
      </c>
      <c r="B2172" s="3" t="s">
        <v>590</v>
      </c>
      <c r="C2172" s="3" t="s">
        <v>4699</v>
      </c>
      <c r="D2172">
        <v>7500</v>
      </c>
      <c r="E2172">
        <v>1</v>
      </c>
      <c r="F2172" t="s">
        <v>8221</v>
      </c>
      <c r="G2172" t="s">
        <v>8224</v>
      </c>
      <c r="H2172" t="s">
        <v>8246</v>
      </c>
      <c r="I2172">
        <v>1436366699</v>
      </c>
      <c r="J2172">
        <v>1435070699</v>
      </c>
      <c r="K2172" t="b">
        <v>0</v>
      </c>
      <c r="L2172">
        <v>1</v>
      </c>
      <c r="M2172" t="b">
        <v>0</v>
      </c>
      <c r="N2172" t="s">
        <v>8272</v>
      </c>
      <c r="O2172">
        <f t="shared" si="132"/>
        <v>0.01</v>
      </c>
      <c r="P2172">
        <f t="shared" si="133"/>
        <v>1</v>
      </c>
      <c r="Q2172" s="5" t="s">
        <v>8319</v>
      </c>
      <c r="R2172" t="s">
        <v>8320</v>
      </c>
      <c r="S2172" s="9">
        <f t="shared" si="134"/>
        <v>42178.281238425923</v>
      </c>
      <c r="T2172" s="9">
        <f t="shared" si="135"/>
        <v>42193.281238425923</v>
      </c>
    </row>
    <row r="2173" spans="1:20" ht="48">
      <c r="A2173">
        <v>590</v>
      </c>
      <c r="B2173" s="3" t="s">
        <v>591</v>
      </c>
      <c r="C2173" s="3" t="s">
        <v>4700</v>
      </c>
      <c r="D2173">
        <v>5000</v>
      </c>
      <c r="E2173">
        <v>223</v>
      </c>
      <c r="F2173" t="s">
        <v>8221</v>
      </c>
      <c r="G2173" t="s">
        <v>8225</v>
      </c>
      <c r="H2173" t="s">
        <v>8247</v>
      </c>
      <c r="I2173">
        <v>1454936460</v>
      </c>
      <c r="J2173">
        <v>1452259131</v>
      </c>
      <c r="K2173" t="b">
        <v>0</v>
      </c>
      <c r="L2173">
        <v>9</v>
      </c>
      <c r="M2173" t="b">
        <v>0</v>
      </c>
      <c r="N2173" t="s">
        <v>8272</v>
      </c>
      <c r="O2173">
        <f t="shared" si="132"/>
        <v>4.46</v>
      </c>
      <c r="P2173">
        <f t="shared" si="133"/>
        <v>24.78</v>
      </c>
      <c r="Q2173" s="5" t="s">
        <v>8319</v>
      </c>
      <c r="R2173" t="s">
        <v>8320</v>
      </c>
      <c r="S2173" s="9">
        <f t="shared" si="134"/>
        <v>42377.22142361111</v>
      </c>
      <c r="T2173" s="9">
        <f t="shared" si="135"/>
        <v>42408.209027777775</v>
      </c>
    </row>
    <row r="2174" spans="1:20" ht="48">
      <c r="A2174">
        <v>591</v>
      </c>
      <c r="B2174" s="3" t="s">
        <v>592</v>
      </c>
      <c r="C2174" s="3" t="s">
        <v>4701</v>
      </c>
      <c r="D2174">
        <v>100000</v>
      </c>
      <c r="E2174">
        <v>61</v>
      </c>
      <c r="F2174" t="s">
        <v>8221</v>
      </c>
      <c r="G2174" t="s">
        <v>8224</v>
      </c>
      <c r="H2174" t="s">
        <v>8246</v>
      </c>
      <c r="I2174">
        <v>1437570130</v>
      </c>
      <c r="J2174">
        <v>1434978130</v>
      </c>
      <c r="K2174" t="b">
        <v>0</v>
      </c>
      <c r="L2174">
        <v>2</v>
      </c>
      <c r="M2174" t="b">
        <v>0</v>
      </c>
      <c r="N2174" t="s">
        <v>8272</v>
      </c>
      <c r="O2174">
        <f t="shared" si="132"/>
        <v>0.06</v>
      </c>
      <c r="P2174">
        <f t="shared" si="133"/>
        <v>30.5</v>
      </c>
      <c r="Q2174" s="5" t="s">
        <v>8319</v>
      </c>
      <c r="R2174" t="s">
        <v>8320</v>
      </c>
      <c r="S2174" s="9">
        <f t="shared" si="134"/>
        <v>42177.209837962961</v>
      </c>
      <c r="T2174" s="9">
        <f t="shared" si="135"/>
        <v>42207.209837962961</v>
      </c>
    </row>
    <row r="2175" spans="1:20" ht="48">
      <c r="A2175">
        <v>592</v>
      </c>
      <c r="B2175" s="3" t="s">
        <v>593</v>
      </c>
      <c r="C2175" s="3" t="s">
        <v>4702</v>
      </c>
      <c r="D2175">
        <v>7500</v>
      </c>
      <c r="E2175">
        <v>250</v>
      </c>
      <c r="F2175" t="s">
        <v>8221</v>
      </c>
      <c r="G2175" t="s">
        <v>8224</v>
      </c>
      <c r="H2175" t="s">
        <v>8246</v>
      </c>
      <c r="I2175">
        <v>1417584860</v>
      </c>
      <c r="J2175">
        <v>1414992860</v>
      </c>
      <c r="K2175" t="b">
        <v>0</v>
      </c>
      <c r="L2175">
        <v>1</v>
      </c>
      <c r="M2175" t="b">
        <v>0</v>
      </c>
      <c r="N2175" t="s">
        <v>8272</v>
      </c>
      <c r="O2175">
        <f t="shared" si="132"/>
        <v>3.33</v>
      </c>
      <c r="P2175">
        <f t="shared" si="133"/>
        <v>250</v>
      </c>
      <c r="Q2175" s="5" t="s">
        <v>8319</v>
      </c>
      <c r="R2175" t="s">
        <v>8320</v>
      </c>
      <c r="S2175" s="9">
        <f t="shared" si="134"/>
        <v>41945.898842592593</v>
      </c>
      <c r="T2175" s="9">
        <f t="shared" si="135"/>
        <v>41975.898842592585</v>
      </c>
    </row>
    <row r="2176" spans="1:20" ht="48">
      <c r="A2176">
        <v>593</v>
      </c>
      <c r="B2176" s="3" t="s">
        <v>594</v>
      </c>
      <c r="C2176" s="3" t="s">
        <v>4703</v>
      </c>
      <c r="D2176">
        <v>500</v>
      </c>
      <c r="E2176">
        <v>115</v>
      </c>
      <c r="F2176" t="s">
        <v>8221</v>
      </c>
      <c r="G2176" t="s">
        <v>8225</v>
      </c>
      <c r="H2176" t="s">
        <v>8247</v>
      </c>
      <c r="I2176">
        <v>1428333345</v>
      </c>
      <c r="J2176">
        <v>1425744945</v>
      </c>
      <c r="K2176" t="b">
        <v>0</v>
      </c>
      <c r="L2176">
        <v>7</v>
      </c>
      <c r="M2176" t="b">
        <v>0</v>
      </c>
      <c r="N2176" t="s">
        <v>8272</v>
      </c>
      <c r="O2176">
        <f t="shared" si="132"/>
        <v>23</v>
      </c>
      <c r="P2176">
        <f t="shared" si="133"/>
        <v>16.43</v>
      </c>
      <c r="Q2176" s="5" t="s">
        <v>8319</v>
      </c>
      <c r="R2176" t="s">
        <v>8320</v>
      </c>
      <c r="S2176" s="9">
        <f t="shared" si="134"/>
        <v>42070.344270833331</v>
      </c>
      <c r="T2176" s="9">
        <f t="shared" si="135"/>
        <v>42100.302604166667</v>
      </c>
    </row>
    <row r="2177" spans="1:20" ht="32">
      <c r="A2177">
        <v>594</v>
      </c>
      <c r="B2177" s="3" t="s">
        <v>595</v>
      </c>
      <c r="C2177" s="3" t="s">
        <v>4704</v>
      </c>
      <c r="D2177">
        <v>25000</v>
      </c>
      <c r="E2177">
        <v>26</v>
      </c>
      <c r="F2177" t="s">
        <v>8221</v>
      </c>
      <c r="G2177" t="s">
        <v>8224</v>
      </c>
      <c r="H2177" t="s">
        <v>8246</v>
      </c>
      <c r="I2177">
        <v>1460832206</v>
      </c>
      <c r="J2177">
        <v>1458240206</v>
      </c>
      <c r="K2177" t="b">
        <v>0</v>
      </c>
      <c r="L2177">
        <v>2</v>
      </c>
      <c r="M2177" t="b">
        <v>0</v>
      </c>
      <c r="N2177" t="s">
        <v>8272</v>
      </c>
      <c r="O2177">
        <f t="shared" si="132"/>
        <v>0.1</v>
      </c>
      <c r="P2177">
        <f t="shared" si="133"/>
        <v>13</v>
      </c>
      <c r="Q2177" s="5" t="s">
        <v>8319</v>
      </c>
      <c r="R2177" t="s">
        <v>8320</v>
      </c>
      <c r="S2177" s="9">
        <f t="shared" si="134"/>
        <v>42446.446828703702</v>
      </c>
      <c r="T2177" s="9">
        <f t="shared" si="135"/>
        <v>42476.446828703702</v>
      </c>
    </row>
    <row r="2178" spans="1:20" ht="48">
      <c r="A2178">
        <v>595</v>
      </c>
      <c r="B2178" s="3" t="s">
        <v>596</v>
      </c>
      <c r="C2178" s="3" t="s">
        <v>4705</v>
      </c>
      <c r="D2178">
        <v>100000</v>
      </c>
      <c r="E2178">
        <v>426</v>
      </c>
      <c r="F2178" t="s">
        <v>8221</v>
      </c>
      <c r="G2178" t="s">
        <v>8224</v>
      </c>
      <c r="H2178" t="s">
        <v>8246</v>
      </c>
      <c r="I2178">
        <v>1430703638</v>
      </c>
      <c r="J2178">
        <v>1426815638</v>
      </c>
      <c r="K2178" t="b">
        <v>0</v>
      </c>
      <c r="L2178">
        <v>8</v>
      </c>
      <c r="M2178" t="b">
        <v>0</v>
      </c>
      <c r="N2178" t="s">
        <v>8272</v>
      </c>
      <c r="O2178">
        <f t="shared" ref="O2178:O2241" si="136">ROUND((E2178/D2178*100),2)</f>
        <v>0.43</v>
      </c>
      <c r="P2178">
        <f t="shared" ref="P2178:P2241" si="137">ROUND((E2178/L2178),2)</f>
        <v>53.25</v>
      </c>
      <c r="Q2178" s="5" t="s">
        <v>8319</v>
      </c>
      <c r="R2178" t="s">
        <v>8320</v>
      </c>
      <c r="S2178" s="9">
        <f t="shared" si="134"/>
        <v>42082.736550925925</v>
      </c>
      <c r="T2178" s="9">
        <f t="shared" si="135"/>
        <v>42127.736550925925</v>
      </c>
    </row>
    <row r="2179" spans="1:20" ht="32">
      <c r="A2179">
        <v>596</v>
      </c>
      <c r="B2179" s="3" t="s">
        <v>597</v>
      </c>
      <c r="C2179" s="3" t="s">
        <v>4706</v>
      </c>
      <c r="D2179">
        <v>20000</v>
      </c>
      <c r="E2179">
        <v>6</v>
      </c>
      <c r="F2179" t="s">
        <v>8221</v>
      </c>
      <c r="G2179" t="s">
        <v>8224</v>
      </c>
      <c r="H2179" t="s">
        <v>8246</v>
      </c>
      <c r="I2179">
        <v>1478122292</v>
      </c>
      <c r="J2179">
        <v>1475530292</v>
      </c>
      <c r="K2179" t="b">
        <v>0</v>
      </c>
      <c r="L2179">
        <v>2</v>
      </c>
      <c r="M2179" t="b">
        <v>0</v>
      </c>
      <c r="N2179" t="s">
        <v>8272</v>
      </c>
      <c r="O2179">
        <f t="shared" si="136"/>
        <v>0.03</v>
      </c>
      <c r="P2179">
        <f t="shared" si="137"/>
        <v>3</v>
      </c>
      <c r="Q2179" s="5" t="s">
        <v>8319</v>
      </c>
      <c r="R2179" t="s">
        <v>8320</v>
      </c>
      <c r="S2179" s="9">
        <f t="shared" ref="S2179:S2242" si="138">(J2179/86400)+25569+(-8/24)</f>
        <v>42646.563564814809</v>
      </c>
      <c r="T2179" s="9">
        <f t="shared" ref="T2179:T2242" si="139">(I2179/86400)+25569+(-8/24)</f>
        <v>42676.563564814809</v>
      </c>
    </row>
    <row r="2180" spans="1:20" ht="48">
      <c r="A2180">
        <v>597</v>
      </c>
      <c r="B2180" s="3" t="s">
        <v>598</v>
      </c>
      <c r="C2180" s="3" t="s">
        <v>4707</v>
      </c>
      <c r="D2180">
        <v>7500</v>
      </c>
      <c r="E2180">
        <v>20</v>
      </c>
      <c r="F2180" t="s">
        <v>8221</v>
      </c>
      <c r="G2180" t="s">
        <v>8224</v>
      </c>
      <c r="H2180" t="s">
        <v>8246</v>
      </c>
      <c r="I2180">
        <v>1469980800</v>
      </c>
      <c r="J2180">
        <v>1466787335</v>
      </c>
      <c r="K2180" t="b">
        <v>0</v>
      </c>
      <c r="L2180">
        <v>2</v>
      </c>
      <c r="M2180" t="b">
        <v>0</v>
      </c>
      <c r="N2180" t="s">
        <v>8272</v>
      </c>
      <c r="O2180">
        <f t="shared" si="136"/>
        <v>0.27</v>
      </c>
      <c r="P2180">
        <f t="shared" si="137"/>
        <v>10</v>
      </c>
      <c r="Q2180" s="5" t="s">
        <v>8319</v>
      </c>
      <c r="R2180" t="s">
        <v>8320</v>
      </c>
      <c r="S2180" s="9">
        <f t="shared" si="138"/>
        <v>42545.371932870366</v>
      </c>
      <c r="T2180" s="9">
        <f t="shared" si="139"/>
        <v>42582.333333333336</v>
      </c>
    </row>
    <row r="2181" spans="1:20" ht="32">
      <c r="A2181">
        <v>598</v>
      </c>
      <c r="B2181" s="3" t="s">
        <v>599</v>
      </c>
      <c r="C2181" s="3" t="s">
        <v>4708</v>
      </c>
      <c r="D2181">
        <v>2500</v>
      </c>
      <c r="E2181">
        <v>850</v>
      </c>
      <c r="F2181" t="s">
        <v>8221</v>
      </c>
      <c r="G2181" t="s">
        <v>8224</v>
      </c>
      <c r="H2181" t="s">
        <v>8246</v>
      </c>
      <c r="I2181">
        <v>1417737781</v>
      </c>
      <c r="J2181">
        <v>1415145781</v>
      </c>
      <c r="K2181" t="b">
        <v>0</v>
      </c>
      <c r="L2181">
        <v>7</v>
      </c>
      <c r="M2181" t="b">
        <v>0</v>
      </c>
      <c r="N2181" t="s">
        <v>8272</v>
      </c>
      <c r="O2181">
        <f t="shared" si="136"/>
        <v>34</v>
      </c>
      <c r="P2181">
        <f t="shared" si="137"/>
        <v>121.43</v>
      </c>
      <c r="Q2181" s="5" t="s">
        <v>8319</v>
      </c>
      <c r="R2181" t="s">
        <v>8320</v>
      </c>
      <c r="S2181" s="9">
        <f t="shared" si="138"/>
        <v>41947.668761574074</v>
      </c>
      <c r="T2181" s="9">
        <f t="shared" si="139"/>
        <v>41977.668761574074</v>
      </c>
    </row>
    <row r="2182" spans="1:20" ht="48">
      <c r="A2182">
        <v>599</v>
      </c>
      <c r="B2182" s="3" t="s">
        <v>600</v>
      </c>
      <c r="C2182" s="3" t="s">
        <v>4709</v>
      </c>
      <c r="D2182">
        <v>50000</v>
      </c>
      <c r="E2182">
        <v>31</v>
      </c>
      <c r="F2182" t="s">
        <v>8221</v>
      </c>
      <c r="G2182" t="s">
        <v>8224</v>
      </c>
      <c r="H2182" t="s">
        <v>8246</v>
      </c>
      <c r="I2182">
        <v>1425827760</v>
      </c>
      <c r="J2182">
        <v>1423769402</v>
      </c>
      <c r="K2182" t="b">
        <v>0</v>
      </c>
      <c r="L2182">
        <v>2</v>
      </c>
      <c r="M2182" t="b">
        <v>0</v>
      </c>
      <c r="N2182" t="s">
        <v>8272</v>
      </c>
      <c r="O2182">
        <f t="shared" si="136"/>
        <v>0.06</v>
      </c>
      <c r="P2182">
        <f t="shared" si="137"/>
        <v>15.5</v>
      </c>
      <c r="Q2182" s="5" t="s">
        <v>8319</v>
      </c>
      <c r="R2182" t="s">
        <v>8320</v>
      </c>
      <c r="S2182" s="9">
        <f t="shared" si="138"/>
        <v>42047.479189814818</v>
      </c>
      <c r="T2182" s="9">
        <f t="shared" si="139"/>
        <v>42071.302777777775</v>
      </c>
    </row>
    <row r="2183" spans="1:20" ht="32">
      <c r="A2183">
        <v>600</v>
      </c>
      <c r="B2183" s="3" t="s">
        <v>601</v>
      </c>
      <c r="C2183" s="3" t="s">
        <v>4710</v>
      </c>
      <c r="D2183">
        <v>5000</v>
      </c>
      <c r="E2183">
        <v>100</v>
      </c>
      <c r="F2183" t="s">
        <v>8220</v>
      </c>
      <c r="G2183" t="s">
        <v>8224</v>
      </c>
      <c r="H2183" t="s">
        <v>8246</v>
      </c>
      <c r="I2183">
        <v>1431198562</v>
      </c>
      <c r="J2183">
        <v>1426014562</v>
      </c>
      <c r="K2183" t="b">
        <v>0</v>
      </c>
      <c r="L2183">
        <v>1</v>
      </c>
      <c r="M2183" t="b">
        <v>0</v>
      </c>
      <c r="N2183" t="s">
        <v>8272</v>
      </c>
      <c r="O2183">
        <f t="shared" si="136"/>
        <v>2</v>
      </c>
      <c r="P2183">
        <f t="shared" si="137"/>
        <v>100</v>
      </c>
      <c r="Q2183" s="5" t="s">
        <v>8319</v>
      </c>
      <c r="R2183" t="s">
        <v>8320</v>
      </c>
      <c r="S2183" s="9">
        <f t="shared" si="138"/>
        <v>42073.464837962958</v>
      </c>
      <c r="T2183" s="9">
        <f t="shared" si="139"/>
        <v>42133.464837962958</v>
      </c>
    </row>
    <row r="2184" spans="1:20" ht="48">
      <c r="A2184">
        <v>601</v>
      </c>
      <c r="B2184" s="3" t="s">
        <v>602</v>
      </c>
      <c r="C2184" s="3" t="s">
        <v>4711</v>
      </c>
      <c r="D2184">
        <v>10000</v>
      </c>
      <c r="E2184">
        <v>140</v>
      </c>
      <c r="F2184" t="s">
        <v>8220</v>
      </c>
      <c r="G2184" t="s">
        <v>8229</v>
      </c>
      <c r="H2184" t="s">
        <v>8251</v>
      </c>
      <c r="I2184">
        <v>1419626139</v>
      </c>
      <c r="J2184">
        <v>1417034139</v>
      </c>
      <c r="K2184" t="b">
        <v>0</v>
      </c>
      <c r="L2184">
        <v>6</v>
      </c>
      <c r="M2184" t="b">
        <v>0</v>
      </c>
      <c r="N2184" t="s">
        <v>8272</v>
      </c>
      <c r="O2184">
        <f t="shared" si="136"/>
        <v>1.4</v>
      </c>
      <c r="P2184">
        <f t="shared" si="137"/>
        <v>23.33</v>
      </c>
      <c r="Q2184" s="5" t="s">
        <v>8319</v>
      </c>
      <c r="R2184" t="s">
        <v>8320</v>
      </c>
      <c r="S2184" s="9">
        <f t="shared" si="138"/>
        <v>41969.52475694444</v>
      </c>
      <c r="T2184" s="9">
        <f t="shared" si="139"/>
        <v>41999.52475694444</v>
      </c>
    </row>
    <row r="2185" spans="1:20" ht="48">
      <c r="A2185">
        <v>602</v>
      </c>
      <c r="B2185" s="3" t="s">
        <v>603</v>
      </c>
      <c r="C2185" s="3" t="s">
        <v>4712</v>
      </c>
      <c r="D2185">
        <v>70000</v>
      </c>
      <c r="E2185">
        <v>0</v>
      </c>
      <c r="F2185" t="s">
        <v>8220</v>
      </c>
      <c r="G2185" t="s">
        <v>8224</v>
      </c>
      <c r="H2185" t="s">
        <v>8246</v>
      </c>
      <c r="I2185">
        <v>1434654215</v>
      </c>
      <c r="J2185">
        <v>1432062215</v>
      </c>
      <c r="K2185" t="b">
        <v>0</v>
      </c>
      <c r="L2185">
        <v>0</v>
      </c>
      <c r="M2185" t="b">
        <v>0</v>
      </c>
      <c r="N2185" t="s">
        <v>8272</v>
      </c>
      <c r="O2185">
        <f t="shared" si="136"/>
        <v>0</v>
      </c>
      <c r="P2185" t="e">
        <f t="shared" si="137"/>
        <v>#DIV/0!</v>
      </c>
      <c r="Q2185" s="5" t="s">
        <v>8319</v>
      </c>
      <c r="R2185" t="s">
        <v>8320</v>
      </c>
      <c r="S2185" s="9">
        <f t="shared" si="138"/>
        <v>42143.460821759254</v>
      </c>
      <c r="T2185" s="9">
        <f t="shared" si="139"/>
        <v>42173.460821759254</v>
      </c>
    </row>
    <row r="2186" spans="1:20" ht="48">
      <c r="A2186">
        <v>603</v>
      </c>
      <c r="B2186" s="3" t="s">
        <v>604</v>
      </c>
      <c r="C2186" s="3" t="s">
        <v>4713</v>
      </c>
      <c r="D2186">
        <v>15000</v>
      </c>
      <c r="E2186">
        <v>590.02</v>
      </c>
      <c r="F2186" t="s">
        <v>8220</v>
      </c>
      <c r="G2186" t="s">
        <v>8224</v>
      </c>
      <c r="H2186" t="s">
        <v>8246</v>
      </c>
      <c r="I2186">
        <v>1408029623</v>
      </c>
      <c r="J2186">
        <v>1405437623</v>
      </c>
      <c r="K2186" t="b">
        <v>0</v>
      </c>
      <c r="L2186">
        <v>13</v>
      </c>
      <c r="M2186" t="b">
        <v>0</v>
      </c>
      <c r="N2186" t="s">
        <v>8272</v>
      </c>
      <c r="O2186">
        <f t="shared" si="136"/>
        <v>3.93</v>
      </c>
      <c r="P2186">
        <f t="shared" si="137"/>
        <v>45.39</v>
      </c>
      <c r="Q2186" s="5" t="s">
        <v>8319</v>
      </c>
      <c r="R2186" t="s">
        <v>8320</v>
      </c>
      <c r="S2186" s="9">
        <f t="shared" si="138"/>
        <v>41835.305821759255</v>
      </c>
      <c r="T2186" s="9">
        <f t="shared" si="139"/>
        <v>41865.305821759255</v>
      </c>
    </row>
    <row r="2187" spans="1:20" ht="48">
      <c r="A2187">
        <v>604</v>
      </c>
      <c r="B2187" s="3" t="s">
        <v>605</v>
      </c>
      <c r="C2187" s="3" t="s">
        <v>4714</v>
      </c>
      <c r="D2187">
        <v>1500</v>
      </c>
      <c r="E2187">
        <v>0</v>
      </c>
      <c r="F2187" t="s">
        <v>8220</v>
      </c>
      <c r="G2187" t="s">
        <v>8224</v>
      </c>
      <c r="H2187" t="s">
        <v>8246</v>
      </c>
      <c r="I2187">
        <v>1409187056</v>
      </c>
      <c r="J2187">
        <v>1406595056</v>
      </c>
      <c r="K2187" t="b">
        <v>0</v>
      </c>
      <c r="L2187">
        <v>0</v>
      </c>
      <c r="M2187" t="b">
        <v>0</v>
      </c>
      <c r="N2187" t="s">
        <v>8272</v>
      </c>
      <c r="O2187">
        <f t="shared" si="136"/>
        <v>0</v>
      </c>
      <c r="P2187" t="e">
        <f t="shared" si="137"/>
        <v>#DIV/0!</v>
      </c>
      <c r="Q2187" s="5" t="s">
        <v>8319</v>
      </c>
      <c r="R2187" t="s">
        <v>8320</v>
      </c>
      <c r="S2187" s="9">
        <f t="shared" si="138"/>
        <v>41848.702037037037</v>
      </c>
      <c r="T2187" s="9">
        <f t="shared" si="139"/>
        <v>41878.702037037037</v>
      </c>
    </row>
    <row r="2188" spans="1:20" ht="32">
      <c r="A2188">
        <v>605</v>
      </c>
      <c r="B2188" s="3" t="s">
        <v>606</v>
      </c>
      <c r="C2188" s="3" t="s">
        <v>4715</v>
      </c>
      <c r="D2188">
        <v>5000</v>
      </c>
      <c r="E2188">
        <v>131</v>
      </c>
      <c r="F2188" t="s">
        <v>8220</v>
      </c>
      <c r="G2188" t="s">
        <v>8224</v>
      </c>
      <c r="H2188" t="s">
        <v>8246</v>
      </c>
      <c r="I2188">
        <v>1440318908</v>
      </c>
      <c r="J2188">
        <v>1436430908</v>
      </c>
      <c r="K2188" t="b">
        <v>0</v>
      </c>
      <c r="L2188">
        <v>8</v>
      </c>
      <c r="M2188" t="b">
        <v>0</v>
      </c>
      <c r="N2188" t="s">
        <v>8272</v>
      </c>
      <c r="O2188">
        <f t="shared" si="136"/>
        <v>2.62</v>
      </c>
      <c r="P2188">
        <f t="shared" si="137"/>
        <v>16.38</v>
      </c>
      <c r="Q2188" s="5" t="s">
        <v>8319</v>
      </c>
      <c r="R2188" t="s">
        <v>8320</v>
      </c>
      <c r="S2188" s="9">
        <f t="shared" si="138"/>
        <v>42194.024398148147</v>
      </c>
      <c r="T2188" s="9">
        <f t="shared" si="139"/>
        <v>42239.024398148147</v>
      </c>
    </row>
    <row r="2189" spans="1:20" ht="48">
      <c r="A2189">
        <v>606</v>
      </c>
      <c r="B2189" s="3" t="s">
        <v>607</v>
      </c>
      <c r="C2189" s="3" t="s">
        <v>4716</v>
      </c>
      <c r="D2189">
        <v>5000</v>
      </c>
      <c r="E2189">
        <v>10</v>
      </c>
      <c r="F2189" t="s">
        <v>8220</v>
      </c>
      <c r="G2189" t="s">
        <v>8233</v>
      </c>
      <c r="H2189" t="s">
        <v>8249</v>
      </c>
      <c r="I2189">
        <v>1432479600</v>
      </c>
      <c r="J2189">
        <v>1428507409</v>
      </c>
      <c r="K2189" t="b">
        <v>0</v>
      </c>
      <c r="L2189">
        <v>1</v>
      </c>
      <c r="M2189" t="b">
        <v>0</v>
      </c>
      <c r="N2189" t="s">
        <v>8272</v>
      </c>
      <c r="O2189">
        <f t="shared" si="136"/>
        <v>0.2</v>
      </c>
      <c r="P2189">
        <f t="shared" si="137"/>
        <v>10</v>
      </c>
      <c r="Q2189" s="5" t="s">
        <v>8319</v>
      </c>
      <c r="R2189" t="s">
        <v>8320</v>
      </c>
      <c r="S2189" s="9">
        <f t="shared" si="138"/>
        <v>42102.317233796297</v>
      </c>
      <c r="T2189" s="9">
        <f t="shared" si="139"/>
        <v>42148.291666666664</v>
      </c>
    </row>
    <row r="2190" spans="1:20" ht="48">
      <c r="A2190">
        <v>607</v>
      </c>
      <c r="B2190" s="3" t="s">
        <v>608</v>
      </c>
      <c r="C2190" s="3" t="s">
        <v>4717</v>
      </c>
      <c r="D2190">
        <v>250</v>
      </c>
      <c r="E2190">
        <v>0</v>
      </c>
      <c r="F2190" t="s">
        <v>8220</v>
      </c>
      <c r="G2190" t="s">
        <v>8224</v>
      </c>
      <c r="H2190" t="s">
        <v>8246</v>
      </c>
      <c r="I2190">
        <v>1448225336</v>
      </c>
      <c r="J2190">
        <v>1445629736</v>
      </c>
      <c r="K2190" t="b">
        <v>0</v>
      </c>
      <c r="L2190">
        <v>0</v>
      </c>
      <c r="M2190" t="b">
        <v>0</v>
      </c>
      <c r="N2190" t="s">
        <v>8272</v>
      </c>
      <c r="O2190">
        <f t="shared" si="136"/>
        <v>0</v>
      </c>
      <c r="P2190" t="e">
        <f t="shared" si="137"/>
        <v>#DIV/0!</v>
      </c>
      <c r="Q2190" s="5" t="s">
        <v>8319</v>
      </c>
      <c r="R2190" t="s">
        <v>8320</v>
      </c>
      <c r="S2190" s="9">
        <f t="shared" si="138"/>
        <v>42300.492314814815</v>
      </c>
      <c r="T2190" s="9">
        <f t="shared" si="139"/>
        <v>42330.53398148148</v>
      </c>
    </row>
    <row r="2191" spans="1:20" ht="48">
      <c r="A2191">
        <v>608</v>
      </c>
      <c r="B2191" s="3" t="s">
        <v>609</v>
      </c>
      <c r="C2191" s="3" t="s">
        <v>4718</v>
      </c>
      <c r="D2191">
        <v>150000</v>
      </c>
      <c r="E2191">
        <v>1461</v>
      </c>
      <c r="F2191" t="s">
        <v>8220</v>
      </c>
      <c r="G2191" t="s">
        <v>8224</v>
      </c>
      <c r="H2191" t="s">
        <v>8246</v>
      </c>
      <c r="I2191">
        <v>1434405980</v>
      </c>
      <c r="J2191">
        <v>1431813980</v>
      </c>
      <c r="K2191" t="b">
        <v>0</v>
      </c>
      <c r="L2191">
        <v>5</v>
      </c>
      <c r="M2191" t="b">
        <v>0</v>
      </c>
      <c r="N2191" t="s">
        <v>8272</v>
      </c>
      <c r="O2191">
        <f t="shared" si="136"/>
        <v>0.97</v>
      </c>
      <c r="P2191">
        <f t="shared" si="137"/>
        <v>292.2</v>
      </c>
      <c r="Q2191" s="5" t="s">
        <v>8319</v>
      </c>
      <c r="R2191" t="s">
        <v>8320</v>
      </c>
      <c r="S2191" s="9">
        <f t="shared" si="138"/>
        <v>42140.587731481479</v>
      </c>
      <c r="T2191" s="9">
        <f t="shared" si="139"/>
        <v>42170.587731481479</v>
      </c>
    </row>
    <row r="2192" spans="1:20" ht="48">
      <c r="A2192">
        <v>609</v>
      </c>
      <c r="B2192" s="3" t="s">
        <v>610</v>
      </c>
      <c r="C2192" s="3" t="s">
        <v>4719</v>
      </c>
      <c r="D2192">
        <v>780</v>
      </c>
      <c r="E2192">
        <v>5</v>
      </c>
      <c r="F2192" t="s">
        <v>8220</v>
      </c>
      <c r="G2192" t="s">
        <v>8225</v>
      </c>
      <c r="H2192" t="s">
        <v>8247</v>
      </c>
      <c r="I2192">
        <v>1448761744</v>
      </c>
      <c r="J2192">
        <v>1446166144</v>
      </c>
      <c r="K2192" t="b">
        <v>0</v>
      </c>
      <c r="L2192">
        <v>1</v>
      </c>
      <c r="M2192" t="b">
        <v>0</v>
      </c>
      <c r="N2192" t="s">
        <v>8272</v>
      </c>
      <c r="O2192">
        <f t="shared" si="136"/>
        <v>0.64</v>
      </c>
      <c r="P2192">
        <f t="shared" si="137"/>
        <v>5</v>
      </c>
      <c r="Q2192" s="5" t="s">
        <v>8319</v>
      </c>
      <c r="R2192" t="s">
        <v>8320</v>
      </c>
      <c r="S2192" s="9">
        <f t="shared" si="138"/>
        <v>42306.700740740744</v>
      </c>
      <c r="T2192" s="9">
        <f t="shared" si="139"/>
        <v>42336.742407407401</v>
      </c>
    </row>
    <row r="2193" spans="1:20" ht="48">
      <c r="A2193">
        <v>610</v>
      </c>
      <c r="B2193" s="3" t="s">
        <v>611</v>
      </c>
      <c r="C2193" s="3" t="s">
        <v>4720</v>
      </c>
      <c r="D2193">
        <v>13803</v>
      </c>
      <c r="E2193">
        <v>0</v>
      </c>
      <c r="F2193" t="s">
        <v>8220</v>
      </c>
      <c r="G2193" t="s">
        <v>8224</v>
      </c>
      <c r="H2193" t="s">
        <v>8246</v>
      </c>
      <c r="I2193">
        <v>1429732586</v>
      </c>
      <c r="J2193">
        <v>1427140586</v>
      </c>
      <c r="K2193" t="b">
        <v>0</v>
      </c>
      <c r="L2193">
        <v>0</v>
      </c>
      <c r="M2193" t="b">
        <v>0</v>
      </c>
      <c r="N2193" t="s">
        <v>8272</v>
      </c>
      <c r="O2193">
        <f t="shared" si="136"/>
        <v>0</v>
      </c>
      <c r="P2193" t="e">
        <f t="shared" si="137"/>
        <v>#DIV/0!</v>
      </c>
      <c r="Q2193" s="5" t="s">
        <v>8319</v>
      </c>
      <c r="R2193" t="s">
        <v>8320</v>
      </c>
      <c r="S2193" s="9">
        <f t="shared" si="138"/>
        <v>42086.497523148144</v>
      </c>
      <c r="T2193" s="9">
        <f t="shared" si="139"/>
        <v>42116.497523148144</v>
      </c>
    </row>
    <row r="2194" spans="1:20" ht="48">
      <c r="A2194">
        <v>611</v>
      </c>
      <c r="B2194" s="3" t="s">
        <v>612</v>
      </c>
      <c r="C2194" s="3" t="s">
        <v>4721</v>
      </c>
      <c r="D2194">
        <v>80000</v>
      </c>
      <c r="E2194">
        <v>0</v>
      </c>
      <c r="F2194" t="s">
        <v>8220</v>
      </c>
      <c r="G2194" t="s">
        <v>8230</v>
      </c>
      <c r="H2194" t="s">
        <v>8249</v>
      </c>
      <c r="I2194">
        <v>1453210037</v>
      </c>
      <c r="J2194">
        <v>1448026037</v>
      </c>
      <c r="K2194" t="b">
        <v>0</v>
      </c>
      <c r="L2194">
        <v>0</v>
      </c>
      <c r="M2194" t="b">
        <v>0</v>
      </c>
      <c r="N2194" t="s">
        <v>8272</v>
      </c>
      <c r="O2194">
        <f t="shared" si="136"/>
        <v>0</v>
      </c>
      <c r="P2194" t="e">
        <f t="shared" si="137"/>
        <v>#DIV/0!</v>
      </c>
      <c r="Q2194" s="5" t="s">
        <v>8319</v>
      </c>
      <c r="R2194" t="s">
        <v>8320</v>
      </c>
      <c r="S2194" s="9">
        <f t="shared" si="138"/>
        <v>42328.227280092593</v>
      </c>
      <c r="T2194" s="9">
        <f t="shared" si="139"/>
        <v>42388.227280092593</v>
      </c>
    </row>
    <row r="2195" spans="1:20" ht="32">
      <c r="A2195">
        <v>612</v>
      </c>
      <c r="B2195" s="3" t="s">
        <v>613</v>
      </c>
      <c r="C2195" s="3" t="s">
        <v>4722</v>
      </c>
      <c r="D2195">
        <v>10000</v>
      </c>
      <c r="E2195">
        <v>0</v>
      </c>
      <c r="F2195" t="s">
        <v>8220</v>
      </c>
      <c r="G2195" t="s">
        <v>8237</v>
      </c>
      <c r="H2195" t="s">
        <v>8249</v>
      </c>
      <c r="I2195">
        <v>1472777146</v>
      </c>
      <c r="J2195">
        <v>1470185146</v>
      </c>
      <c r="K2195" t="b">
        <v>0</v>
      </c>
      <c r="L2195">
        <v>0</v>
      </c>
      <c r="M2195" t="b">
        <v>0</v>
      </c>
      <c r="N2195" t="s">
        <v>8272</v>
      </c>
      <c r="O2195">
        <f t="shared" si="136"/>
        <v>0</v>
      </c>
      <c r="P2195" t="e">
        <f t="shared" si="137"/>
        <v>#DIV/0!</v>
      </c>
      <c r="Q2195" s="5" t="s">
        <v>8319</v>
      </c>
      <c r="R2195" t="s">
        <v>8320</v>
      </c>
      <c r="S2195" s="9">
        <f t="shared" si="138"/>
        <v>42584.698449074072</v>
      </c>
      <c r="T2195" s="9">
        <f t="shared" si="139"/>
        <v>42614.698449074072</v>
      </c>
    </row>
    <row r="2196" spans="1:20" ht="48">
      <c r="A2196">
        <v>613</v>
      </c>
      <c r="B2196" s="3" t="s">
        <v>614</v>
      </c>
      <c r="C2196" s="3" t="s">
        <v>4723</v>
      </c>
      <c r="D2196">
        <v>60000</v>
      </c>
      <c r="E2196">
        <v>12818</v>
      </c>
      <c r="F2196" t="s">
        <v>8220</v>
      </c>
      <c r="G2196" t="s">
        <v>8224</v>
      </c>
      <c r="H2196" t="s">
        <v>8246</v>
      </c>
      <c r="I2196">
        <v>1443675540</v>
      </c>
      <c r="J2196">
        <v>1441022120</v>
      </c>
      <c r="K2196" t="b">
        <v>0</v>
      </c>
      <c r="L2196">
        <v>121</v>
      </c>
      <c r="M2196" t="b">
        <v>0</v>
      </c>
      <c r="N2196" t="s">
        <v>8272</v>
      </c>
      <c r="O2196">
        <f t="shared" si="136"/>
        <v>21.36</v>
      </c>
      <c r="P2196">
        <f t="shared" si="137"/>
        <v>105.93</v>
      </c>
      <c r="Q2196" s="5" t="s">
        <v>8319</v>
      </c>
      <c r="R2196" t="s">
        <v>8320</v>
      </c>
      <c r="S2196" s="9">
        <f t="shared" si="138"/>
        <v>42247.163425925923</v>
      </c>
      <c r="T2196" s="9">
        <f t="shared" si="139"/>
        <v>42277.874305555553</v>
      </c>
    </row>
    <row r="2197" spans="1:20" ht="48">
      <c r="A2197">
        <v>614</v>
      </c>
      <c r="B2197" s="3" t="s">
        <v>615</v>
      </c>
      <c r="C2197" s="3" t="s">
        <v>4724</v>
      </c>
      <c r="D2197">
        <v>10000</v>
      </c>
      <c r="E2197">
        <v>0</v>
      </c>
      <c r="F2197" t="s">
        <v>8220</v>
      </c>
      <c r="G2197" t="s">
        <v>8224</v>
      </c>
      <c r="H2197" t="s">
        <v>8246</v>
      </c>
      <c r="I2197">
        <v>1466731740</v>
      </c>
      <c r="J2197">
        <v>1464139740</v>
      </c>
      <c r="K2197" t="b">
        <v>0</v>
      </c>
      <c r="L2197">
        <v>0</v>
      </c>
      <c r="M2197" t="b">
        <v>0</v>
      </c>
      <c r="N2197" t="s">
        <v>8272</v>
      </c>
      <c r="O2197">
        <f t="shared" si="136"/>
        <v>0</v>
      </c>
      <c r="P2197" t="e">
        <f t="shared" si="137"/>
        <v>#DIV/0!</v>
      </c>
      <c r="Q2197" s="5" t="s">
        <v>8319</v>
      </c>
      <c r="R2197" t="s">
        <v>8320</v>
      </c>
      <c r="S2197" s="9">
        <f t="shared" si="138"/>
        <v>42514.728472222218</v>
      </c>
      <c r="T2197" s="9">
        <f t="shared" si="139"/>
        <v>42544.728472222218</v>
      </c>
    </row>
    <row r="2198" spans="1:20" ht="48">
      <c r="A2198">
        <v>615</v>
      </c>
      <c r="B2198" s="3" t="s">
        <v>616</v>
      </c>
      <c r="C2198" s="3" t="s">
        <v>4725</v>
      </c>
      <c r="D2198">
        <v>515</v>
      </c>
      <c r="E2198">
        <v>0</v>
      </c>
      <c r="F2198" t="s">
        <v>8220</v>
      </c>
      <c r="G2198" t="s">
        <v>8228</v>
      </c>
      <c r="H2198" t="s">
        <v>8250</v>
      </c>
      <c r="I2198">
        <v>1443149759</v>
      </c>
      <c r="J2198">
        <v>1440557759</v>
      </c>
      <c r="K2198" t="b">
        <v>0</v>
      </c>
      <c r="L2198">
        <v>0</v>
      </c>
      <c r="M2198" t="b">
        <v>0</v>
      </c>
      <c r="N2198" t="s">
        <v>8272</v>
      </c>
      <c r="O2198">
        <f t="shared" si="136"/>
        <v>0</v>
      </c>
      <c r="P2198" t="e">
        <f t="shared" si="137"/>
        <v>#DIV/0!</v>
      </c>
      <c r="Q2198" s="5" t="s">
        <v>8319</v>
      </c>
      <c r="R2198" t="s">
        <v>8320</v>
      </c>
      <c r="S2198" s="9">
        <f t="shared" si="138"/>
        <v>42241.788877314808</v>
      </c>
      <c r="T2198" s="9">
        <f t="shared" si="139"/>
        <v>42271.788877314808</v>
      </c>
    </row>
    <row r="2199" spans="1:20" ht="48">
      <c r="A2199">
        <v>616</v>
      </c>
      <c r="B2199" s="3" t="s">
        <v>617</v>
      </c>
      <c r="C2199" s="3" t="s">
        <v>4726</v>
      </c>
      <c r="D2199">
        <v>5000</v>
      </c>
      <c r="E2199">
        <v>0</v>
      </c>
      <c r="F2199" t="s">
        <v>8220</v>
      </c>
      <c r="G2199" t="s">
        <v>8230</v>
      </c>
      <c r="H2199" t="s">
        <v>8249</v>
      </c>
      <c r="I2199">
        <v>1488013307</v>
      </c>
      <c r="J2199">
        <v>1485421307</v>
      </c>
      <c r="K2199" t="b">
        <v>0</v>
      </c>
      <c r="L2199">
        <v>0</v>
      </c>
      <c r="M2199" t="b">
        <v>0</v>
      </c>
      <c r="N2199" t="s">
        <v>8272</v>
      </c>
      <c r="O2199">
        <f t="shared" si="136"/>
        <v>0</v>
      </c>
      <c r="P2199" t="e">
        <f t="shared" si="137"/>
        <v>#DIV/0!</v>
      </c>
      <c r="Q2199" s="5" t="s">
        <v>8319</v>
      </c>
      <c r="R2199" t="s">
        <v>8320</v>
      </c>
      <c r="S2199" s="9">
        <f t="shared" si="138"/>
        <v>42761.042905092589</v>
      </c>
      <c r="T2199" s="9">
        <f t="shared" si="139"/>
        <v>42791.042905092589</v>
      </c>
    </row>
    <row r="2200" spans="1:20" ht="48">
      <c r="A2200">
        <v>617</v>
      </c>
      <c r="B2200" s="3" t="s">
        <v>618</v>
      </c>
      <c r="C2200" s="3" t="s">
        <v>4727</v>
      </c>
      <c r="D2200">
        <v>2000</v>
      </c>
      <c r="E2200">
        <v>60</v>
      </c>
      <c r="F2200" t="s">
        <v>8220</v>
      </c>
      <c r="G2200" t="s">
        <v>8225</v>
      </c>
      <c r="H2200" t="s">
        <v>8247</v>
      </c>
      <c r="I2200">
        <v>1431072843</v>
      </c>
      <c r="J2200">
        <v>1427184843</v>
      </c>
      <c r="K2200" t="b">
        <v>0</v>
      </c>
      <c r="L2200">
        <v>3</v>
      </c>
      <c r="M2200" t="b">
        <v>0</v>
      </c>
      <c r="N2200" t="s">
        <v>8272</v>
      </c>
      <c r="O2200">
        <f t="shared" si="136"/>
        <v>3</v>
      </c>
      <c r="P2200">
        <f t="shared" si="137"/>
        <v>20</v>
      </c>
      <c r="Q2200" s="5" t="s">
        <v>8319</v>
      </c>
      <c r="R2200" t="s">
        <v>8320</v>
      </c>
      <c r="S2200" s="9">
        <f t="shared" si="138"/>
        <v>42087.009756944441</v>
      </c>
      <c r="T2200" s="9">
        <f t="shared" si="139"/>
        <v>42132.009756944441</v>
      </c>
    </row>
    <row r="2201" spans="1:20" ht="48">
      <c r="A2201">
        <v>618</v>
      </c>
      <c r="B2201" s="3" t="s">
        <v>619</v>
      </c>
      <c r="C2201" s="3" t="s">
        <v>4728</v>
      </c>
      <c r="D2201">
        <v>400</v>
      </c>
      <c r="E2201">
        <v>0</v>
      </c>
      <c r="F2201" t="s">
        <v>8220</v>
      </c>
      <c r="G2201" t="s">
        <v>8224</v>
      </c>
      <c r="H2201" t="s">
        <v>8246</v>
      </c>
      <c r="I2201">
        <v>1449689203</v>
      </c>
      <c r="J2201">
        <v>1447097203</v>
      </c>
      <c r="K2201" t="b">
        <v>0</v>
      </c>
      <c r="L2201">
        <v>0</v>
      </c>
      <c r="M2201" t="b">
        <v>0</v>
      </c>
      <c r="N2201" t="s">
        <v>8272</v>
      </c>
      <c r="O2201">
        <f t="shared" si="136"/>
        <v>0</v>
      </c>
      <c r="P2201" t="e">
        <f t="shared" si="137"/>
        <v>#DIV/0!</v>
      </c>
      <c r="Q2201" s="5" t="s">
        <v>8319</v>
      </c>
      <c r="R2201" t="s">
        <v>8320</v>
      </c>
      <c r="S2201" s="9">
        <f t="shared" si="138"/>
        <v>42317.47688657407</v>
      </c>
      <c r="T2201" s="9">
        <f t="shared" si="139"/>
        <v>42347.47688657407</v>
      </c>
    </row>
    <row r="2202" spans="1:20" ht="32">
      <c r="A2202">
        <v>619</v>
      </c>
      <c r="B2202" s="3" t="s">
        <v>620</v>
      </c>
      <c r="C2202" s="3" t="s">
        <v>4729</v>
      </c>
      <c r="D2202">
        <v>2500000</v>
      </c>
      <c r="E2202">
        <v>1</v>
      </c>
      <c r="F2202" t="s">
        <v>8220</v>
      </c>
      <c r="G2202" t="s">
        <v>8224</v>
      </c>
      <c r="H2202" t="s">
        <v>8246</v>
      </c>
      <c r="I2202">
        <v>1416933390</v>
      </c>
      <c r="J2202">
        <v>1411745790</v>
      </c>
      <c r="K2202" t="b">
        <v>0</v>
      </c>
      <c r="L2202">
        <v>1</v>
      </c>
      <c r="M2202" t="b">
        <v>0</v>
      </c>
      <c r="N2202" t="s">
        <v>8272</v>
      </c>
      <c r="O2202">
        <f t="shared" si="136"/>
        <v>0</v>
      </c>
      <c r="P2202">
        <f t="shared" si="137"/>
        <v>1</v>
      </c>
      <c r="Q2202" s="5" t="s">
        <v>8319</v>
      </c>
      <c r="R2202" t="s">
        <v>8320</v>
      </c>
      <c r="S2202" s="9">
        <f t="shared" si="138"/>
        <v>41908.317013888889</v>
      </c>
      <c r="T2202" s="9">
        <f t="shared" si="139"/>
        <v>41968.358680555553</v>
      </c>
    </row>
    <row r="2203" spans="1:20" ht="48">
      <c r="A2203">
        <v>620</v>
      </c>
      <c r="B2203" s="3" t="s">
        <v>621</v>
      </c>
      <c r="C2203" s="3" t="s">
        <v>4730</v>
      </c>
      <c r="D2203">
        <v>30000</v>
      </c>
      <c r="E2203">
        <v>300</v>
      </c>
      <c r="F2203" t="s">
        <v>8220</v>
      </c>
      <c r="G2203" t="s">
        <v>8229</v>
      </c>
      <c r="H2203" t="s">
        <v>8251</v>
      </c>
      <c r="I2203">
        <v>1408986738</v>
      </c>
      <c r="J2203">
        <v>1405098738</v>
      </c>
      <c r="K2203" t="b">
        <v>0</v>
      </c>
      <c r="L2203">
        <v>1</v>
      </c>
      <c r="M2203" t="b">
        <v>0</v>
      </c>
      <c r="N2203" t="s">
        <v>8272</v>
      </c>
      <c r="O2203">
        <f t="shared" si="136"/>
        <v>1</v>
      </c>
      <c r="P2203">
        <f t="shared" si="137"/>
        <v>300</v>
      </c>
      <c r="Q2203" s="5" t="s">
        <v>8319</v>
      </c>
      <c r="R2203" t="s">
        <v>8320</v>
      </c>
      <c r="S2203" s="9">
        <f t="shared" si="138"/>
        <v>41831.383541666662</v>
      </c>
      <c r="T2203" s="9">
        <f t="shared" si="139"/>
        <v>41876.383541666662</v>
      </c>
    </row>
    <row r="2204" spans="1:20" ht="48">
      <c r="A2204">
        <v>621</v>
      </c>
      <c r="B2204" s="3" t="s">
        <v>622</v>
      </c>
      <c r="C2204" s="3" t="s">
        <v>4731</v>
      </c>
      <c r="D2204">
        <v>25000</v>
      </c>
      <c r="E2204">
        <v>261</v>
      </c>
      <c r="F2204" t="s">
        <v>8220</v>
      </c>
      <c r="G2204" t="s">
        <v>8224</v>
      </c>
      <c r="H2204" t="s">
        <v>8246</v>
      </c>
      <c r="I2204">
        <v>1467934937</v>
      </c>
      <c r="J2204">
        <v>1465342937</v>
      </c>
      <c r="K2204" t="b">
        <v>0</v>
      </c>
      <c r="L2204">
        <v>3</v>
      </c>
      <c r="M2204" t="b">
        <v>0</v>
      </c>
      <c r="N2204" t="s">
        <v>8272</v>
      </c>
      <c r="O2204">
        <f t="shared" si="136"/>
        <v>1.04</v>
      </c>
      <c r="P2204">
        <f t="shared" si="137"/>
        <v>87</v>
      </c>
      <c r="Q2204" s="5" t="s">
        <v>8319</v>
      </c>
      <c r="R2204" t="s">
        <v>8320</v>
      </c>
      <c r="S2204" s="9">
        <f t="shared" si="138"/>
        <v>42528.654363425921</v>
      </c>
      <c r="T2204" s="9">
        <f t="shared" si="139"/>
        <v>42558.654363425921</v>
      </c>
    </row>
    <row r="2205" spans="1:20" ht="48">
      <c r="A2205">
        <v>622</v>
      </c>
      <c r="B2205" s="3" t="s">
        <v>623</v>
      </c>
      <c r="C2205" s="3" t="s">
        <v>4732</v>
      </c>
      <c r="D2205">
        <v>6000</v>
      </c>
      <c r="E2205">
        <v>341</v>
      </c>
      <c r="F2205" t="s">
        <v>8220</v>
      </c>
      <c r="G2205" t="s">
        <v>8224</v>
      </c>
      <c r="H2205" t="s">
        <v>8246</v>
      </c>
      <c r="I2205">
        <v>1467398138</v>
      </c>
      <c r="J2205">
        <v>1465670138</v>
      </c>
      <c r="K2205" t="b">
        <v>0</v>
      </c>
      <c r="L2205">
        <v>9</v>
      </c>
      <c r="M2205" t="b">
        <v>0</v>
      </c>
      <c r="N2205" t="s">
        <v>8272</v>
      </c>
      <c r="O2205">
        <f t="shared" si="136"/>
        <v>5.68</v>
      </c>
      <c r="P2205">
        <f t="shared" si="137"/>
        <v>37.89</v>
      </c>
      <c r="Q2205" s="5" t="s">
        <v>8319</v>
      </c>
      <c r="R2205" t="s">
        <v>8320</v>
      </c>
      <c r="S2205" s="9">
        <f t="shared" si="138"/>
        <v>42532.441412037035</v>
      </c>
      <c r="T2205" s="9">
        <f t="shared" si="139"/>
        <v>42552.441412037035</v>
      </c>
    </row>
    <row r="2206" spans="1:20" ht="48">
      <c r="A2206">
        <v>623</v>
      </c>
      <c r="B2206" s="3" t="s">
        <v>624</v>
      </c>
      <c r="C2206" s="3" t="s">
        <v>4733</v>
      </c>
      <c r="D2206">
        <v>75000</v>
      </c>
      <c r="E2206">
        <v>0</v>
      </c>
      <c r="F2206" t="s">
        <v>8220</v>
      </c>
      <c r="G2206" t="s">
        <v>8226</v>
      </c>
      <c r="H2206" t="s">
        <v>8248</v>
      </c>
      <c r="I2206">
        <v>1432771997</v>
      </c>
      <c r="J2206">
        <v>1430179997</v>
      </c>
      <c r="K2206" t="b">
        <v>0</v>
      </c>
      <c r="L2206">
        <v>0</v>
      </c>
      <c r="M2206" t="b">
        <v>0</v>
      </c>
      <c r="N2206" t="s">
        <v>8272</v>
      </c>
      <c r="O2206">
        <f t="shared" si="136"/>
        <v>0</v>
      </c>
      <c r="P2206" t="e">
        <f t="shared" si="137"/>
        <v>#DIV/0!</v>
      </c>
      <c r="Q2206" s="5" t="s">
        <v>8319</v>
      </c>
      <c r="R2206" t="s">
        <v>8320</v>
      </c>
      <c r="S2206" s="9">
        <f t="shared" si="138"/>
        <v>42121.675891203697</v>
      </c>
      <c r="T2206" s="9">
        <f t="shared" si="139"/>
        <v>42151.675891203697</v>
      </c>
    </row>
    <row r="2207" spans="1:20" ht="48">
      <c r="A2207">
        <v>624</v>
      </c>
      <c r="B2207" s="3" t="s">
        <v>625</v>
      </c>
      <c r="C2207" s="3" t="s">
        <v>4734</v>
      </c>
      <c r="D2207">
        <v>5000</v>
      </c>
      <c r="E2207">
        <v>0</v>
      </c>
      <c r="F2207" t="s">
        <v>8220</v>
      </c>
      <c r="G2207" t="s">
        <v>8224</v>
      </c>
      <c r="H2207" t="s">
        <v>8246</v>
      </c>
      <c r="I2207">
        <v>1431647041</v>
      </c>
      <c r="J2207">
        <v>1429055041</v>
      </c>
      <c r="K2207" t="b">
        <v>0</v>
      </c>
      <c r="L2207">
        <v>0</v>
      </c>
      <c r="M2207" t="b">
        <v>0</v>
      </c>
      <c r="N2207" t="s">
        <v>8272</v>
      </c>
      <c r="O2207">
        <f t="shared" si="136"/>
        <v>0</v>
      </c>
      <c r="P2207" t="e">
        <f t="shared" si="137"/>
        <v>#DIV/0!</v>
      </c>
      <c r="Q2207" s="5" t="s">
        <v>8319</v>
      </c>
      <c r="R2207" t="s">
        <v>8320</v>
      </c>
      <c r="S2207" s="9">
        <f t="shared" si="138"/>
        <v>42108.65556712963</v>
      </c>
      <c r="T2207" s="9">
        <f t="shared" si="139"/>
        <v>42138.65556712963</v>
      </c>
    </row>
    <row r="2208" spans="1:20" ht="48">
      <c r="A2208">
        <v>625</v>
      </c>
      <c r="B2208" s="3" t="s">
        <v>626</v>
      </c>
      <c r="C2208" s="3" t="s">
        <v>4735</v>
      </c>
      <c r="D2208">
        <v>25000</v>
      </c>
      <c r="E2208">
        <v>0</v>
      </c>
      <c r="F2208" t="s">
        <v>8220</v>
      </c>
      <c r="G2208" t="s">
        <v>8229</v>
      </c>
      <c r="H2208" t="s">
        <v>8251</v>
      </c>
      <c r="I2208">
        <v>1490560177</v>
      </c>
      <c r="J2208">
        <v>1487971777</v>
      </c>
      <c r="K2208" t="b">
        <v>0</v>
      </c>
      <c r="L2208">
        <v>0</v>
      </c>
      <c r="M2208" t="b">
        <v>0</v>
      </c>
      <c r="N2208" t="s">
        <v>8272</v>
      </c>
      <c r="O2208">
        <f t="shared" si="136"/>
        <v>0</v>
      </c>
      <c r="P2208" t="e">
        <f t="shared" si="137"/>
        <v>#DIV/0!</v>
      </c>
      <c r="Q2208" s="5" t="s">
        <v>8319</v>
      </c>
      <c r="R2208" t="s">
        <v>8320</v>
      </c>
      <c r="S2208" s="9">
        <f t="shared" si="138"/>
        <v>42790.562233796292</v>
      </c>
      <c r="T2208" s="9">
        <f t="shared" si="139"/>
        <v>42820.520567129628</v>
      </c>
    </row>
    <row r="2209" spans="1:20" ht="48">
      <c r="A2209">
        <v>626</v>
      </c>
      <c r="B2209" s="3" t="s">
        <v>627</v>
      </c>
      <c r="C2209" s="3" t="s">
        <v>4736</v>
      </c>
      <c r="D2209">
        <v>25000</v>
      </c>
      <c r="E2209">
        <v>4345</v>
      </c>
      <c r="F2209" t="s">
        <v>8220</v>
      </c>
      <c r="G2209" t="s">
        <v>8224</v>
      </c>
      <c r="H2209" t="s">
        <v>8246</v>
      </c>
      <c r="I2209">
        <v>1439644920</v>
      </c>
      <c r="J2209">
        <v>1436793939</v>
      </c>
      <c r="K2209" t="b">
        <v>0</v>
      </c>
      <c r="L2209">
        <v>39</v>
      </c>
      <c r="M2209" t="b">
        <v>0</v>
      </c>
      <c r="N2209" t="s">
        <v>8272</v>
      </c>
      <c r="O2209">
        <f t="shared" si="136"/>
        <v>17.38</v>
      </c>
      <c r="P2209">
        <f t="shared" si="137"/>
        <v>111.41</v>
      </c>
      <c r="Q2209" s="5" t="s">
        <v>8319</v>
      </c>
      <c r="R2209" t="s">
        <v>8320</v>
      </c>
      <c r="S2209" s="9">
        <f t="shared" si="138"/>
        <v>42198.226145833331</v>
      </c>
      <c r="T2209" s="9">
        <f t="shared" si="139"/>
        <v>42231.223611111105</v>
      </c>
    </row>
    <row r="2210" spans="1:20" ht="48">
      <c r="A2210">
        <v>627</v>
      </c>
      <c r="B2210" s="3" t="s">
        <v>628</v>
      </c>
      <c r="C2210" s="3" t="s">
        <v>4737</v>
      </c>
      <c r="D2210">
        <v>450000</v>
      </c>
      <c r="E2210">
        <v>90</v>
      </c>
      <c r="F2210" t="s">
        <v>8220</v>
      </c>
      <c r="G2210" t="s">
        <v>8235</v>
      </c>
      <c r="H2210" t="s">
        <v>8255</v>
      </c>
      <c r="I2210">
        <v>1457996400</v>
      </c>
      <c r="J2210">
        <v>1452842511</v>
      </c>
      <c r="K2210" t="b">
        <v>0</v>
      </c>
      <c r="L2210">
        <v>1</v>
      </c>
      <c r="M2210" t="b">
        <v>0</v>
      </c>
      <c r="N2210" t="s">
        <v>8272</v>
      </c>
      <c r="O2210">
        <f t="shared" si="136"/>
        <v>0.02</v>
      </c>
      <c r="P2210">
        <f t="shared" si="137"/>
        <v>90</v>
      </c>
      <c r="Q2210" s="5" t="s">
        <v>8319</v>
      </c>
      <c r="R2210" t="s">
        <v>8320</v>
      </c>
      <c r="S2210" s="9">
        <f t="shared" si="138"/>
        <v>42383.973506944443</v>
      </c>
      <c r="T2210" s="9">
        <f t="shared" si="139"/>
        <v>42443.624999999993</v>
      </c>
    </row>
    <row r="2211" spans="1:20" ht="48">
      <c r="A2211">
        <v>628</v>
      </c>
      <c r="B2211" s="3" t="s">
        <v>629</v>
      </c>
      <c r="C2211" s="3" t="s">
        <v>4738</v>
      </c>
      <c r="D2211">
        <v>5000</v>
      </c>
      <c r="E2211">
        <v>0</v>
      </c>
      <c r="F2211" t="s">
        <v>8220</v>
      </c>
      <c r="G2211" t="s">
        <v>8224</v>
      </c>
      <c r="H2211" t="s">
        <v>8246</v>
      </c>
      <c r="I2211">
        <v>1405269457</v>
      </c>
      <c r="J2211">
        <v>1402677457</v>
      </c>
      <c r="K2211" t="b">
        <v>0</v>
      </c>
      <c r="L2211">
        <v>0</v>
      </c>
      <c r="M2211" t="b">
        <v>0</v>
      </c>
      <c r="N2211" t="s">
        <v>8272</v>
      </c>
      <c r="O2211">
        <f t="shared" si="136"/>
        <v>0</v>
      </c>
      <c r="P2211" t="e">
        <f t="shared" si="137"/>
        <v>#DIV/0!</v>
      </c>
      <c r="Q2211" s="5" t="s">
        <v>8319</v>
      </c>
      <c r="R2211" t="s">
        <v>8320</v>
      </c>
      <c r="S2211" s="9">
        <f t="shared" si="138"/>
        <v>41803.359456018516</v>
      </c>
      <c r="T2211" s="9">
        <f t="shared" si="139"/>
        <v>41833.359456018516</v>
      </c>
    </row>
    <row r="2212" spans="1:20" ht="48">
      <c r="A2212">
        <v>629</v>
      </c>
      <c r="B2212" s="3" t="s">
        <v>630</v>
      </c>
      <c r="C2212" s="3" t="s">
        <v>4739</v>
      </c>
      <c r="D2212">
        <v>200000</v>
      </c>
      <c r="E2212">
        <v>350</v>
      </c>
      <c r="F2212" t="s">
        <v>8220</v>
      </c>
      <c r="G2212" t="s">
        <v>8226</v>
      </c>
      <c r="H2212" t="s">
        <v>8248</v>
      </c>
      <c r="I2212">
        <v>1463239108</v>
      </c>
      <c r="J2212">
        <v>1460647108</v>
      </c>
      <c r="K2212" t="b">
        <v>0</v>
      </c>
      <c r="L2212">
        <v>3</v>
      </c>
      <c r="M2212" t="b">
        <v>0</v>
      </c>
      <c r="N2212" t="s">
        <v>8272</v>
      </c>
      <c r="O2212">
        <f t="shared" si="136"/>
        <v>0.18</v>
      </c>
      <c r="P2212">
        <f t="shared" si="137"/>
        <v>116.67</v>
      </c>
      <c r="Q2212" s="5" t="s">
        <v>8319</v>
      </c>
      <c r="R2212" t="s">
        <v>8320</v>
      </c>
      <c r="S2212" s="9">
        <f t="shared" si="138"/>
        <v>42474.304490740738</v>
      </c>
      <c r="T2212" s="9">
        <f t="shared" si="139"/>
        <v>42504.304490740738</v>
      </c>
    </row>
    <row r="2213" spans="1:20" ht="48">
      <c r="A2213">
        <v>630</v>
      </c>
      <c r="B2213" s="3" t="s">
        <v>631</v>
      </c>
      <c r="C2213" s="3" t="s">
        <v>4740</v>
      </c>
      <c r="D2213">
        <v>11999</v>
      </c>
      <c r="E2213">
        <v>10</v>
      </c>
      <c r="F2213" t="s">
        <v>8220</v>
      </c>
      <c r="G2213" t="s">
        <v>8224</v>
      </c>
      <c r="H2213" t="s">
        <v>8246</v>
      </c>
      <c r="I2213">
        <v>1441516200</v>
      </c>
      <c r="J2213">
        <v>1438959121</v>
      </c>
      <c r="K2213" t="b">
        <v>0</v>
      </c>
      <c r="L2213">
        <v>1</v>
      </c>
      <c r="M2213" t="b">
        <v>0</v>
      </c>
      <c r="N2213" t="s">
        <v>8272</v>
      </c>
      <c r="O2213">
        <f t="shared" si="136"/>
        <v>0.08</v>
      </c>
      <c r="P2213">
        <f t="shared" si="137"/>
        <v>10</v>
      </c>
      <c r="Q2213" s="5" t="s">
        <v>8319</v>
      </c>
      <c r="R2213" t="s">
        <v>8320</v>
      </c>
      <c r="S2213" s="9">
        <f t="shared" si="138"/>
        <v>42223.286122685182</v>
      </c>
      <c r="T2213" s="9">
        <f t="shared" si="139"/>
        <v>42252.881944444445</v>
      </c>
    </row>
    <row r="2214" spans="1:20" ht="32">
      <c r="A2214">
        <v>631</v>
      </c>
      <c r="B2214" s="3" t="s">
        <v>632</v>
      </c>
      <c r="C2214" s="3" t="s">
        <v>4741</v>
      </c>
      <c r="D2214">
        <v>50000</v>
      </c>
      <c r="E2214">
        <v>690</v>
      </c>
      <c r="F2214" t="s">
        <v>8220</v>
      </c>
      <c r="G2214" t="s">
        <v>8229</v>
      </c>
      <c r="H2214" t="s">
        <v>8251</v>
      </c>
      <c r="I2214">
        <v>1464460329</v>
      </c>
      <c r="J2214">
        <v>1461954729</v>
      </c>
      <c r="K2214" t="b">
        <v>0</v>
      </c>
      <c r="L2214">
        <v>9</v>
      </c>
      <c r="M2214" t="b">
        <v>0</v>
      </c>
      <c r="N2214" t="s">
        <v>8272</v>
      </c>
      <c r="O2214">
        <f t="shared" si="136"/>
        <v>1.38</v>
      </c>
      <c r="P2214">
        <f t="shared" si="137"/>
        <v>76.67</v>
      </c>
      <c r="Q2214" s="5" t="s">
        <v>8319</v>
      </c>
      <c r="R2214" t="s">
        <v>8320</v>
      </c>
      <c r="S2214" s="9">
        <f t="shared" si="138"/>
        <v>42489.438993055555</v>
      </c>
      <c r="T2214" s="9">
        <f t="shared" si="139"/>
        <v>42518.438993055555</v>
      </c>
    </row>
    <row r="2215" spans="1:20" ht="32">
      <c r="A2215">
        <v>632</v>
      </c>
      <c r="B2215" s="3" t="s">
        <v>633</v>
      </c>
      <c r="C2215" s="3" t="s">
        <v>4742</v>
      </c>
      <c r="D2215">
        <v>20000</v>
      </c>
      <c r="E2215">
        <v>0</v>
      </c>
      <c r="F2215" t="s">
        <v>8220</v>
      </c>
      <c r="G2215" t="s">
        <v>8233</v>
      </c>
      <c r="H2215" t="s">
        <v>8249</v>
      </c>
      <c r="I2215">
        <v>1448470165</v>
      </c>
      <c r="J2215">
        <v>1445874565</v>
      </c>
      <c r="K2215" t="b">
        <v>0</v>
      </c>
      <c r="L2215">
        <v>0</v>
      </c>
      <c r="M2215" t="b">
        <v>0</v>
      </c>
      <c r="N2215" t="s">
        <v>8272</v>
      </c>
      <c r="O2215">
        <f t="shared" si="136"/>
        <v>0</v>
      </c>
      <c r="P2215" t="e">
        <f t="shared" si="137"/>
        <v>#DIV/0!</v>
      </c>
      <c r="Q2215" s="5" t="s">
        <v>8319</v>
      </c>
      <c r="R2215" t="s">
        <v>8320</v>
      </c>
      <c r="S2215" s="9">
        <f t="shared" si="138"/>
        <v>42303.325983796291</v>
      </c>
      <c r="T2215" s="9">
        <f t="shared" si="139"/>
        <v>42333.367650462962</v>
      </c>
    </row>
    <row r="2216" spans="1:20" ht="48">
      <c r="A2216">
        <v>633</v>
      </c>
      <c r="B2216" s="3" t="s">
        <v>634</v>
      </c>
      <c r="C2216" s="3" t="s">
        <v>4743</v>
      </c>
      <c r="D2216">
        <v>10000</v>
      </c>
      <c r="E2216">
        <v>1245</v>
      </c>
      <c r="F2216" t="s">
        <v>8220</v>
      </c>
      <c r="G2216" t="s">
        <v>8224</v>
      </c>
      <c r="H2216" t="s">
        <v>8246</v>
      </c>
      <c r="I2216">
        <v>1466204400</v>
      </c>
      <c r="J2216">
        <v>1463469062</v>
      </c>
      <c r="K2216" t="b">
        <v>0</v>
      </c>
      <c r="L2216">
        <v>25</v>
      </c>
      <c r="M2216" t="b">
        <v>0</v>
      </c>
      <c r="N2216" t="s">
        <v>8272</v>
      </c>
      <c r="O2216">
        <f t="shared" si="136"/>
        <v>12.45</v>
      </c>
      <c r="P2216">
        <f t="shared" si="137"/>
        <v>49.8</v>
      </c>
      <c r="Q2216" s="5" t="s">
        <v>8319</v>
      </c>
      <c r="R2216" t="s">
        <v>8320</v>
      </c>
      <c r="S2216" s="9">
        <f t="shared" si="138"/>
        <v>42506.965995370367</v>
      </c>
      <c r="T2216" s="9">
        <f t="shared" si="139"/>
        <v>42538.624999999993</v>
      </c>
    </row>
    <row r="2217" spans="1:20" ht="32">
      <c r="A2217">
        <v>634</v>
      </c>
      <c r="B2217" s="3" t="s">
        <v>635</v>
      </c>
      <c r="C2217" s="3" t="s">
        <v>4744</v>
      </c>
      <c r="D2217">
        <v>5000</v>
      </c>
      <c r="E2217">
        <v>1</v>
      </c>
      <c r="F2217" t="s">
        <v>8220</v>
      </c>
      <c r="G2217" t="s">
        <v>8224</v>
      </c>
      <c r="H2217" t="s">
        <v>8246</v>
      </c>
      <c r="I2217">
        <v>1424989029</v>
      </c>
      <c r="J2217">
        <v>1422397029</v>
      </c>
      <c r="K2217" t="b">
        <v>0</v>
      </c>
      <c r="L2217">
        <v>1</v>
      </c>
      <c r="M2217" t="b">
        <v>0</v>
      </c>
      <c r="N2217" t="s">
        <v>8272</v>
      </c>
      <c r="O2217">
        <f t="shared" si="136"/>
        <v>0.02</v>
      </c>
      <c r="P2217">
        <f t="shared" si="137"/>
        <v>1</v>
      </c>
      <c r="Q2217" s="5" t="s">
        <v>8319</v>
      </c>
      <c r="R2217" t="s">
        <v>8320</v>
      </c>
      <c r="S2217" s="9">
        <f t="shared" si="138"/>
        <v>42031.595243055555</v>
      </c>
      <c r="T2217" s="9">
        <f t="shared" si="139"/>
        <v>42061.595243055555</v>
      </c>
    </row>
    <row r="2218" spans="1:20" ht="32">
      <c r="A2218">
        <v>635</v>
      </c>
      <c r="B2218" s="3" t="s">
        <v>636</v>
      </c>
      <c r="C2218" s="3" t="s">
        <v>4745</v>
      </c>
      <c r="D2218">
        <v>25000</v>
      </c>
      <c r="E2218">
        <v>2</v>
      </c>
      <c r="F2218" t="s">
        <v>8220</v>
      </c>
      <c r="G2218" t="s">
        <v>8224</v>
      </c>
      <c r="H2218" t="s">
        <v>8246</v>
      </c>
      <c r="I2218">
        <v>1428804762</v>
      </c>
      <c r="J2218">
        <v>1426212762</v>
      </c>
      <c r="K2218" t="b">
        <v>0</v>
      </c>
      <c r="L2218">
        <v>1</v>
      </c>
      <c r="M2218" t="b">
        <v>0</v>
      </c>
      <c r="N2218" t="s">
        <v>8272</v>
      </c>
      <c r="O2218">
        <f t="shared" si="136"/>
        <v>0.01</v>
      </c>
      <c r="P2218">
        <f t="shared" si="137"/>
        <v>2</v>
      </c>
      <c r="Q2218" s="5" t="s">
        <v>8319</v>
      </c>
      <c r="R2218" t="s">
        <v>8320</v>
      </c>
      <c r="S2218" s="9">
        <f t="shared" si="138"/>
        <v>42075.758819444447</v>
      </c>
      <c r="T2218" s="9">
        <f t="shared" si="139"/>
        <v>42105.758819444447</v>
      </c>
    </row>
    <row r="2219" spans="1:20" ht="32">
      <c r="A2219">
        <v>636</v>
      </c>
      <c r="B2219" s="3" t="s">
        <v>637</v>
      </c>
      <c r="C2219" s="3" t="s">
        <v>4746</v>
      </c>
      <c r="D2219">
        <v>2000</v>
      </c>
      <c r="E2219">
        <v>4</v>
      </c>
      <c r="F2219" t="s">
        <v>8220</v>
      </c>
      <c r="G2219" t="s">
        <v>8225</v>
      </c>
      <c r="H2219" t="s">
        <v>8247</v>
      </c>
      <c r="I2219">
        <v>1433587620</v>
      </c>
      <c r="J2219">
        <v>1430996150</v>
      </c>
      <c r="K2219" t="b">
        <v>0</v>
      </c>
      <c r="L2219">
        <v>1</v>
      </c>
      <c r="M2219" t="b">
        <v>0</v>
      </c>
      <c r="N2219" t="s">
        <v>8272</v>
      </c>
      <c r="O2219">
        <f t="shared" si="136"/>
        <v>0.2</v>
      </c>
      <c r="P2219">
        <f t="shared" si="137"/>
        <v>4</v>
      </c>
      <c r="Q2219" s="5" t="s">
        <v>8319</v>
      </c>
      <c r="R2219" t="s">
        <v>8320</v>
      </c>
      <c r="S2219" s="9">
        <f t="shared" si="138"/>
        <v>42131.122106481482</v>
      </c>
      <c r="T2219" s="9">
        <f t="shared" si="139"/>
        <v>42161.115972222215</v>
      </c>
    </row>
    <row r="2220" spans="1:20" ht="48">
      <c r="A2220">
        <v>637</v>
      </c>
      <c r="B2220" s="3" t="s">
        <v>638</v>
      </c>
      <c r="C2220" s="3" t="s">
        <v>4747</v>
      </c>
      <c r="D2220">
        <v>100000</v>
      </c>
      <c r="E2220">
        <v>0</v>
      </c>
      <c r="F2220" t="s">
        <v>8220</v>
      </c>
      <c r="G2220" t="s">
        <v>8225</v>
      </c>
      <c r="H2220" t="s">
        <v>8247</v>
      </c>
      <c r="I2220">
        <v>1488063840</v>
      </c>
      <c r="J2220">
        <v>1485558318</v>
      </c>
      <c r="K2220" t="b">
        <v>0</v>
      </c>
      <c r="L2220">
        <v>0</v>
      </c>
      <c r="M2220" t="b">
        <v>0</v>
      </c>
      <c r="N2220" t="s">
        <v>8272</v>
      </c>
      <c r="O2220">
        <f t="shared" si="136"/>
        <v>0</v>
      </c>
      <c r="P2220" t="e">
        <f t="shared" si="137"/>
        <v>#DIV/0!</v>
      </c>
      <c r="Q2220" s="5" t="s">
        <v>8319</v>
      </c>
      <c r="R2220" t="s">
        <v>8320</v>
      </c>
      <c r="S2220" s="9">
        <f t="shared" si="138"/>
        <v>42762.62868055555</v>
      </c>
      <c r="T2220" s="9">
        <f t="shared" si="139"/>
        <v>42791.62777777778</v>
      </c>
    </row>
    <row r="2221" spans="1:20" ht="16">
      <c r="A2221">
        <v>638</v>
      </c>
      <c r="B2221" s="3" t="s">
        <v>639</v>
      </c>
      <c r="C2221" s="3" t="s">
        <v>4748</v>
      </c>
      <c r="D2221">
        <v>200000</v>
      </c>
      <c r="E2221">
        <v>18</v>
      </c>
      <c r="F2221" t="s">
        <v>8220</v>
      </c>
      <c r="G2221" t="s">
        <v>8236</v>
      </c>
      <c r="H2221" t="s">
        <v>8249</v>
      </c>
      <c r="I2221">
        <v>1490447662</v>
      </c>
      <c r="J2221">
        <v>1485267262</v>
      </c>
      <c r="K2221" t="b">
        <v>0</v>
      </c>
      <c r="L2221">
        <v>6</v>
      </c>
      <c r="M2221" t="b">
        <v>0</v>
      </c>
      <c r="N2221" t="s">
        <v>8272</v>
      </c>
      <c r="O2221">
        <f t="shared" si="136"/>
        <v>0.01</v>
      </c>
      <c r="P2221">
        <f t="shared" si="137"/>
        <v>3</v>
      </c>
      <c r="Q2221" s="5" t="s">
        <v>8319</v>
      </c>
      <c r="R2221" t="s">
        <v>8320</v>
      </c>
      <c r="S2221" s="9">
        <f t="shared" si="138"/>
        <v>42759.259976851848</v>
      </c>
      <c r="T2221" s="9">
        <f t="shared" si="139"/>
        <v>42819.218310185184</v>
      </c>
    </row>
    <row r="2222" spans="1:20" ht="32">
      <c r="A2222">
        <v>639</v>
      </c>
      <c r="B2222" s="3" t="s">
        <v>640</v>
      </c>
      <c r="C2222" s="3" t="s">
        <v>4749</v>
      </c>
      <c r="D2222">
        <v>1000000</v>
      </c>
      <c r="E2222">
        <v>1</v>
      </c>
      <c r="F2222" t="s">
        <v>8220</v>
      </c>
      <c r="G2222" t="s">
        <v>8224</v>
      </c>
      <c r="H2222" t="s">
        <v>8246</v>
      </c>
      <c r="I2222">
        <v>1413208795</v>
      </c>
      <c r="J2222">
        <v>1408024795</v>
      </c>
      <c r="K2222" t="b">
        <v>0</v>
      </c>
      <c r="L2222">
        <v>1</v>
      </c>
      <c r="M2222" t="b">
        <v>0</v>
      </c>
      <c r="N2222" t="s">
        <v>8272</v>
      </c>
      <c r="O2222">
        <f t="shared" si="136"/>
        <v>0</v>
      </c>
      <c r="P2222">
        <f t="shared" si="137"/>
        <v>1</v>
      </c>
      <c r="Q2222" s="5" t="s">
        <v>8319</v>
      </c>
      <c r="R2222" t="s">
        <v>8320</v>
      </c>
      <c r="S2222" s="9">
        <f t="shared" si="138"/>
        <v>41865.249942129631</v>
      </c>
      <c r="T2222" s="9">
        <f t="shared" si="139"/>
        <v>41925.249942129631</v>
      </c>
    </row>
    <row r="2223" spans="1:20" ht="48">
      <c r="A2223">
        <v>640</v>
      </c>
      <c r="B2223" s="3" t="s">
        <v>641</v>
      </c>
      <c r="C2223" s="3" t="s">
        <v>4750</v>
      </c>
      <c r="D2223">
        <v>70</v>
      </c>
      <c r="E2223">
        <v>101</v>
      </c>
      <c r="F2223" t="s">
        <v>8219</v>
      </c>
      <c r="G2223" t="s">
        <v>8230</v>
      </c>
      <c r="H2223" t="s">
        <v>8249</v>
      </c>
      <c r="I2223">
        <v>1480028400</v>
      </c>
      <c r="J2223">
        <v>1478685915</v>
      </c>
      <c r="K2223" t="b">
        <v>0</v>
      </c>
      <c r="L2223">
        <v>2</v>
      </c>
      <c r="M2223" t="b">
        <v>1</v>
      </c>
      <c r="N2223" t="s">
        <v>8273</v>
      </c>
      <c r="O2223">
        <f t="shared" si="136"/>
        <v>144.29</v>
      </c>
      <c r="P2223">
        <f t="shared" si="137"/>
        <v>50.5</v>
      </c>
      <c r="Q2223" s="5" t="s">
        <v>8319</v>
      </c>
      <c r="R2223" t="s">
        <v>8321</v>
      </c>
      <c r="S2223" s="9">
        <f t="shared" si="138"/>
        <v>42683.086979166663</v>
      </c>
      <c r="T2223" s="9">
        <f t="shared" si="139"/>
        <v>42698.624999999993</v>
      </c>
    </row>
    <row r="2224" spans="1:20" ht="48">
      <c r="A2224">
        <v>641</v>
      </c>
      <c r="B2224" s="3" t="s">
        <v>642</v>
      </c>
      <c r="C2224" s="3" t="s">
        <v>4751</v>
      </c>
      <c r="D2224">
        <v>40000</v>
      </c>
      <c r="E2224">
        <v>47665</v>
      </c>
      <c r="F2224" t="s">
        <v>8219</v>
      </c>
      <c r="G2224" t="s">
        <v>8224</v>
      </c>
      <c r="H2224" t="s">
        <v>8246</v>
      </c>
      <c r="I2224">
        <v>1439473248</v>
      </c>
      <c r="J2224">
        <v>1436881248</v>
      </c>
      <c r="K2224" t="b">
        <v>0</v>
      </c>
      <c r="L2224">
        <v>315</v>
      </c>
      <c r="M2224" t="b">
        <v>1</v>
      </c>
      <c r="N2224" t="s">
        <v>8273</v>
      </c>
      <c r="O2224">
        <f t="shared" si="136"/>
        <v>119.16</v>
      </c>
      <c r="P2224">
        <f t="shared" si="137"/>
        <v>151.32</v>
      </c>
      <c r="Q2224" s="5" t="s">
        <v>8319</v>
      </c>
      <c r="R2224" t="s">
        <v>8321</v>
      </c>
      <c r="S2224" s="9">
        <f t="shared" si="138"/>
        <v>42199.236666666664</v>
      </c>
      <c r="T2224" s="9">
        <f t="shared" si="139"/>
        <v>42229.236666666664</v>
      </c>
    </row>
    <row r="2225" spans="1:20" ht="48">
      <c r="A2225">
        <v>642</v>
      </c>
      <c r="B2225" s="3" t="s">
        <v>643</v>
      </c>
      <c r="C2225" s="3" t="s">
        <v>4752</v>
      </c>
      <c r="D2225">
        <v>20000</v>
      </c>
      <c r="E2225">
        <v>292097</v>
      </c>
      <c r="F2225" t="s">
        <v>8219</v>
      </c>
      <c r="G2225" t="s">
        <v>8236</v>
      </c>
      <c r="H2225" t="s">
        <v>8249</v>
      </c>
      <c r="I2225">
        <v>1439998674</v>
      </c>
      <c r="J2225">
        <v>1436888274</v>
      </c>
      <c r="K2225" t="b">
        <v>0</v>
      </c>
      <c r="L2225">
        <v>2174</v>
      </c>
      <c r="M2225" t="b">
        <v>1</v>
      </c>
      <c r="N2225" t="s">
        <v>8273</v>
      </c>
      <c r="O2225">
        <f t="shared" si="136"/>
        <v>1460.49</v>
      </c>
      <c r="P2225">
        <f t="shared" si="137"/>
        <v>134.36000000000001</v>
      </c>
      <c r="Q2225" s="5" t="s">
        <v>8319</v>
      </c>
      <c r="R2225" t="s">
        <v>8321</v>
      </c>
      <c r="S2225" s="9">
        <f t="shared" si="138"/>
        <v>42199.317986111106</v>
      </c>
      <c r="T2225" s="9">
        <f t="shared" si="139"/>
        <v>42235.317986111106</v>
      </c>
    </row>
    <row r="2226" spans="1:20" ht="32">
      <c r="A2226">
        <v>643</v>
      </c>
      <c r="B2226" s="3" t="s">
        <v>644</v>
      </c>
      <c r="C2226" s="3" t="s">
        <v>4753</v>
      </c>
      <c r="D2226">
        <v>25000</v>
      </c>
      <c r="E2226">
        <v>26452</v>
      </c>
      <c r="F2226" t="s">
        <v>8219</v>
      </c>
      <c r="G2226" t="s">
        <v>8224</v>
      </c>
      <c r="H2226" t="s">
        <v>8246</v>
      </c>
      <c r="I2226">
        <v>1433085875</v>
      </c>
      <c r="J2226">
        <v>1428333875</v>
      </c>
      <c r="K2226" t="b">
        <v>0</v>
      </c>
      <c r="L2226">
        <v>152</v>
      </c>
      <c r="M2226" t="b">
        <v>1</v>
      </c>
      <c r="N2226" t="s">
        <v>8273</v>
      </c>
      <c r="O2226">
        <f t="shared" si="136"/>
        <v>105.81</v>
      </c>
      <c r="P2226">
        <f t="shared" si="137"/>
        <v>174.03</v>
      </c>
      <c r="Q2226" s="5" t="s">
        <v>8319</v>
      </c>
      <c r="R2226" t="s">
        <v>8321</v>
      </c>
      <c r="S2226" s="9">
        <f t="shared" si="138"/>
        <v>42100.30873842592</v>
      </c>
      <c r="T2226" s="9">
        <f t="shared" si="139"/>
        <v>42155.30873842592</v>
      </c>
    </row>
    <row r="2227" spans="1:20" ht="48">
      <c r="A2227">
        <v>644</v>
      </c>
      <c r="B2227" s="3" t="s">
        <v>645</v>
      </c>
      <c r="C2227" s="3" t="s">
        <v>4754</v>
      </c>
      <c r="D2227">
        <v>25000</v>
      </c>
      <c r="E2227">
        <v>75029.48</v>
      </c>
      <c r="F2227" t="s">
        <v>8219</v>
      </c>
      <c r="G2227" t="s">
        <v>8224</v>
      </c>
      <c r="H2227" t="s">
        <v>8246</v>
      </c>
      <c r="I2227">
        <v>1414544400</v>
      </c>
      <c r="J2227">
        <v>1410883139</v>
      </c>
      <c r="K2227" t="b">
        <v>0</v>
      </c>
      <c r="L2227">
        <v>1021</v>
      </c>
      <c r="M2227" t="b">
        <v>1</v>
      </c>
      <c r="N2227" t="s">
        <v>8273</v>
      </c>
      <c r="O2227">
        <f t="shared" si="136"/>
        <v>300.12</v>
      </c>
      <c r="P2227">
        <f t="shared" si="137"/>
        <v>73.489999999999995</v>
      </c>
      <c r="Q2227" s="5" t="s">
        <v>8319</v>
      </c>
      <c r="R2227" t="s">
        <v>8321</v>
      </c>
      <c r="S2227" s="9">
        <f t="shared" si="138"/>
        <v>41898.332627314812</v>
      </c>
      <c r="T2227" s="9">
        <f t="shared" si="139"/>
        <v>41940.708333333328</v>
      </c>
    </row>
    <row r="2228" spans="1:20" ht="32">
      <c r="A2228">
        <v>645</v>
      </c>
      <c r="B2228" s="3" t="s">
        <v>646</v>
      </c>
      <c r="C2228" s="3" t="s">
        <v>4755</v>
      </c>
      <c r="D2228">
        <v>2000</v>
      </c>
      <c r="E2228">
        <v>5574</v>
      </c>
      <c r="F2228" t="s">
        <v>8219</v>
      </c>
      <c r="G2228" t="s">
        <v>8224</v>
      </c>
      <c r="H2228" t="s">
        <v>8246</v>
      </c>
      <c r="I2228">
        <v>1470962274</v>
      </c>
      <c r="J2228">
        <v>1468370274</v>
      </c>
      <c r="K2228" t="b">
        <v>0</v>
      </c>
      <c r="L2228">
        <v>237</v>
      </c>
      <c r="M2228" t="b">
        <v>1</v>
      </c>
      <c r="N2228" t="s">
        <v>8273</v>
      </c>
      <c r="O2228">
        <f t="shared" si="136"/>
        <v>278.7</v>
      </c>
      <c r="P2228">
        <f t="shared" si="137"/>
        <v>23.52</v>
      </c>
      <c r="Q2228" s="5" t="s">
        <v>8319</v>
      </c>
      <c r="R2228" t="s">
        <v>8321</v>
      </c>
      <c r="S2228" s="9">
        <f t="shared" si="138"/>
        <v>42563.692986111106</v>
      </c>
      <c r="T2228" s="9">
        <f t="shared" si="139"/>
        <v>42593.692986111106</v>
      </c>
    </row>
    <row r="2229" spans="1:20" ht="48">
      <c r="A2229">
        <v>646</v>
      </c>
      <c r="B2229" s="3" t="s">
        <v>647</v>
      </c>
      <c r="C2229" s="3" t="s">
        <v>4756</v>
      </c>
      <c r="D2229">
        <v>800</v>
      </c>
      <c r="E2229">
        <v>1055.01</v>
      </c>
      <c r="F2229" t="s">
        <v>8219</v>
      </c>
      <c r="G2229" t="s">
        <v>8224</v>
      </c>
      <c r="H2229" t="s">
        <v>8246</v>
      </c>
      <c r="I2229">
        <v>1407788867</v>
      </c>
      <c r="J2229">
        <v>1405196867</v>
      </c>
      <c r="K2229" t="b">
        <v>0</v>
      </c>
      <c r="L2229">
        <v>27</v>
      </c>
      <c r="M2229" t="b">
        <v>1</v>
      </c>
      <c r="N2229" t="s">
        <v>8273</v>
      </c>
      <c r="O2229">
        <f t="shared" si="136"/>
        <v>131.88</v>
      </c>
      <c r="P2229">
        <f t="shared" si="137"/>
        <v>39.07</v>
      </c>
      <c r="Q2229" s="5" t="s">
        <v>8319</v>
      </c>
      <c r="R2229" t="s">
        <v>8321</v>
      </c>
      <c r="S2229" s="9">
        <f t="shared" si="138"/>
        <v>41832.519293981481</v>
      </c>
      <c r="T2229" s="9">
        <f t="shared" si="139"/>
        <v>41862.519293981481</v>
      </c>
    </row>
    <row r="2230" spans="1:20" ht="48">
      <c r="A2230">
        <v>647</v>
      </c>
      <c r="B2230" s="3" t="s">
        <v>648</v>
      </c>
      <c r="C2230" s="3" t="s">
        <v>4757</v>
      </c>
      <c r="D2230">
        <v>2000</v>
      </c>
      <c r="E2230">
        <v>2141</v>
      </c>
      <c r="F2230" t="s">
        <v>8219</v>
      </c>
      <c r="G2230" t="s">
        <v>8229</v>
      </c>
      <c r="H2230" t="s">
        <v>8251</v>
      </c>
      <c r="I2230">
        <v>1458235549</v>
      </c>
      <c r="J2230">
        <v>1455647149</v>
      </c>
      <c r="K2230" t="b">
        <v>0</v>
      </c>
      <c r="L2230">
        <v>17</v>
      </c>
      <c r="M2230" t="b">
        <v>1</v>
      </c>
      <c r="N2230" t="s">
        <v>8273</v>
      </c>
      <c r="O2230">
        <f t="shared" si="136"/>
        <v>107.05</v>
      </c>
      <c r="P2230">
        <f t="shared" si="137"/>
        <v>125.94</v>
      </c>
      <c r="Q2230" s="5" t="s">
        <v>8319</v>
      </c>
      <c r="R2230" t="s">
        <v>8321</v>
      </c>
      <c r="S2230" s="9">
        <f t="shared" si="138"/>
        <v>42416.434594907405</v>
      </c>
      <c r="T2230" s="9">
        <f t="shared" si="139"/>
        <v>42446.392928240741</v>
      </c>
    </row>
    <row r="2231" spans="1:20" ht="32">
      <c r="A2231">
        <v>648</v>
      </c>
      <c r="B2231" s="3" t="s">
        <v>649</v>
      </c>
      <c r="C2231" s="3" t="s">
        <v>4758</v>
      </c>
      <c r="D2231">
        <v>35000</v>
      </c>
      <c r="E2231">
        <v>44388</v>
      </c>
      <c r="F2231" t="s">
        <v>8219</v>
      </c>
      <c r="G2231" t="s">
        <v>8224</v>
      </c>
      <c r="H2231" t="s">
        <v>8246</v>
      </c>
      <c r="I2231">
        <v>1413304708</v>
      </c>
      <c r="J2231">
        <v>1410280708</v>
      </c>
      <c r="K2231" t="b">
        <v>0</v>
      </c>
      <c r="L2231">
        <v>27</v>
      </c>
      <c r="M2231" t="b">
        <v>1</v>
      </c>
      <c r="N2231" t="s">
        <v>8273</v>
      </c>
      <c r="O2231">
        <f t="shared" si="136"/>
        <v>126.82</v>
      </c>
      <c r="P2231">
        <f t="shared" si="137"/>
        <v>1644</v>
      </c>
      <c r="Q2231" s="5" t="s">
        <v>8319</v>
      </c>
      <c r="R2231" t="s">
        <v>8321</v>
      </c>
      <c r="S2231" s="9">
        <f t="shared" si="138"/>
        <v>41891.360046296293</v>
      </c>
      <c r="T2231" s="9">
        <f t="shared" si="139"/>
        <v>41926.360046296293</v>
      </c>
    </row>
    <row r="2232" spans="1:20" ht="48">
      <c r="A2232">
        <v>649</v>
      </c>
      <c r="B2232" s="3" t="s">
        <v>650</v>
      </c>
      <c r="C2232" s="3" t="s">
        <v>4759</v>
      </c>
      <c r="D2232">
        <v>2500</v>
      </c>
      <c r="E2232">
        <v>3499</v>
      </c>
      <c r="F2232" t="s">
        <v>8219</v>
      </c>
      <c r="G2232" t="s">
        <v>8224</v>
      </c>
      <c r="H2232" t="s">
        <v>8246</v>
      </c>
      <c r="I2232">
        <v>1410904413</v>
      </c>
      <c r="J2232">
        <v>1409090013</v>
      </c>
      <c r="K2232" t="b">
        <v>0</v>
      </c>
      <c r="L2232">
        <v>82</v>
      </c>
      <c r="M2232" t="b">
        <v>1</v>
      </c>
      <c r="N2232" t="s">
        <v>8273</v>
      </c>
      <c r="O2232">
        <f t="shared" si="136"/>
        <v>139.96</v>
      </c>
      <c r="P2232">
        <f t="shared" si="137"/>
        <v>42.67</v>
      </c>
      <c r="Q2232" s="5" t="s">
        <v>8319</v>
      </c>
      <c r="R2232" t="s">
        <v>8321</v>
      </c>
      <c r="S2232" s="9">
        <f t="shared" si="138"/>
        <v>41877.578854166662</v>
      </c>
      <c r="T2232" s="9">
        <f t="shared" si="139"/>
        <v>41898.578854166662</v>
      </c>
    </row>
    <row r="2233" spans="1:20" ht="48">
      <c r="A2233">
        <v>650</v>
      </c>
      <c r="B2233" s="3" t="s">
        <v>651</v>
      </c>
      <c r="C2233" s="3" t="s">
        <v>4760</v>
      </c>
      <c r="D2233">
        <v>1500</v>
      </c>
      <c r="E2233">
        <v>1686</v>
      </c>
      <c r="F2233" t="s">
        <v>8219</v>
      </c>
      <c r="G2233" t="s">
        <v>8224</v>
      </c>
      <c r="H2233" t="s">
        <v>8246</v>
      </c>
      <c r="I2233">
        <v>1418953984</v>
      </c>
      <c r="J2233">
        <v>1413766384</v>
      </c>
      <c r="K2233" t="b">
        <v>0</v>
      </c>
      <c r="L2233">
        <v>48</v>
      </c>
      <c r="M2233" t="b">
        <v>1</v>
      </c>
      <c r="N2233" t="s">
        <v>8273</v>
      </c>
      <c r="O2233">
        <f t="shared" si="136"/>
        <v>112.4</v>
      </c>
      <c r="P2233">
        <f t="shared" si="137"/>
        <v>35.130000000000003</v>
      </c>
      <c r="Q2233" s="5" t="s">
        <v>8319</v>
      </c>
      <c r="R2233" t="s">
        <v>8321</v>
      </c>
      <c r="S2233" s="9">
        <f t="shared" si="138"/>
        <v>41931.703518518516</v>
      </c>
      <c r="T2233" s="9">
        <f t="shared" si="139"/>
        <v>41991.745185185187</v>
      </c>
    </row>
    <row r="2234" spans="1:20" ht="48">
      <c r="A2234">
        <v>651</v>
      </c>
      <c r="B2234" s="3" t="s">
        <v>652</v>
      </c>
      <c r="C2234" s="3" t="s">
        <v>4761</v>
      </c>
      <c r="D2234">
        <v>25000</v>
      </c>
      <c r="E2234">
        <v>25132</v>
      </c>
      <c r="F2234" t="s">
        <v>8219</v>
      </c>
      <c r="G2234" t="s">
        <v>8224</v>
      </c>
      <c r="H2234" t="s">
        <v>8246</v>
      </c>
      <c r="I2234">
        <v>1418430311</v>
      </c>
      <c r="J2234">
        <v>1415838311</v>
      </c>
      <c r="K2234" t="b">
        <v>0</v>
      </c>
      <c r="L2234">
        <v>105</v>
      </c>
      <c r="M2234" t="b">
        <v>1</v>
      </c>
      <c r="N2234" t="s">
        <v>8273</v>
      </c>
      <c r="O2234">
        <f t="shared" si="136"/>
        <v>100.53</v>
      </c>
      <c r="P2234">
        <f t="shared" si="137"/>
        <v>239.35</v>
      </c>
      <c r="Q2234" s="5" t="s">
        <v>8319</v>
      </c>
      <c r="R2234" t="s">
        <v>8321</v>
      </c>
      <c r="S2234" s="9">
        <f t="shared" si="138"/>
        <v>41955.684155092589</v>
      </c>
      <c r="T2234" s="9">
        <f t="shared" si="139"/>
        <v>41985.684155092589</v>
      </c>
    </row>
    <row r="2235" spans="1:20" ht="48">
      <c r="A2235">
        <v>652</v>
      </c>
      <c r="B2235" s="3" t="s">
        <v>653</v>
      </c>
      <c r="C2235" s="3" t="s">
        <v>4762</v>
      </c>
      <c r="D2235">
        <v>3000</v>
      </c>
      <c r="E2235">
        <v>3014</v>
      </c>
      <c r="F2235" t="s">
        <v>8219</v>
      </c>
      <c r="G2235" t="s">
        <v>8224</v>
      </c>
      <c r="H2235" t="s">
        <v>8246</v>
      </c>
      <c r="I2235">
        <v>1480613650</v>
      </c>
      <c r="J2235">
        <v>1478018050</v>
      </c>
      <c r="K2235" t="b">
        <v>0</v>
      </c>
      <c r="L2235">
        <v>28</v>
      </c>
      <c r="M2235" t="b">
        <v>1</v>
      </c>
      <c r="N2235" t="s">
        <v>8273</v>
      </c>
      <c r="O2235">
        <f t="shared" si="136"/>
        <v>100.47</v>
      </c>
      <c r="P2235">
        <f t="shared" si="137"/>
        <v>107.64</v>
      </c>
      <c r="Q2235" s="5" t="s">
        <v>8319</v>
      </c>
      <c r="R2235" t="s">
        <v>8321</v>
      </c>
      <c r="S2235" s="9">
        <f t="shared" si="138"/>
        <v>42675.357060185182</v>
      </c>
      <c r="T2235" s="9">
        <f t="shared" si="139"/>
        <v>42705.398726851847</v>
      </c>
    </row>
    <row r="2236" spans="1:20" ht="48">
      <c r="A2236">
        <v>653</v>
      </c>
      <c r="B2236" s="3" t="s">
        <v>654</v>
      </c>
      <c r="C2236" s="3" t="s">
        <v>4763</v>
      </c>
      <c r="D2236">
        <v>75000</v>
      </c>
      <c r="E2236">
        <v>106084.5</v>
      </c>
      <c r="F2236" t="s">
        <v>8219</v>
      </c>
      <c r="G2236" t="s">
        <v>8224</v>
      </c>
      <c r="H2236" t="s">
        <v>8246</v>
      </c>
      <c r="I2236">
        <v>1440082240</v>
      </c>
      <c r="J2236">
        <v>1436885440</v>
      </c>
      <c r="K2236" t="b">
        <v>0</v>
      </c>
      <c r="L2236">
        <v>1107</v>
      </c>
      <c r="M2236" t="b">
        <v>1</v>
      </c>
      <c r="N2236" t="s">
        <v>8273</v>
      </c>
      <c r="O2236">
        <f t="shared" si="136"/>
        <v>141.44999999999999</v>
      </c>
      <c r="P2236">
        <f t="shared" si="137"/>
        <v>95.83</v>
      </c>
      <c r="Q2236" s="5" t="s">
        <v>8319</v>
      </c>
      <c r="R2236" t="s">
        <v>8321</v>
      </c>
      <c r="S2236" s="9">
        <f t="shared" si="138"/>
        <v>42199.285185185181</v>
      </c>
      <c r="T2236" s="9">
        <f t="shared" si="139"/>
        <v>42236.285185185181</v>
      </c>
    </row>
    <row r="2237" spans="1:20" ht="48">
      <c r="A2237">
        <v>654</v>
      </c>
      <c r="B2237" s="3" t="s">
        <v>655</v>
      </c>
      <c r="C2237" s="3" t="s">
        <v>4764</v>
      </c>
      <c r="D2237">
        <v>12000</v>
      </c>
      <c r="E2237">
        <v>32075</v>
      </c>
      <c r="F2237" t="s">
        <v>8219</v>
      </c>
      <c r="G2237" t="s">
        <v>8224</v>
      </c>
      <c r="H2237" t="s">
        <v>8246</v>
      </c>
      <c r="I2237">
        <v>1436396313</v>
      </c>
      <c r="J2237">
        <v>1433804313</v>
      </c>
      <c r="K2237" t="b">
        <v>0</v>
      </c>
      <c r="L2237">
        <v>1013</v>
      </c>
      <c r="M2237" t="b">
        <v>1</v>
      </c>
      <c r="N2237" t="s">
        <v>8273</v>
      </c>
      <c r="O2237">
        <f t="shared" si="136"/>
        <v>267.29000000000002</v>
      </c>
      <c r="P2237">
        <f t="shared" si="137"/>
        <v>31.66</v>
      </c>
      <c r="Q2237" s="5" t="s">
        <v>8319</v>
      </c>
      <c r="R2237" t="s">
        <v>8321</v>
      </c>
      <c r="S2237" s="9">
        <f t="shared" si="138"/>
        <v>42163.623993055553</v>
      </c>
      <c r="T2237" s="9">
        <f t="shared" si="139"/>
        <v>42193.623993055553</v>
      </c>
    </row>
    <row r="2238" spans="1:20" ht="48">
      <c r="A2238">
        <v>655</v>
      </c>
      <c r="B2238" s="3" t="s">
        <v>656</v>
      </c>
      <c r="C2238" s="3" t="s">
        <v>4765</v>
      </c>
      <c r="D2238">
        <v>8000</v>
      </c>
      <c r="E2238">
        <v>11751</v>
      </c>
      <c r="F2238" t="s">
        <v>8219</v>
      </c>
      <c r="G2238" t="s">
        <v>8224</v>
      </c>
      <c r="H2238" t="s">
        <v>8246</v>
      </c>
      <c r="I2238">
        <v>1426197512</v>
      </c>
      <c r="J2238">
        <v>1423609112</v>
      </c>
      <c r="K2238" t="b">
        <v>0</v>
      </c>
      <c r="L2238">
        <v>274</v>
      </c>
      <c r="M2238" t="b">
        <v>1</v>
      </c>
      <c r="N2238" t="s">
        <v>8273</v>
      </c>
      <c r="O2238">
        <f t="shared" si="136"/>
        <v>146.88999999999999</v>
      </c>
      <c r="P2238">
        <f t="shared" si="137"/>
        <v>42.89</v>
      </c>
      <c r="Q2238" s="5" t="s">
        <v>8319</v>
      </c>
      <c r="R2238" t="s">
        <v>8321</v>
      </c>
      <c r="S2238" s="9">
        <f t="shared" si="138"/>
        <v>42045.623981481483</v>
      </c>
      <c r="T2238" s="9">
        <f t="shared" si="139"/>
        <v>42075.582314814812</v>
      </c>
    </row>
    <row r="2239" spans="1:20" ht="48">
      <c r="A2239">
        <v>656</v>
      </c>
      <c r="B2239" s="3" t="s">
        <v>657</v>
      </c>
      <c r="C2239" s="3" t="s">
        <v>4766</v>
      </c>
      <c r="D2239">
        <v>5000</v>
      </c>
      <c r="E2239">
        <v>10678</v>
      </c>
      <c r="F2239" t="s">
        <v>8219</v>
      </c>
      <c r="G2239" t="s">
        <v>8224</v>
      </c>
      <c r="H2239" t="s">
        <v>8246</v>
      </c>
      <c r="I2239">
        <v>1460917119</v>
      </c>
      <c r="J2239">
        <v>1455736719</v>
      </c>
      <c r="K2239" t="b">
        <v>0</v>
      </c>
      <c r="L2239">
        <v>87</v>
      </c>
      <c r="M2239" t="b">
        <v>1</v>
      </c>
      <c r="N2239" t="s">
        <v>8273</v>
      </c>
      <c r="O2239">
        <f t="shared" si="136"/>
        <v>213.56</v>
      </c>
      <c r="P2239">
        <f t="shared" si="137"/>
        <v>122.74</v>
      </c>
      <c r="Q2239" s="5" t="s">
        <v>8319</v>
      </c>
      <c r="R2239" t="s">
        <v>8321</v>
      </c>
      <c r="S2239" s="9">
        <f t="shared" si="138"/>
        <v>42417.471284722218</v>
      </c>
      <c r="T2239" s="9">
        <f t="shared" si="139"/>
        <v>42477.429618055554</v>
      </c>
    </row>
    <row r="2240" spans="1:20" ht="48">
      <c r="A2240">
        <v>657</v>
      </c>
      <c r="B2240" s="3" t="s">
        <v>658</v>
      </c>
      <c r="C2240" s="3" t="s">
        <v>4767</v>
      </c>
      <c r="D2240">
        <v>15000</v>
      </c>
      <c r="E2240">
        <v>18855</v>
      </c>
      <c r="F2240" t="s">
        <v>8219</v>
      </c>
      <c r="G2240" t="s">
        <v>8224</v>
      </c>
      <c r="H2240" t="s">
        <v>8246</v>
      </c>
      <c r="I2240">
        <v>1450901872</v>
      </c>
      <c r="J2240">
        <v>1448309872</v>
      </c>
      <c r="K2240" t="b">
        <v>0</v>
      </c>
      <c r="L2240">
        <v>99</v>
      </c>
      <c r="M2240" t="b">
        <v>1</v>
      </c>
      <c r="N2240" t="s">
        <v>8273</v>
      </c>
      <c r="O2240">
        <f t="shared" si="136"/>
        <v>125.7</v>
      </c>
      <c r="P2240">
        <f t="shared" si="137"/>
        <v>190.45</v>
      </c>
      <c r="Q2240" s="5" t="s">
        <v>8319</v>
      </c>
      <c r="R2240" t="s">
        <v>8321</v>
      </c>
      <c r="S2240" s="9">
        <f t="shared" si="138"/>
        <v>42331.512407407405</v>
      </c>
      <c r="T2240" s="9">
        <f t="shared" si="139"/>
        <v>42361.512407407405</v>
      </c>
    </row>
    <row r="2241" spans="1:20" ht="48">
      <c r="A2241">
        <v>658</v>
      </c>
      <c r="B2241" s="3" t="s">
        <v>659</v>
      </c>
      <c r="C2241" s="3" t="s">
        <v>4768</v>
      </c>
      <c r="D2241">
        <v>28888</v>
      </c>
      <c r="E2241">
        <v>30177</v>
      </c>
      <c r="F2241" t="s">
        <v>8219</v>
      </c>
      <c r="G2241" t="s">
        <v>8224</v>
      </c>
      <c r="H2241" t="s">
        <v>8246</v>
      </c>
      <c r="I2241">
        <v>1437933600</v>
      </c>
      <c r="J2241">
        <v>1435117889</v>
      </c>
      <c r="K2241" t="b">
        <v>0</v>
      </c>
      <c r="L2241">
        <v>276</v>
      </c>
      <c r="M2241" t="b">
        <v>1</v>
      </c>
      <c r="N2241" t="s">
        <v>8273</v>
      </c>
      <c r="O2241">
        <f t="shared" si="136"/>
        <v>104.46</v>
      </c>
      <c r="P2241">
        <f t="shared" si="137"/>
        <v>109.34</v>
      </c>
      <c r="Q2241" s="5" t="s">
        <v>8319</v>
      </c>
      <c r="R2241" t="s">
        <v>8321</v>
      </c>
      <c r="S2241" s="9">
        <f t="shared" si="138"/>
        <v>42178.827418981477</v>
      </c>
      <c r="T2241" s="9">
        <f t="shared" si="139"/>
        <v>42211.416666666664</v>
      </c>
    </row>
    <row r="2242" spans="1:20" ht="16">
      <c r="A2242">
        <v>659</v>
      </c>
      <c r="B2242" s="3" t="s">
        <v>660</v>
      </c>
      <c r="C2242" s="3" t="s">
        <v>4769</v>
      </c>
      <c r="D2242">
        <v>3000</v>
      </c>
      <c r="E2242">
        <v>3017</v>
      </c>
      <c r="F2242" t="s">
        <v>8219</v>
      </c>
      <c r="G2242" t="s">
        <v>8224</v>
      </c>
      <c r="H2242" t="s">
        <v>8246</v>
      </c>
      <c r="I2242">
        <v>1440339295</v>
      </c>
      <c r="J2242">
        <v>1437747295</v>
      </c>
      <c r="K2242" t="b">
        <v>0</v>
      </c>
      <c r="L2242">
        <v>21</v>
      </c>
      <c r="M2242" t="b">
        <v>1</v>
      </c>
      <c r="N2242" t="s">
        <v>8273</v>
      </c>
      <c r="O2242">
        <f t="shared" ref="O2242:O2305" si="140">ROUND((E2242/D2242*100),2)</f>
        <v>100.57</v>
      </c>
      <c r="P2242">
        <f t="shared" ref="P2242:P2305" si="141">ROUND((E2242/L2242),2)</f>
        <v>143.66999999999999</v>
      </c>
      <c r="Q2242" s="5" t="s">
        <v>8319</v>
      </c>
      <c r="R2242" t="s">
        <v>8321</v>
      </c>
      <c r="S2242" s="9">
        <f t="shared" si="138"/>
        <v>42209.260358796295</v>
      </c>
      <c r="T2242" s="9">
        <f t="shared" si="139"/>
        <v>42239.260358796295</v>
      </c>
    </row>
    <row r="2243" spans="1:20" ht="48">
      <c r="A2243">
        <v>660</v>
      </c>
      <c r="B2243" s="3" t="s">
        <v>661</v>
      </c>
      <c r="C2243" s="3" t="s">
        <v>4770</v>
      </c>
      <c r="D2243">
        <v>50000</v>
      </c>
      <c r="E2243">
        <v>1529</v>
      </c>
      <c r="F2243" t="s">
        <v>8221</v>
      </c>
      <c r="G2243" t="s">
        <v>8224</v>
      </c>
      <c r="H2243" t="s">
        <v>8246</v>
      </c>
      <c r="I2243">
        <v>1415558879</v>
      </c>
      <c r="J2243">
        <v>1412963279</v>
      </c>
      <c r="K2243" t="b">
        <v>0</v>
      </c>
      <c r="L2243">
        <v>18</v>
      </c>
      <c r="M2243" t="b">
        <v>0</v>
      </c>
      <c r="N2243" t="s">
        <v>8273</v>
      </c>
      <c r="O2243">
        <f t="shared" si="140"/>
        <v>3.06</v>
      </c>
      <c r="P2243">
        <f t="shared" si="141"/>
        <v>84.94</v>
      </c>
      <c r="Q2243" s="5" t="s">
        <v>8319</v>
      </c>
      <c r="R2243" t="s">
        <v>8321</v>
      </c>
      <c r="S2243" s="9">
        <f t="shared" ref="S2243:S2306" si="142">(J2243/86400)+25569+(-8/24)</f>
        <v>41922.408321759256</v>
      </c>
      <c r="T2243" s="9">
        <f t="shared" ref="T2243:T2306" si="143">(I2243/86400)+25569+(-8/24)</f>
        <v>41952.44998842592</v>
      </c>
    </row>
    <row r="2244" spans="1:20" ht="48">
      <c r="A2244">
        <v>661</v>
      </c>
      <c r="B2244" s="3" t="s">
        <v>662</v>
      </c>
      <c r="C2244" s="3" t="s">
        <v>4771</v>
      </c>
      <c r="D2244">
        <v>10000</v>
      </c>
      <c r="E2244">
        <v>95</v>
      </c>
      <c r="F2244" t="s">
        <v>8221</v>
      </c>
      <c r="G2244" t="s">
        <v>8224</v>
      </c>
      <c r="H2244" t="s">
        <v>8246</v>
      </c>
      <c r="I2244">
        <v>1477236559</v>
      </c>
      <c r="J2244">
        <v>1474644559</v>
      </c>
      <c r="K2244" t="b">
        <v>0</v>
      </c>
      <c r="L2244">
        <v>9</v>
      </c>
      <c r="M2244" t="b">
        <v>0</v>
      </c>
      <c r="N2244" t="s">
        <v>8273</v>
      </c>
      <c r="O2244">
        <f t="shared" si="140"/>
        <v>0.95</v>
      </c>
      <c r="P2244">
        <f t="shared" si="141"/>
        <v>10.56</v>
      </c>
      <c r="Q2244" s="5" t="s">
        <v>8319</v>
      </c>
      <c r="R2244" t="s">
        <v>8321</v>
      </c>
      <c r="S2244" s="9">
        <f t="shared" si="142"/>
        <v>42636.312025462961</v>
      </c>
      <c r="T2244" s="9">
        <f t="shared" si="143"/>
        <v>42666.312025462961</v>
      </c>
    </row>
    <row r="2245" spans="1:20" ht="32">
      <c r="A2245">
        <v>662</v>
      </c>
      <c r="B2245" s="3" t="s">
        <v>663</v>
      </c>
      <c r="C2245" s="3" t="s">
        <v>4772</v>
      </c>
      <c r="D2245">
        <v>39000</v>
      </c>
      <c r="E2245">
        <v>156</v>
      </c>
      <c r="F2245" t="s">
        <v>8221</v>
      </c>
      <c r="G2245" t="s">
        <v>8224</v>
      </c>
      <c r="H2245" t="s">
        <v>8246</v>
      </c>
      <c r="I2245">
        <v>1421404247</v>
      </c>
      <c r="J2245">
        <v>1418812247</v>
      </c>
      <c r="K2245" t="b">
        <v>0</v>
      </c>
      <c r="L2245">
        <v>4</v>
      </c>
      <c r="M2245" t="b">
        <v>0</v>
      </c>
      <c r="N2245" t="s">
        <v>8273</v>
      </c>
      <c r="O2245">
        <f t="shared" si="140"/>
        <v>0.4</v>
      </c>
      <c r="P2245">
        <f t="shared" si="141"/>
        <v>39</v>
      </c>
      <c r="Q2245" s="5" t="s">
        <v>8319</v>
      </c>
      <c r="R2245" t="s">
        <v>8321</v>
      </c>
      <c r="S2245" s="9">
        <f t="shared" si="142"/>
        <v>41990.104710648149</v>
      </c>
      <c r="T2245" s="9">
        <f t="shared" si="143"/>
        <v>42020.104710648149</v>
      </c>
    </row>
    <row r="2246" spans="1:20" ht="48">
      <c r="A2246">
        <v>663</v>
      </c>
      <c r="B2246" s="3" t="s">
        <v>664</v>
      </c>
      <c r="C2246" s="3" t="s">
        <v>4773</v>
      </c>
      <c r="D2246">
        <v>200000</v>
      </c>
      <c r="E2246">
        <v>700</v>
      </c>
      <c r="F2246" t="s">
        <v>8221</v>
      </c>
      <c r="G2246" t="s">
        <v>8232</v>
      </c>
      <c r="H2246" t="s">
        <v>8253</v>
      </c>
      <c r="I2246">
        <v>1437250456</v>
      </c>
      <c r="J2246">
        <v>1434658456</v>
      </c>
      <c r="K2246" t="b">
        <v>0</v>
      </c>
      <c r="L2246">
        <v>7</v>
      </c>
      <c r="M2246" t="b">
        <v>0</v>
      </c>
      <c r="N2246" t="s">
        <v>8273</v>
      </c>
      <c r="O2246">
        <f t="shared" si="140"/>
        <v>0.35</v>
      </c>
      <c r="P2246">
        <f t="shared" si="141"/>
        <v>100</v>
      </c>
      <c r="Q2246" s="5" t="s">
        <v>8319</v>
      </c>
      <c r="R2246" t="s">
        <v>8321</v>
      </c>
      <c r="S2246" s="9">
        <f t="shared" si="142"/>
        <v>42173.509907407402</v>
      </c>
      <c r="T2246" s="9">
        <f t="shared" si="143"/>
        <v>42203.509907407402</v>
      </c>
    </row>
    <row r="2247" spans="1:20" ht="48">
      <c r="A2247">
        <v>664</v>
      </c>
      <c r="B2247" s="3" t="s">
        <v>665</v>
      </c>
      <c r="C2247" s="3" t="s">
        <v>4774</v>
      </c>
      <c r="D2247">
        <v>12000</v>
      </c>
      <c r="E2247">
        <v>904</v>
      </c>
      <c r="F2247" t="s">
        <v>8221</v>
      </c>
      <c r="G2247" t="s">
        <v>8224</v>
      </c>
      <c r="H2247" t="s">
        <v>8246</v>
      </c>
      <c r="I2247">
        <v>1428940775</v>
      </c>
      <c r="J2247">
        <v>1426348775</v>
      </c>
      <c r="K2247" t="b">
        <v>0</v>
      </c>
      <c r="L2247">
        <v>29</v>
      </c>
      <c r="M2247" t="b">
        <v>0</v>
      </c>
      <c r="N2247" t="s">
        <v>8273</v>
      </c>
      <c r="O2247">
        <f t="shared" si="140"/>
        <v>7.53</v>
      </c>
      <c r="P2247">
        <f t="shared" si="141"/>
        <v>31.17</v>
      </c>
      <c r="Q2247" s="5" t="s">
        <v>8319</v>
      </c>
      <c r="R2247" t="s">
        <v>8321</v>
      </c>
      <c r="S2247" s="9">
        <f t="shared" si="142"/>
        <v>42077.333043981482</v>
      </c>
      <c r="T2247" s="9">
        <f t="shared" si="143"/>
        <v>42107.333043981482</v>
      </c>
    </row>
    <row r="2248" spans="1:20" ht="48">
      <c r="A2248">
        <v>665</v>
      </c>
      <c r="B2248" s="3" t="s">
        <v>666</v>
      </c>
      <c r="C2248" s="3" t="s">
        <v>4775</v>
      </c>
      <c r="D2248">
        <v>10000</v>
      </c>
      <c r="E2248">
        <v>1864</v>
      </c>
      <c r="F2248" t="s">
        <v>8221</v>
      </c>
      <c r="G2248" t="s">
        <v>8224</v>
      </c>
      <c r="H2248" t="s">
        <v>8246</v>
      </c>
      <c r="I2248">
        <v>1484327061</v>
      </c>
      <c r="J2248">
        <v>1479143061</v>
      </c>
      <c r="K2248" t="b">
        <v>0</v>
      </c>
      <c r="L2248">
        <v>12</v>
      </c>
      <c r="M2248" t="b">
        <v>0</v>
      </c>
      <c r="N2248" t="s">
        <v>8273</v>
      </c>
      <c r="O2248">
        <f t="shared" si="140"/>
        <v>18.64</v>
      </c>
      <c r="P2248">
        <f t="shared" si="141"/>
        <v>155.33000000000001</v>
      </c>
      <c r="Q2248" s="5" t="s">
        <v>8319</v>
      </c>
      <c r="R2248" t="s">
        <v>8321</v>
      </c>
      <c r="S2248" s="9">
        <f t="shared" si="142"/>
        <v>42688.378020833326</v>
      </c>
      <c r="T2248" s="9">
        <f t="shared" si="143"/>
        <v>42748.378020833326</v>
      </c>
    </row>
    <row r="2249" spans="1:20" ht="48">
      <c r="A2249">
        <v>666</v>
      </c>
      <c r="B2249" s="3" t="s">
        <v>667</v>
      </c>
      <c r="C2249" s="3" t="s">
        <v>4776</v>
      </c>
      <c r="D2249">
        <v>200000</v>
      </c>
      <c r="E2249">
        <v>8</v>
      </c>
      <c r="F2249" t="s">
        <v>8221</v>
      </c>
      <c r="G2249" t="s">
        <v>8224</v>
      </c>
      <c r="H2249" t="s">
        <v>8246</v>
      </c>
      <c r="I2249">
        <v>1408305498</v>
      </c>
      <c r="J2249">
        <v>1405713498</v>
      </c>
      <c r="K2249" t="b">
        <v>0</v>
      </c>
      <c r="L2249">
        <v>4</v>
      </c>
      <c r="M2249" t="b">
        <v>0</v>
      </c>
      <c r="N2249" t="s">
        <v>8273</v>
      </c>
      <c r="O2249">
        <f t="shared" si="140"/>
        <v>0</v>
      </c>
      <c r="P2249">
        <f t="shared" si="141"/>
        <v>2</v>
      </c>
      <c r="Q2249" s="5" t="s">
        <v>8319</v>
      </c>
      <c r="R2249" t="s">
        <v>8321</v>
      </c>
      <c r="S2249" s="9">
        <f t="shared" si="142"/>
        <v>41838.498819444438</v>
      </c>
      <c r="T2249" s="9">
        <f t="shared" si="143"/>
        <v>41868.498819444438</v>
      </c>
    </row>
    <row r="2250" spans="1:20" ht="48">
      <c r="A2250">
        <v>667</v>
      </c>
      <c r="B2250" s="3" t="s">
        <v>668</v>
      </c>
      <c r="C2250" s="3" t="s">
        <v>4777</v>
      </c>
      <c r="D2250">
        <v>50000</v>
      </c>
      <c r="E2250">
        <v>5010</v>
      </c>
      <c r="F2250" t="s">
        <v>8221</v>
      </c>
      <c r="G2250" t="s">
        <v>8237</v>
      </c>
      <c r="H2250" t="s">
        <v>8249</v>
      </c>
      <c r="I2250">
        <v>1477731463</v>
      </c>
      <c r="J2250">
        <v>1474275463</v>
      </c>
      <c r="K2250" t="b">
        <v>0</v>
      </c>
      <c r="L2250">
        <v>28</v>
      </c>
      <c r="M2250" t="b">
        <v>0</v>
      </c>
      <c r="N2250" t="s">
        <v>8273</v>
      </c>
      <c r="O2250">
        <f t="shared" si="140"/>
        <v>10.02</v>
      </c>
      <c r="P2250">
        <f t="shared" si="141"/>
        <v>178.93</v>
      </c>
      <c r="Q2250" s="5" t="s">
        <v>8319</v>
      </c>
      <c r="R2250" t="s">
        <v>8321</v>
      </c>
      <c r="S2250" s="9">
        <f t="shared" si="142"/>
        <v>42632.040081018517</v>
      </c>
      <c r="T2250" s="9">
        <f t="shared" si="143"/>
        <v>42672.040081018517</v>
      </c>
    </row>
    <row r="2251" spans="1:20" ht="48">
      <c r="A2251">
        <v>668</v>
      </c>
      <c r="B2251" s="3" t="s">
        <v>669</v>
      </c>
      <c r="C2251" s="3" t="s">
        <v>4778</v>
      </c>
      <c r="D2251">
        <v>15000</v>
      </c>
      <c r="E2251">
        <v>684</v>
      </c>
      <c r="F2251" t="s">
        <v>8221</v>
      </c>
      <c r="G2251" t="s">
        <v>8224</v>
      </c>
      <c r="H2251" t="s">
        <v>8246</v>
      </c>
      <c r="I2251">
        <v>1431374222</v>
      </c>
      <c r="J2251">
        <v>1427486222</v>
      </c>
      <c r="K2251" t="b">
        <v>0</v>
      </c>
      <c r="L2251">
        <v>25</v>
      </c>
      <c r="M2251" t="b">
        <v>0</v>
      </c>
      <c r="N2251" t="s">
        <v>8273</v>
      </c>
      <c r="O2251">
        <f t="shared" si="140"/>
        <v>4.5599999999999996</v>
      </c>
      <c r="P2251">
        <f t="shared" si="141"/>
        <v>27.36</v>
      </c>
      <c r="Q2251" s="5" t="s">
        <v>8319</v>
      </c>
      <c r="R2251" t="s">
        <v>8321</v>
      </c>
      <c r="S2251" s="9">
        <f t="shared" si="142"/>
        <v>42090.497939814813</v>
      </c>
      <c r="T2251" s="9">
        <f t="shared" si="143"/>
        <v>42135.497939814813</v>
      </c>
    </row>
    <row r="2252" spans="1:20" ht="64">
      <c r="A2252">
        <v>669</v>
      </c>
      <c r="B2252" s="3" t="s">
        <v>670</v>
      </c>
      <c r="C2252" s="3" t="s">
        <v>4779</v>
      </c>
      <c r="D2252">
        <v>200000</v>
      </c>
      <c r="E2252">
        <v>43015</v>
      </c>
      <c r="F2252" t="s">
        <v>8221</v>
      </c>
      <c r="G2252" t="s">
        <v>8235</v>
      </c>
      <c r="H2252" t="s">
        <v>8255</v>
      </c>
      <c r="I2252">
        <v>1467817258</v>
      </c>
      <c r="J2252">
        <v>1465225258</v>
      </c>
      <c r="K2252" t="b">
        <v>0</v>
      </c>
      <c r="L2252">
        <v>28</v>
      </c>
      <c r="M2252" t="b">
        <v>0</v>
      </c>
      <c r="N2252" t="s">
        <v>8273</v>
      </c>
      <c r="O2252">
        <f t="shared" si="140"/>
        <v>21.51</v>
      </c>
      <c r="P2252">
        <f t="shared" si="141"/>
        <v>1536.25</v>
      </c>
      <c r="Q2252" s="5" t="s">
        <v>8319</v>
      </c>
      <c r="R2252" t="s">
        <v>8321</v>
      </c>
      <c r="S2252" s="9">
        <f t="shared" si="142"/>
        <v>42527.292337962957</v>
      </c>
      <c r="T2252" s="9">
        <f t="shared" si="143"/>
        <v>42557.292337962957</v>
      </c>
    </row>
    <row r="2253" spans="1:20" ht="48">
      <c r="A2253">
        <v>670</v>
      </c>
      <c r="B2253" s="3" t="s">
        <v>671</v>
      </c>
      <c r="C2253" s="3" t="s">
        <v>4780</v>
      </c>
      <c r="D2253">
        <v>90000</v>
      </c>
      <c r="E2253">
        <v>26349</v>
      </c>
      <c r="F2253" t="s">
        <v>8221</v>
      </c>
      <c r="G2253" t="s">
        <v>8237</v>
      </c>
      <c r="H2253" t="s">
        <v>8249</v>
      </c>
      <c r="I2253">
        <v>1466323800</v>
      </c>
      <c r="J2253">
        <v>1463418120</v>
      </c>
      <c r="K2253" t="b">
        <v>0</v>
      </c>
      <c r="L2253">
        <v>310</v>
      </c>
      <c r="M2253" t="b">
        <v>0</v>
      </c>
      <c r="N2253" t="s">
        <v>8273</v>
      </c>
      <c r="O2253">
        <f t="shared" si="140"/>
        <v>29.28</v>
      </c>
      <c r="P2253">
        <f t="shared" si="141"/>
        <v>85</v>
      </c>
      <c r="Q2253" s="5" t="s">
        <v>8319</v>
      </c>
      <c r="R2253" t="s">
        <v>8321</v>
      </c>
      <c r="S2253" s="9">
        <f t="shared" si="142"/>
        <v>42506.376388888886</v>
      </c>
      <c r="T2253" s="9">
        <f t="shared" si="143"/>
        <v>42540.006944444445</v>
      </c>
    </row>
    <row r="2254" spans="1:20" ht="48">
      <c r="A2254">
        <v>671</v>
      </c>
      <c r="B2254" s="3" t="s">
        <v>672</v>
      </c>
      <c r="C2254" s="3" t="s">
        <v>4781</v>
      </c>
      <c r="D2254">
        <v>30000</v>
      </c>
      <c r="E2254">
        <v>11828</v>
      </c>
      <c r="F2254" t="s">
        <v>8221</v>
      </c>
      <c r="G2254" t="s">
        <v>8224</v>
      </c>
      <c r="H2254" t="s">
        <v>8246</v>
      </c>
      <c r="I2254">
        <v>1421208000</v>
      </c>
      <c r="J2254">
        <v>1418315852</v>
      </c>
      <c r="K2254" t="b">
        <v>0</v>
      </c>
      <c r="L2254">
        <v>15</v>
      </c>
      <c r="M2254" t="b">
        <v>0</v>
      </c>
      <c r="N2254" t="s">
        <v>8273</v>
      </c>
      <c r="O2254">
        <f t="shared" si="140"/>
        <v>39.43</v>
      </c>
      <c r="P2254">
        <f t="shared" si="141"/>
        <v>788.53</v>
      </c>
      <c r="Q2254" s="5" t="s">
        <v>8319</v>
      </c>
      <c r="R2254" t="s">
        <v>8321</v>
      </c>
      <c r="S2254" s="9">
        <f t="shared" si="142"/>
        <v>41984.359398148146</v>
      </c>
      <c r="T2254" s="9">
        <f t="shared" si="143"/>
        <v>42017.833333333336</v>
      </c>
    </row>
    <row r="2255" spans="1:20" ht="48">
      <c r="A2255">
        <v>672</v>
      </c>
      <c r="B2255" s="3" t="s">
        <v>673</v>
      </c>
      <c r="C2255" s="3" t="s">
        <v>4782</v>
      </c>
      <c r="D2255">
        <v>50000</v>
      </c>
      <c r="E2255">
        <v>10814</v>
      </c>
      <c r="F2255" t="s">
        <v>8221</v>
      </c>
      <c r="G2255" t="s">
        <v>8224</v>
      </c>
      <c r="H2255" t="s">
        <v>8246</v>
      </c>
      <c r="I2255">
        <v>1420088340</v>
      </c>
      <c r="J2255">
        <v>1417410964</v>
      </c>
      <c r="K2255" t="b">
        <v>0</v>
      </c>
      <c r="L2255">
        <v>215</v>
      </c>
      <c r="M2255" t="b">
        <v>0</v>
      </c>
      <c r="N2255" t="s">
        <v>8273</v>
      </c>
      <c r="O2255">
        <f t="shared" si="140"/>
        <v>21.63</v>
      </c>
      <c r="P2255">
        <f t="shared" si="141"/>
        <v>50.3</v>
      </c>
      <c r="Q2255" s="5" t="s">
        <v>8319</v>
      </c>
      <c r="R2255" t="s">
        <v>8321</v>
      </c>
      <c r="S2255" s="9">
        <f t="shared" si="142"/>
        <v>41973.886157407404</v>
      </c>
      <c r="T2255" s="9">
        <f t="shared" si="143"/>
        <v>42004.874305555553</v>
      </c>
    </row>
    <row r="2256" spans="1:20" ht="48">
      <c r="A2256">
        <v>673</v>
      </c>
      <c r="B2256" s="3" t="s">
        <v>674</v>
      </c>
      <c r="C2256" s="3" t="s">
        <v>4783</v>
      </c>
      <c r="D2256">
        <v>100000</v>
      </c>
      <c r="E2256">
        <v>205</v>
      </c>
      <c r="F2256" t="s">
        <v>8221</v>
      </c>
      <c r="G2256" t="s">
        <v>8224</v>
      </c>
      <c r="H2256" t="s">
        <v>8246</v>
      </c>
      <c r="I2256">
        <v>1409602217</v>
      </c>
      <c r="J2256">
        <v>1405714217</v>
      </c>
      <c r="K2256" t="b">
        <v>0</v>
      </c>
      <c r="L2256">
        <v>3</v>
      </c>
      <c r="M2256" t="b">
        <v>0</v>
      </c>
      <c r="N2256" t="s">
        <v>8273</v>
      </c>
      <c r="O2256">
        <f t="shared" si="140"/>
        <v>0.21</v>
      </c>
      <c r="P2256">
        <f t="shared" si="141"/>
        <v>68.33</v>
      </c>
      <c r="Q2256" s="5" t="s">
        <v>8319</v>
      </c>
      <c r="R2256" t="s">
        <v>8321</v>
      </c>
      <c r="S2256" s="9">
        <f t="shared" si="142"/>
        <v>41838.5071412037</v>
      </c>
      <c r="T2256" s="9">
        <f t="shared" si="143"/>
        <v>41883.5071412037</v>
      </c>
    </row>
    <row r="2257" spans="1:20" ht="32">
      <c r="A2257">
        <v>674</v>
      </c>
      <c r="B2257" s="3" t="s">
        <v>675</v>
      </c>
      <c r="C2257" s="3" t="s">
        <v>4784</v>
      </c>
      <c r="D2257">
        <v>50000</v>
      </c>
      <c r="E2257">
        <v>15</v>
      </c>
      <c r="F2257" t="s">
        <v>8221</v>
      </c>
      <c r="G2257" t="s">
        <v>8224</v>
      </c>
      <c r="H2257" t="s">
        <v>8246</v>
      </c>
      <c r="I2257">
        <v>1407811627</v>
      </c>
      <c r="J2257">
        <v>1402627627</v>
      </c>
      <c r="K2257" t="b">
        <v>0</v>
      </c>
      <c r="L2257">
        <v>2</v>
      </c>
      <c r="M2257" t="b">
        <v>0</v>
      </c>
      <c r="N2257" t="s">
        <v>8273</v>
      </c>
      <c r="O2257">
        <f t="shared" si="140"/>
        <v>0.03</v>
      </c>
      <c r="P2257">
        <f t="shared" si="141"/>
        <v>7.5</v>
      </c>
      <c r="Q2257" s="5" t="s">
        <v>8319</v>
      </c>
      <c r="R2257" t="s">
        <v>8321</v>
      </c>
      <c r="S2257" s="9">
        <f t="shared" si="142"/>
        <v>41802.782719907402</v>
      </c>
      <c r="T2257" s="9">
        <f t="shared" si="143"/>
        <v>41862.782719907402</v>
      </c>
    </row>
    <row r="2258" spans="1:20" ht="48">
      <c r="A2258">
        <v>675</v>
      </c>
      <c r="B2258" s="3" t="s">
        <v>676</v>
      </c>
      <c r="C2258" s="3" t="s">
        <v>4785</v>
      </c>
      <c r="D2258">
        <v>6000</v>
      </c>
      <c r="E2258">
        <v>891</v>
      </c>
      <c r="F2258" t="s">
        <v>8221</v>
      </c>
      <c r="G2258" t="s">
        <v>8224</v>
      </c>
      <c r="H2258" t="s">
        <v>8246</v>
      </c>
      <c r="I2258">
        <v>1420095540</v>
      </c>
      <c r="J2258">
        <v>1417558804</v>
      </c>
      <c r="K2258" t="b">
        <v>0</v>
      </c>
      <c r="L2258">
        <v>26</v>
      </c>
      <c r="M2258" t="b">
        <v>0</v>
      </c>
      <c r="N2258" t="s">
        <v>8273</v>
      </c>
      <c r="O2258">
        <f t="shared" si="140"/>
        <v>14.85</v>
      </c>
      <c r="P2258">
        <f t="shared" si="141"/>
        <v>34.270000000000003</v>
      </c>
      <c r="Q2258" s="5" t="s">
        <v>8319</v>
      </c>
      <c r="R2258" t="s">
        <v>8321</v>
      </c>
      <c r="S2258" s="9">
        <f t="shared" si="142"/>
        <v>41975.597268518519</v>
      </c>
      <c r="T2258" s="9">
        <f t="shared" si="143"/>
        <v>42004.957638888889</v>
      </c>
    </row>
    <row r="2259" spans="1:20" ht="64">
      <c r="A2259">
        <v>676</v>
      </c>
      <c r="B2259" s="3" t="s">
        <v>677</v>
      </c>
      <c r="C2259" s="3" t="s">
        <v>4786</v>
      </c>
      <c r="D2259">
        <v>100000</v>
      </c>
      <c r="E2259">
        <v>1471</v>
      </c>
      <c r="F2259" t="s">
        <v>8221</v>
      </c>
      <c r="G2259" t="s">
        <v>8229</v>
      </c>
      <c r="H2259" t="s">
        <v>8251</v>
      </c>
      <c r="I2259">
        <v>1423333581</v>
      </c>
      <c r="J2259">
        <v>1420741581</v>
      </c>
      <c r="K2259" t="b">
        <v>0</v>
      </c>
      <c r="L2259">
        <v>24</v>
      </c>
      <c r="M2259" t="b">
        <v>0</v>
      </c>
      <c r="N2259" t="s">
        <v>8273</v>
      </c>
      <c r="O2259">
        <f t="shared" si="140"/>
        <v>1.47</v>
      </c>
      <c r="P2259">
        <f t="shared" si="141"/>
        <v>61.29</v>
      </c>
      <c r="Q2259" s="5" t="s">
        <v>8319</v>
      </c>
      <c r="R2259" t="s">
        <v>8321</v>
      </c>
      <c r="S2259" s="9">
        <f t="shared" si="142"/>
        <v>42012.434965277775</v>
      </c>
      <c r="T2259" s="9">
        <f t="shared" si="143"/>
        <v>42042.434965277775</v>
      </c>
    </row>
    <row r="2260" spans="1:20" ht="48">
      <c r="A2260">
        <v>677</v>
      </c>
      <c r="B2260" s="3" t="s">
        <v>678</v>
      </c>
      <c r="C2260" s="3" t="s">
        <v>4787</v>
      </c>
      <c r="D2260">
        <v>50000</v>
      </c>
      <c r="E2260">
        <v>12792</v>
      </c>
      <c r="F2260" t="s">
        <v>8221</v>
      </c>
      <c r="G2260" t="s">
        <v>8237</v>
      </c>
      <c r="H2260" t="s">
        <v>8249</v>
      </c>
      <c r="I2260">
        <v>1467106895</v>
      </c>
      <c r="J2260">
        <v>1463218895</v>
      </c>
      <c r="K2260" t="b">
        <v>0</v>
      </c>
      <c r="L2260">
        <v>96</v>
      </c>
      <c r="M2260" t="b">
        <v>0</v>
      </c>
      <c r="N2260" t="s">
        <v>8273</v>
      </c>
      <c r="O2260">
        <f t="shared" si="140"/>
        <v>25.58</v>
      </c>
      <c r="P2260">
        <f t="shared" si="141"/>
        <v>133.25</v>
      </c>
      <c r="Q2260" s="5" t="s">
        <v>8319</v>
      </c>
      <c r="R2260" t="s">
        <v>8321</v>
      </c>
      <c r="S2260" s="9">
        <f t="shared" si="142"/>
        <v>42504.070543981477</v>
      </c>
      <c r="T2260" s="9">
        <f t="shared" si="143"/>
        <v>42549.070543981477</v>
      </c>
    </row>
    <row r="2261" spans="1:20" ht="48">
      <c r="A2261">
        <v>678</v>
      </c>
      <c r="B2261" s="3" t="s">
        <v>679</v>
      </c>
      <c r="C2261" s="3" t="s">
        <v>4788</v>
      </c>
      <c r="D2261">
        <v>29000</v>
      </c>
      <c r="E2261">
        <v>1108</v>
      </c>
      <c r="F2261" t="s">
        <v>8221</v>
      </c>
      <c r="G2261" t="s">
        <v>8224</v>
      </c>
      <c r="H2261" t="s">
        <v>8246</v>
      </c>
      <c r="I2261">
        <v>1463821338</v>
      </c>
      <c r="J2261">
        <v>1461229338</v>
      </c>
      <c r="K2261" t="b">
        <v>0</v>
      </c>
      <c r="L2261">
        <v>17</v>
      </c>
      <c r="M2261" t="b">
        <v>0</v>
      </c>
      <c r="N2261" t="s">
        <v>8273</v>
      </c>
      <c r="O2261">
        <f t="shared" si="140"/>
        <v>3.82</v>
      </c>
      <c r="P2261">
        <f t="shared" si="141"/>
        <v>65.180000000000007</v>
      </c>
      <c r="Q2261" s="5" t="s">
        <v>8319</v>
      </c>
      <c r="R2261" t="s">
        <v>8321</v>
      </c>
      <c r="S2261" s="9">
        <f t="shared" si="142"/>
        <v>42481.043263888881</v>
      </c>
      <c r="T2261" s="9">
        <f t="shared" si="143"/>
        <v>42511.043263888881</v>
      </c>
    </row>
    <row r="2262" spans="1:20" ht="48">
      <c r="A2262">
        <v>679</v>
      </c>
      <c r="B2262" s="3" t="s">
        <v>680</v>
      </c>
      <c r="C2262" s="3" t="s">
        <v>4789</v>
      </c>
      <c r="D2262">
        <v>57000</v>
      </c>
      <c r="E2262">
        <v>8827</v>
      </c>
      <c r="F2262" t="s">
        <v>8221</v>
      </c>
      <c r="G2262" t="s">
        <v>8224</v>
      </c>
      <c r="H2262" t="s">
        <v>8246</v>
      </c>
      <c r="I2262">
        <v>1472920909</v>
      </c>
      <c r="J2262">
        <v>1467736909</v>
      </c>
      <c r="K2262" t="b">
        <v>0</v>
      </c>
      <c r="L2262">
        <v>94</v>
      </c>
      <c r="M2262" t="b">
        <v>0</v>
      </c>
      <c r="N2262" t="s">
        <v>8273</v>
      </c>
      <c r="O2262">
        <f t="shared" si="140"/>
        <v>15.49</v>
      </c>
      <c r="P2262">
        <f t="shared" si="141"/>
        <v>93.9</v>
      </c>
      <c r="Q2262" s="5" t="s">
        <v>8319</v>
      </c>
      <c r="R2262" t="s">
        <v>8321</v>
      </c>
      <c r="S2262" s="9">
        <f t="shared" si="142"/>
        <v>42556.362372685187</v>
      </c>
      <c r="T2262" s="9">
        <f t="shared" si="143"/>
        <v>42616.362372685187</v>
      </c>
    </row>
    <row r="2263" spans="1:20" ht="48">
      <c r="A2263">
        <v>680</v>
      </c>
      <c r="B2263" s="3" t="s">
        <v>681</v>
      </c>
      <c r="C2263" s="3" t="s">
        <v>4790</v>
      </c>
      <c r="D2263">
        <v>75000</v>
      </c>
      <c r="E2263">
        <v>19434</v>
      </c>
      <c r="F2263" t="s">
        <v>8221</v>
      </c>
      <c r="G2263" t="s">
        <v>8224</v>
      </c>
      <c r="H2263" t="s">
        <v>8246</v>
      </c>
      <c r="I2263">
        <v>1410955331</v>
      </c>
      <c r="J2263">
        <v>1407931331</v>
      </c>
      <c r="K2263" t="b">
        <v>0</v>
      </c>
      <c r="L2263">
        <v>129</v>
      </c>
      <c r="M2263" t="b">
        <v>0</v>
      </c>
      <c r="N2263" t="s">
        <v>8273</v>
      </c>
      <c r="O2263">
        <f t="shared" si="140"/>
        <v>25.91</v>
      </c>
      <c r="P2263">
        <f t="shared" si="141"/>
        <v>150.65</v>
      </c>
      <c r="Q2263" s="5" t="s">
        <v>8319</v>
      </c>
      <c r="R2263" t="s">
        <v>8321</v>
      </c>
      <c r="S2263" s="9">
        <f t="shared" si="142"/>
        <v>41864.168182870366</v>
      </c>
      <c r="T2263" s="9">
        <f t="shared" si="143"/>
        <v>41899.168182870366</v>
      </c>
    </row>
    <row r="2264" spans="1:20" ht="48">
      <c r="A2264">
        <v>681</v>
      </c>
      <c r="B2264" s="3" t="s">
        <v>682</v>
      </c>
      <c r="C2264" s="3" t="s">
        <v>4791</v>
      </c>
      <c r="D2264">
        <v>2500</v>
      </c>
      <c r="E2264">
        <v>1</v>
      </c>
      <c r="F2264" t="s">
        <v>8221</v>
      </c>
      <c r="G2264" t="s">
        <v>8224</v>
      </c>
      <c r="H2264" t="s">
        <v>8246</v>
      </c>
      <c r="I2264">
        <v>1477509604</v>
      </c>
      <c r="J2264">
        <v>1474917604</v>
      </c>
      <c r="K2264" t="b">
        <v>0</v>
      </c>
      <c r="L2264">
        <v>1</v>
      </c>
      <c r="M2264" t="b">
        <v>0</v>
      </c>
      <c r="N2264" t="s">
        <v>8273</v>
      </c>
      <c r="O2264">
        <f t="shared" si="140"/>
        <v>0.04</v>
      </c>
      <c r="P2264">
        <f t="shared" si="141"/>
        <v>1</v>
      </c>
      <c r="Q2264" s="5" t="s">
        <v>8319</v>
      </c>
      <c r="R2264" t="s">
        <v>8321</v>
      </c>
      <c r="S2264" s="9">
        <f t="shared" si="142"/>
        <v>42639.472268518519</v>
      </c>
      <c r="T2264" s="9">
        <f t="shared" si="143"/>
        <v>42669.472268518519</v>
      </c>
    </row>
    <row r="2265" spans="1:20" ht="48">
      <c r="A2265">
        <v>682</v>
      </c>
      <c r="B2265" s="3" t="s">
        <v>683</v>
      </c>
      <c r="C2265" s="3" t="s">
        <v>4792</v>
      </c>
      <c r="D2265">
        <v>50000</v>
      </c>
      <c r="E2265">
        <v>53</v>
      </c>
      <c r="F2265" t="s">
        <v>8221</v>
      </c>
      <c r="G2265" t="s">
        <v>8224</v>
      </c>
      <c r="H2265" t="s">
        <v>8246</v>
      </c>
      <c r="I2265">
        <v>1489512122</v>
      </c>
      <c r="J2265">
        <v>1486923722</v>
      </c>
      <c r="K2265" t="b">
        <v>0</v>
      </c>
      <c r="L2265">
        <v>4</v>
      </c>
      <c r="M2265" t="b">
        <v>0</v>
      </c>
      <c r="N2265" t="s">
        <v>8273</v>
      </c>
      <c r="O2265">
        <f t="shared" si="140"/>
        <v>0.11</v>
      </c>
      <c r="P2265">
        <f t="shared" si="141"/>
        <v>13.25</v>
      </c>
      <c r="Q2265" s="5" t="s">
        <v>8319</v>
      </c>
      <c r="R2265" t="s">
        <v>8321</v>
      </c>
      <c r="S2265" s="9">
        <f t="shared" si="142"/>
        <v>42778.431967592587</v>
      </c>
      <c r="T2265" s="9">
        <f t="shared" si="143"/>
        <v>42808.390300925923</v>
      </c>
    </row>
    <row r="2266" spans="1:20" ht="48">
      <c r="A2266">
        <v>683</v>
      </c>
      <c r="B2266" s="3" t="s">
        <v>684</v>
      </c>
      <c r="C2266" s="3" t="s">
        <v>4793</v>
      </c>
      <c r="D2266">
        <v>35000</v>
      </c>
      <c r="E2266">
        <v>298</v>
      </c>
      <c r="F2266" t="s">
        <v>8221</v>
      </c>
      <c r="G2266" t="s">
        <v>8224</v>
      </c>
      <c r="H2266" t="s">
        <v>8246</v>
      </c>
      <c r="I2266">
        <v>1477949764</v>
      </c>
      <c r="J2266">
        <v>1474493764</v>
      </c>
      <c r="K2266" t="b">
        <v>0</v>
      </c>
      <c r="L2266">
        <v>3</v>
      </c>
      <c r="M2266" t="b">
        <v>0</v>
      </c>
      <c r="N2266" t="s">
        <v>8273</v>
      </c>
      <c r="O2266">
        <f t="shared" si="140"/>
        <v>0.85</v>
      </c>
      <c r="P2266">
        <f t="shared" si="141"/>
        <v>99.33</v>
      </c>
      <c r="Q2266" s="5" t="s">
        <v>8319</v>
      </c>
      <c r="R2266" t="s">
        <v>8321</v>
      </c>
      <c r="S2266" s="9">
        <f t="shared" si="142"/>
        <v>42634.566712962966</v>
      </c>
      <c r="T2266" s="9">
        <f t="shared" si="143"/>
        <v>42674.566712962966</v>
      </c>
    </row>
    <row r="2267" spans="1:20" ht="16">
      <c r="A2267">
        <v>684</v>
      </c>
      <c r="B2267" s="3" t="s">
        <v>685</v>
      </c>
      <c r="C2267" s="3" t="s">
        <v>4794</v>
      </c>
      <c r="D2267">
        <v>320000</v>
      </c>
      <c r="E2267">
        <v>23948</v>
      </c>
      <c r="F2267" t="s">
        <v>8221</v>
      </c>
      <c r="G2267" t="s">
        <v>8224</v>
      </c>
      <c r="H2267" t="s">
        <v>8246</v>
      </c>
      <c r="I2267">
        <v>1406257200</v>
      </c>
      <c r="J2267">
        <v>1403176891</v>
      </c>
      <c r="K2267" t="b">
        <v>0</v>
      </c>
      <c r="L2267">
        <v>135</v>
      </c>
      <c r="M2267" t="b">
        <v>0</v>
      </c>
      <c r="N2267" t="s">
        <v>8273</v>
      </c>
      <c r="O2267">
        <f t="shared" si="140"/>
        <v>7.48</v>
      </c>
      <c r="P2267">
        <f t="shared" si="141"/>
        <v>177.39</v>
      </c>
      <c r="Q2267" s="5" t="s">
        <v>8319</v>
      </c>
      <c r="R2267" t="s">
        <v>8321</v>
      </c>
      <c r="S2267" s="9">
        <f t="shared" si="142"/>
        <v>41809.13994212963</v>
      </c>
      <c r="T2267" s="9">
        <f t="shared" si="143"/>
        <v>41844.791666666664</v>
      </c>
    </row>
    <row r="2268" spans="1:20" ht="48">
      <c r="A2268">
        <v>685</v>
      </c>
      <c r="B2268" s="3" t="s">
        <v>686</v>
      </c>
      <c r="C2268" s="3" t="s">
        <v>4795</v>
      </c>
      <c r="D2268">
        <v>2000</v>
      </c>
      <c r="E2268">
        <v>553</v>
      </c>
      <c r="F2268" t="s">
        <v>8221</v>
      </c>
      <c r="G2268" t="s">
        <v>8224</v>
      </c>
      <c r="H2268" t="s">
        <v>8246</v>
      </c>
      <c r="I2268">
        <v>1421095672</v>
      </c>
      <c r="J2268">
        <v>1417207672</v>
      </c>
      <c r="K2268" t="b">
        <v>0</v>
      </c>
      <c r="L2268">
        <v>10</v>
      </c>
      <c r="M2268" t="b">
        <v>0</v>
      </c>
      <c r="N2268" t="s">
        <v>8273</v>
      </c>
      <c r="O2268">
        <f t="shared" si="140"/>
        <v>27.65</v>
      </c>
      <c r="P2268">
        <f t="shared" si="141"/>
        <v>55.3</v>
      </c>
      <c r="Q2268" s="5" t="s">
        <v>8319</v>
      </c>
      <c r="R2268" t="s">
        <v>8321</v>
      </c>
      <c r="S2268" s="9">
        <f t="shared" si="142"/>
        <v>41971.533240740733</v>
      </c>
      <c r="T2268" s="9">
        <f t="shared" si="143"/>
        <v>42016.533240740733</v>
      </c>
    </row>
    <row r="2269" spans="1:20" ht="64">
      <c r="A2269">
        <v>686</v>
      </c>
      <c r="B2269" s="3" t="s">
        <v>687</v>
      </c>
      <c r="C2269" s="3" t="s">
        <v>4796</v>
      </c>
      <c r="D2269">
        <v>500000</v>
      </c>
      <c r="E2269">
        <v>0</v>
      </c>
      <c r="F2269" t="s">
        <v>8221</v>
      </c>
      <c r="G2269" t="s">
        <v>8237</v>
      </c>
      <c r="H2269" t="s">
        <v>8249</v>
      </c>
      <c r="I2269">
        <v>1438618170</v>
      </c>
      <c r="J2269">
        <v>1436026170</v>
      </c>
      <c r="K2269" t="b">
        <v>0</v>
      </c>
      <c r="L2269">
        <v>0</v>
      </c>
      <c r="M2269" t="b">
        <v>0</v>
      </c>
      <c r="N2269" t="s">
        <v>8273</v>
      </c>
      <c r="O2269">
        <f t="shared" si="140"/>
        <v>0</v>
      </c>
      <c r="P2269" t="e">
        <f t="shared" si="141"/>
        <v>#DIV/0!</v>
      </c>
      <c r="Q2269" s="5" t="s">
        <v>8319</v>
      </c>
      <c r="R2269" t="s">
        <v>8321</v>
      </c>
      <c r="S2269" s="9">
        <f t="shared" si="142"/>
        <v>42189.339930555558</v>
      </c>
      <c r="T2269" s="9">
        <f t="shared" si="143"/>
        <v>42219.339930555558</v>
      </c>
    </row>
    <row r="2270" spans="1:20" ht="48">
      <c r="A2270">
        <v>687</v>
      </c>
      <c r="B2270" s="3" t="s">
        <v>688</v>
      </c>
      <c r="C2270" s="3" t="s">
        <v>4797</v>
      </c>
      <c r="D2270">
        <v>100000</v>
      </c>
      <c r="E2270">
        <v>3550</v>
      </c>
      <c r="F2270" t="s">
        <v>8221</v>
      </c>
      <c r="G2270" t="s">
        <v>8238</v>
      </c>
      <c r="H2270" t="s">
        <v>8256</v>
      </c>
      <c r="I2270">
        <v>1486317653</v>
      </c>
      <c r="J2270">
        <v>1481133653</v>
      </c>
      <c r="K2270" t="b">
        <v>0</v>
      </c>
      <c r="L2270">
        <v>6</v>
      </c>
      <c r="M2270" t="b">
        <v>0</v>
      </c>
      <c r="N2270" t="s">
        <v>8273</v>
      </c>
      <c r="O2270">
        <f t="shared" si="140"/>
        <v>3.55</v>
      </c>
      <c r="P2270">
        <f t="shared" si="141"/>
        <v>591.66999999999996</v>
      </c>
      <c r="Q2270" s="5" t="s">
        <v>8319</v>
      </c>
      <c r="R2270" t="s">
        <v>8321</v>
      </c>
      <c r="S2270" s="9">
        <f t="shared" si="142"/>
        <v>42711.417280092595</v>
      </c>
      <c r="T2270" s="9">
        <f t="shared" si="143"/>
        <v>42771.417280092595</v>
      </c>
    </row>
    <row r="2271" spans="1:20" ht="48">
      <c r="A2271">
        <v>688</v>
      </c>
      <c r="B2271" s="3" t="s">
        <v>689</v>
      </c>
      <c r="C2271" s="3" t="s">
        <v>4798</v>
      </c>
      <c r="D2271">
        <v>20000</v>
      </c>
      <c r="E2271">
        <v>14598</v>
      </c>
      <c r="F2271" t="s">
        <v>8221</v>
      </c>
      <c r="G2271" t="s">
        <v>8224</v>
      </c>
      <c r="H2271" t="s">
        <v>8246</v>
      </c>
      <c r="I2271">
        <v>1444876253</v>
      </c>
      <c r="J2271">
        <v>1442284253</v>
      </c>
      <c r="K2271" t="b">
        <v>0</v>
      </c>
      <c r="L2271">
        <v>36</v>
      </c>
      <c r="M2271" t="b">
        <v>0</v>
      </c>
      <c r="N2271" t="s">
        <v>8273</v>
      </c>
      <c r="O2271">
        <f t="shared" si="140"/>
        <v>72.989999999999995</v>
      </c>
      <c r="P2271">
        <f t="shared" si="141"/>
        <v>405.5</v>
      </c>
      <c r="Q2271" s="5" t="s">
        <v>8319</v>
      </c>
      <c r="R2271" t="s">
        <v>8321</v>
      </c>
      <c r="S2271" s="9">
        <f t="shared" si="142"/>
        <v>42261.771446759252</v>
      </c>
      <c r="T2271" s="9">
        <f t="shared" si="143"/>
        <v>42291.771446759252</v>
      </c>
    </row>
    <row r="2272" spans="1:20" ht="48">
      <c r="A2272">
        <v>689</v>
      </c>
      <c r="B2272" s="3" t="s">
        <v>690</v>
      </c>
      <c r="C2272" s="3" t="s">
        <v>4799</v>
      </c>
      <c r="D2272">
        <v>200000</v>
      </c>
      <c r="E2272">
        <v>115297.5</v>
      </c>
      <c r="F2272" t="s">
        <v>8221</v>
      </c>
      <c r="G2272" t="s">
        <v>8224</v>
      </c>
      <c r="H2272" t="s">
        <v>8246</v>
      </c>
      <c r="I2272">
        <v>1481173140</v>
      </c>
      <c r="J2272">
        <v>1478016097</v>
      </c>
      <c r="K2272" t="b">
        <v>0</v>
      </c>
      <c r="L2272">
        <v>336</v>
      </c>
      <c r="M2272" t="b">
        <v>0</v>
      </c>
      <c r="N2272" t="s">
        <v>8273</v>
      </c>
      <c r="O2272">
        <f t="shared" si="140"/>
        <v>57.65</v>
      </c>
      <c r="P2272">
        <f t="shared" si="141"/>
        <v>343.15</v>
      </c>
      <c r="Q2272" s="5" t="s">
        <v>8319</v>
      </c>
      <c r="R2272" t="s">
        <v>8321</v>
      </c>
      <c r="S2272" s="9">
        <f t="shared" si="142"/>
        <v>42675.334456018514</v>
      </c>
      <c r="T2272" s="9">
        <f t="shared" si="143"/>
        <v>42711.874305555553</v>
      </c>
    </row>
    <row r="2273" spans="1:20" ht="32">
      <c r="A2273">
        <v>690</v>
      </c>
      <c r="B2273" s="3" t="s">
        <v>691</v>
      </c>
      <c r="C2273" s="3" t="s">
        <v>4800</v>
      </c>
      <c r="D2273">
        <v>20000</v>
      </c>
      <c r="E2273">
        <v>2468</v>
      </c>
      <c r="F2273" t="s">
        <v>8221</v>
      </c>
      <c r="G2273" t="s">
        <v>8224</v>
      </c>
      <c r="H2273" t="s">
        <v>8246</v>
      </c>
      <c r="I2273">
        <v>1473400800</v>
      </c>
      <c r="J2273">
        <v>1469718841</v>
      </c>
      <c r="K2273" t="b">
        <v>0</v>
      </c>
      <c r="L2273">
        <v>34</v>
      </c>
      <c r="M2273" t="b">
        <v>0</v>
      </c>
      <c r="N2273" t="s">
        <v>8273</v>
      </c>
      <c r="O2273">
        <f t="shared" si="140"/>
        <v>12.34</v>
      </c>
      <c r="P2273">
        <f t="shared" si="141"/>
        <v>72.59</v>
      </c>
      <c r="Q2273" s="5" t="s">
        <v>8319</v>
      </c>
      <c r="R2273" t="s">
        <v>8321</v>
      </c>
      <c r="S2273" s="9">
        <f t="shared" si="142"/>
        <v>42579.301400462959</v>
      </c>
      <c r="T2273" s="9">
        <f t="shared" si="143"/>
        <v>42621.916666666664</v>
      </c>
    </row>
    <row r="2274" spans="1:20" ht="48">
      <c r="A2274">
        <v>691</v>
      </c>
      <c r="B2274" s="3" t="s">
        <v>692</v>
      </c>
      <c r="C2274" s="3" t="s">
        <v>4801</v>
      </c>
      <c r="D2274">
        <v>50000</v>
      </c>
      <c r="E2274">
        <v>260</v>
      </c>
      <c r="F2274" t="s">
        <v>8221</v>
      </c>
      <c r="G2274" t="s">
        <v>8224</v>
      </c>
      <c r="H2274" t="s">
        <v>8246</v>
      </c>
      <c r="I2274">
        <v>1435711246</v>
      </c>
      <c r="J2274">
        <v>1433292046</v>
      </c>
      <c r="K2274" t="b">
        <v>0</v>
      </c>
      <c r="L2274">
        <v>10</v>
      </c>
      <c r="M2274" t="b">
        <v>0</v>
      </c>
      <c r="N2274" t="s">
        <v>8273</v>
      </c>
      <c r="O2274">
        <f t="shared" si="140"/>
        <v>0.52</v>
      </c>
      <c r="P2274">
        <f t="shared" si="141"/>
        <v>26</v>
      </c>
      <c r="Q2274" s="5" t="s">
        <v>8319</v>
      </c>
      <c r="R2274" t="s">
        <v>8321</v>
      </c>
      <c r="S2274" s="9">
        <f t="shared" si="142"/>
        <v>42157.694976851846</v>
      </c>
      <c r="T2274" s="9">
        <f t="shared" si="143"/>
        <v>42185.694976851846</v>
      </c>
    </row>
    <row r="2275" spans="1:20" ht="48">
      <c r="A2275">
        <v>692</v>
      </c>
      <c r="B2275" s="3" t="s">
        <v>693</v>
      </c>
      <c r="C2275" s="3" t="s">
        <v>4802</v>
      </c>
      <c r="D2275">
        <v>20000</v>
      </c>
      <c r="E2275">
        <v>1306</v>
      </c>
      <c r="F2275" t="s">
        <v>8221</v>
      </c>
      <c r="G2275" t="s">
        <v>8225</v>
      </c>
      <c r="H2275" t="s">
        <v>8247</v>
      </c>
      <c r="I2275">
        <v>1482397263</v>
      </c>
      <c r="J2275">
        <v>1479805263</v>
      </c>
      <c r="K2275" t="b">
        <v>0</v>
      </c>
      <c r="L2275">
        <v>201</v>
      </c>
      <c r="M2275" t="b">
        <v>0</v>
      </c>
      <c r="N2275" t="s">
        <v>8273</v>
      </c>
      <c r="O2275">
        <f t="shared" si="140"/>
        <v>6.53</v>
      </c>
      <c r="P2275">
        <f t="shared" si="141"/>
        <v>6.5</v>
      </c>
      <c r="Q2275" s="5" t="s">
        <v>8319</v>
      </c>
      <c r="R2275" t="s">
        <v>8321</v>
      </c>
      <c r="S2275" s="9">
        <f t="shared" si="142"/>
        <v>42696.042395833334</v>
      </c>
      <c r="T2275" s="9">
        <f t="shared" si="143"/>
        <v>42726.042395833334</v>
      </c>
    </row>
    <row r="2276" spans="1:20" ht="32">
      <c r="A2276">
        <v>693</v>
      </c>
      <c r="B2276" s="3" t="s">
        <v>694</v>
      </c>
      <c r="C2276" s="3" t="s">
        <v>4803</v>
      </c>
      <c r="D2276">
        <v>100000</v>
      </c>
      <c r="E2276">
        <v>35338</v>
      </c>
      <c r="F2276" t="s">
        <v>8221</v>
      </c>
      <c r="G2276" t="s">
        <v>8224</v>
      </c>
      <c r="H2276" t="s">
        <v>8246</v>
      </c>
      <c r="I2276">
        <v>1430421827</v>
      </c>
      <c r="J2276">
        <v>1427829827</v>
      </c>
      <c r="K2276" t="b">
        <v>0</v>
      </c>
      <c r="L2276">
        <v>296</v>
      </c>
      <c r="M2276" t="b">
        <v>0</v>
      </c>
      <c r="N2276" t="s">
        <v>8273</v>
      </c>
      <c r="O2276">
        <f t="shared" si="140"/>
        <v>35.340000000000003</v>
      </c>
      <c r="P2276">
        <f t="shared" si="141"/>
        <v>119.39</v>
      </c>
      <c r="Q2276" s="5" t="s">
        <v>8319</v>
      </c>
      <c r="R2276" t="s">
        <v>8321</v>
      </c>
      <c r="S2276" s="9">
        <f t="shared" si="142"/>
        <v>42094.474849537037</v>
      </c>
      <c r="T2276" s="9">
        <f t="shared" si="143"/>
        <v>42124.474849537037</v>
      </c>
    </row>
    <row r="2277" spans="1:20" ht="48">
      <c r="A2277">
        <v>694</v>
      </c>
      <c r="B2277" s="3" t="s">
        <v>695</v>
      </c>
      <c r="C2277" s="3" t="s">
        <v>4804</v>
      </c>
      <c r="D2277">
        <v>150000</v>
      </c>
      <c r="E2277">
        <v>590</v>
      </c>
      <c r="F2277" t="s">
        <v>8221</v>
      </c>
      <c r="G2277" t="s">
        <v>8224</v>
      </c>
      <c r="H2277" t="s">
        <v>8246</v>
      </c>
      <c r="I2277">
        <v>1485964559</v>
      </c>
      <c r="J2277">
        <v>1483372559</v>
      </c>
      <c r="K2277" t="b">
        <v>0</v>
      </c>
      <c r="L2277">
        <v>7</v>
      </c>
      <c r="M2277" t="b">
        <v>0</v>
      </c>
      <c r="N2277" t="s">
        <v>8273</v>
      </c>
      <c r="O2277">
        <f t="shared" si="140"/>
        <v>0.39</v>
      </c>
      <c r="P2277">
        <f t="shared" si="141"/>
        <v>84.29</v>
      </c>
      <c r="Q2277" s="5" t="s">
        <v>8319</v>
      </c>
      <c r="R2277" t="s">
        <v>8321</v>
      </c>
      <c r="S2277" s="9">
        <f t="shared" si="142"/>
        <v>42737.330543981479</v>
      </c>
      <c r="T2277" s="9">
        <f t="shared" si="143"/>
        <v>42767.330543981479</v>
      </c>
    </row>
    <row r="2278" spans="1:20" ht="48">
      <c r="A2278">
        <v>695</v>
      </c>
      <c r="B2278" s="3" t="s">
        <v>696</v>
      </c>
      <c r="C2278" s="3" t="s">
        <v>4805</v>
      </c>
      <c r="D2278">
        <v>60000</v>
      </c>
      <c r="E2278">
        <v>636</v>
      </c>
      <c r="F2278" t="s">
        <v>8221</v>
      </c>
      <c r="G2278" t="s">
        <v>8224</v>
      </c>
      <c r="H2278" t="s">
        <v>8246</v>
      </c>
      <c r="I2278">
        <v>1414758620</v>
      </c>
      <c r="J2278">
        <v>1412166620</v>
      </c>
      <c r="K2278" t="b">
        <v>0</v>
      </c>
      <c r="L2278">
        <v>7</v>
      </c>
      <c r="M2278" t="b">
        <v>0</v>
      </c>
      <c r="N2278" t="s">
        <v>8273</v>
      </c>
      <c r="O2278">
        <f t="shared" si="140"/>
        <v>1.06</v>
      </c>
      <c r="P2278">
        <f t="shared" si="141"/>
        <v>90.86</v>
      </c>
      <c r="Q2278" s="5" t="s">
        <v>8319</v>
      </c>
      <c r="R2278" t="s">
        <v>8321</v>
      </c>
      <c r="S2278" s="9">
        <f t="shared" si="142"/>
        <v>41913.187731481477</v>
      </c>
      <c r="T2278" s="9">
        <f t="shared" si="143"/>
        <v>41943.187731481477</v>
      </c>
    </row>
    <row r="2279" spans="1:20" ht="32">
      <c r="A2279">
        <v>696</v>
      </c>
      <c r="B2279" s="3" t="s">
        <v>697</v>
      </c>
      <c r="C2279" s="3" t="s">
        <v>4806</v>
      </c>
      <c r="D2279">
        <v>175000</v>
      </c>
      <c r="E2279">
        <v>1</v>
      </c>
      <c r="F2279" t="s">
        <v>8221</v>
      </c>
      <c r="G2279" t="s">
        <v>8233</v>
      </c>
      <c r="H2279" t="s">
        <v>8249</v>
      </c>
      <c r="I2279">
        <v>1406326502</v>
      </c>
      <c r="J2279">
        <v>1403734502</v>
      </c>
      <c r="K2279" t="b">
        <v>0</v>
      </c>
      <c r="L2279">
        <v>1</v>
      </c>
      <c r="M2279" t="b">
        <v>0</v>
      </c>
      <c r="N2279" t="s">
        <v>8273</v>
      </c>
      <c r="O2279">
        <f t="shared" si="140"/>
        <v>0</v>
      </c>
      <c r="P2279">
        <f t="shared" si="141"/>
        <v>1</v>
      </c>
      <c r="Q2279" s="5" t="s">
        <v>8319</v>
      </c>
      <c r="R2279" t="s">
        <v>8321</v>
      </c>
      <c r="S2279" s="9">
        <f t="shared" si="142"/>
        <v>41815.593773148146</v>
      </c>
      <c r="T2279" s="9">
        <f t="shared" si="143"/>
        <v>41845.593773148146</v>
      </c>
    </row>
    <row r="2280" spans="1:20" ht="48">
      <c r="A2280">
        <v>697</v>
      </c>
      <c r="B2280" s="3" t="s">
        <v>698</v>
      </c>
      <c r="C2280" s="3" t="s">
        <v>4807</v>
      </c>
      <c r="D2280">
        <v>5000</v>
      </c>
      <c r="E2280">
        <v>2319</v>
      </c>
      <c r="F2280" t="s">
        <v>8221</v>
      </c>
      <c r="G2280" t="s">
        <v>8236</v>
      </c>
      <c r="H2280" t="s">
        <v>8249</v>
      </c>
      <c r="I2280">
        <v>1454502789</v>
      </c>
      <c r="J2280">
        <v>1453206789</v>
      </c>
      <c r="K2280" t="b">
        <v>0</v>
      </c>
      <c r="L2280">
        <v>114</v>
      </c>
      <c r="M2280" t="b">
        <v>0</v>
      </c>
      <c r="N2280" t="s">
        <v>8273</v>
      </c>
      <c r="O2280">
        <f t="shared" si="140"/>
        <v>46.38</v>
      </c>
      <c r="P2280">
        <f t="shared" si="141"/>
        <v>20.34</v>
      </c>
      <c r="Q2280" s="5" t="s">
        <v>8319</v>
      </c>
      <c r="R2280" t="s">
        <v>8321</v>
      </c>
      <c r="S2280" s="9">
        <f t="shared" si="142"/>
        <v>42388.189687500002</v>
      </c>
      <c r="T2280" s="9">
        <f t="shared" si="143"/>
        <v>42403.189687500002</v>
      </c>
    </row>
    <row r="2281" spans="1:20" ht="48">
      <c r="A2281">
        <v>698</v>
      </c>
      <c r="B2281" s="3" t="s">
        <v>699</v>
      </c>
      <c r="C2281" s="3" t="s">
        <v>4808</v>
      </c>
      <c r="D2281">
        <v>100000</v>
      </c>
      <c r="E2281">
        <v>15390</v>
      </c>
      <c r="F2281" t="s">
        <v>8221</v>
      </c>
      <c r="G2281" t="s">
        <v>8224</v>
      </c>
      <c r="H2281" t="s">
        <v>8246</v>
      </c>
      <c r="I2281">
        <v>1411005600</v>
      </c>
      <c r="J2281">
        <v>1408141245</v>
      </c>
      <c r="K2281" t="b">
        <v>0</v>
      </c>
      <c r="L2281">
        <v>29</v>
      </c>
      <c r="M2281" t="b">
        <v>0</v>
      </c>
      <c r="N2281" t="s">
        <v>8273</v>
      </c>
      <c r="O2281">
        <f t="shared" si="140"/>
        <v>15.39</v>
      </c>
      <c r="P2281">
        <f t="shared" si="141"/>
        <v>530.69000000000005</v>
      </c>
      <c r="Q2281" s="5" t="s">
        <v>8319</v>
      </c>
      <c r="R2281" t="s">
        <v>8321</v>
      </c>
      <c r="S2281" s="9">
        <f t="shared" si="142"/>
        <v>41866.597743055558</v>
      </c>
      <c r="T2281" s="9">
        <f t="shared" si="143"/>
        <v>41899.75</v>
      </c>
    </row>
    <row r="2282" spans="1:20" ht="48">
      <c r="A2282">
        <v>699</v>
      </c>
      <c r="B2282" s="3" t="s">
        <v>700</v>
      </c>
      <c r="C2282" s="3" t="s">
        <v>4809</v>
      </c>
      <c r="D2282">
        <v>130000</v>
      </c>
      <c r="E2282">
        <v>107148.74</v>
      </c>
      <c r="F2282" t="s">
        <v>8221</v>
      </c>
      <c r="G2282" t="s">
        <v>8224</v>
      </c>
      <c r="H2282" t="s">
        <v>8246</v>
      </c>
      <c r="I2282">
        <v>1385136000</v>
      </c>
      <c r="J2282">
        <v>1381923548</v>
      </c>
      <c r="K2282" t="b">
        <v>0</v>
      </c>
      <c r="L2282">
        <v>890</v>
      </c>
      <c r="M2282" t="b">
        <v>0</v>
      </c>
      <c r="N2282" t="s">
        <v>8273</v>
      </c>
      <c r="O2282">
        <f t="shared" si="140"/>
        <v>82.42</v>
      </c>
      <c r="P2282">
        <f t="shared" si="141"/>
        <v>120.39</v>
      </c>
      <c r="Q2282" s="5" t="s">
        <v>8319</v>
      </c>
      <c r="R2282" t="s">
        <v>8321</v>
      </c>
      <c r="S2282" s="9">
        <f t="shared" si="142"/>
        <v>41563.152175925927</v>
      </c>
      <c r="T2282" s="9">
        <f t="shared" si="143"/>
        <v>41600.333333333328</v>
      </c>
    </row>
    <row r="2283" spans="1:20" ht="48">
      <c r="A2283">
        <v>700</v>
      </c>
      <c r="B2283" s="3" t="s">
        <v>701</v>
      </c>
      <c r="C2283" s="3" t="s">
        <v>4810</v>
      </c>
      <c r="D2283">
        <v>15000</v>
      </c>
      <c r="E2283">
        <v>403</v>
      </c>
      <c r="F2283" t="s">
        <v>8221</v>
      </c>
      <c r="G2283" t="s">
        <v>8227</v>
      </c>
      <c r="H2283" t="s">
        <v>8249</v>
      </c>
      <c r="I2283">
        <v>1484065881</v>
      </c>
      <c r="J2283">
        <v>1481473881</v>
      </c>
      <c r="K2283" t="b">
        <v>0</v>
      </c>
      <c r="L2283">
        <v>31</v>
      </c>
      <c r="M2283" t="b">
        <v>0</v>
      </c>
      <c r="N2283" t="s">
        <v>8273</v>
      </c>
      <c r="O2283">
        <f t="shared" si="140"/>
        <v>2.69</v>
      </c>
      <c r="P2283">
        <f t="shared" si="141"/>
        <v>13</v>
      </c>
      <c r="Q2283" s="5" t="s">
        <v>8319</v>
      </c>
      <c r="R2283" t="s">
        <v>8321</v>
      </c>
      <c r="S2283" s="9">
        <f t="shared" si="142"/>
        <v>42715.355104166665</v>
      </c>
      <c r="T2283" s="9">
        <f t="shared" si="143"/>
        <v>42745.355104166665</v>
      </c>
    </row>
    <row r="2284" spans="1:20" ht="48">
      <c r="A2284">
        <v>701</v>
      </c>
      <c r="B2284" s="3" t="s">
        <v>702</v>
      </c>
      <c r="C2284" s="3" t="s">
        <v>4811</v>
      </c>
      <c r="D2284">
        <v>23000</v>
      </c>
      <c r="E2284">
        <v>6118</v>
      </c>
      <c r="F2284" t="s">
        <v>8221</v>
      </c>
      <c r="G2284" t="s">
        <v>8225</v>
      </c>
      <c r="H2284" t="s">
        <v>8247</v>
      </c>
      <c r="I2284">
        <v>1406130880</v>
      </c>
      <c r="J2284">
        <v>1403538880</v>
      </c>
      <c r="K2284" t="b">
        <v>0</v>
      </c>
      <c r="L2284">
        <v>21</v>
      </c>
      <c r="M2284" t="b">
        <v>0</v>
      </c>
      <c r="N2284" t="s">
        <v>8273</v>
      </c>
      <c r="O2284">
        <f t="shared" si="140"/>
        <v>26.6</v>
      </c>
      <c r="P2284">
        <f t="shared" si="141"/>
        <v>291.33</v>
      </c>
      <c r="Q2284" s="5" t="s">
        <v>8319</v>
      </c>
      <c r="R2284" t="s">
        <v>8321</v>
      </c>
      <c r="S2284" s="9">
        <f t="shared" si="142"/>
        <v>41813.329629629625</v>
      </c>
      <c r="T2284" s="9">
        <f t="shared" si="143"/>
        <v>41843.329629629625</v>
      </c>
    </row>
    <row r="2285" spans="1:20" ht="48">
      <c r="A2285">
        <v>702</v>
      </c>
      <c r="B2285" s="3" t="s">
        <v>703</v>
      </c>
      <c r="C2285" s="3" t="s">
        <v>4812</v>
      </c>
      <c r="D2285">
        <v>15000</v>
      </c>
      <c r="E2285">
        <v>4622.01</v>
      </c>
      <c r="F2285" t="s">
        <v>8221</v>
      </c>
      <c r="G2285" t="s">
        <v>8224</v>
      </c>
      <c r="H2285" t="s">
        <v>8246</v>
      </c>
      <c r="I2285">
        <v>1480011987</v>
      </c>
      <c r="J2285">
        <v>1477416387</v>
      </c>
      <c r="K2285" t="b">
        <v>0</v>
      </c>
      <c r="L2285">
        <v>37</v>
      </c>
      <c r="M2285" t="b">
        <v>0</v>
      </c>
      <c r="N2285" t="s">
        <v>8273</v>
      </c>
      <c r="O2285">
        <f t="shared" si="140"/>
        <v>30.81</v>
      </c>
      <c r="P2285">
        <f t="shared" si="141"/>
        <v>124.92</v>
      </c>
      <c r="Q2285" s="5" t="s">
        <v>8319</v>
      </c>
      <c r="R2285" t="s">
        <v>8321</v>
      </c>
      <c r="S2285" s="9">
        <f t="shared" si="142"/>
        <v>42668.393368055556</v>
      </c>
      <c r="T2285" s="9">
        <f t="shared" si="143"/>
        <v>42698.435034722221</v>
      </c>
    </row>
    <row r="2286" spans="1:20" ht="48">
      <c r="A2286">
        <v>703</v>
      </c>
      <c r="B2286" s="3" t="s">
        <v>704</v>
      </c>
      <c r="C2286" s="3" t="s">
        <v>4813</v>
      </c>
      <c r="D2286">
        <v>15000</v>
      </c>
      <c r="E2286">
        <v>837</v>
      </c>
      <c r="F2286" t="s">
        <v>8221</v>
      </c>
      <c r="G2286" t="s">
        <v>8224</v>
      </c>
      <c r="H2286" t="s">
        <v>8246</v>
      </c>
      <c r="I2286">
        <v>1485905520</v>
      </c>
      <c r="J2286">
        <v>1481150949</v>
      </c>
      <c r="K2286" t="b">
        <v>0</v>
      </c>
      <c r="L2286">
        <v>7</v>
      </c>
      <c r="M2286" t="b">
        <v>0</v>
      </c>
      <c r="N2286" t="s">
        <v>8273</v>
      </c>
      <c r="O2286">
        <f t="shared" si="140"/>
        <v>5.58</v>
      </c>
      <c r="P2286">
        <f t="shared" si="141"/>
        <v>119.57</v>
      </c>
      <c r="Q2286" s="5" t="s">
        <v>8319</v>
      </c>
      <c r="R2286" t="s">
        <v>8321</v>
      </c>
      <c r="S2286" s="9">
        <f t="shared" si="142"/>
        <v>42711.617465277777</v>
      </c>
      <c r="T2286" s="9">
        <f t="shared" si="143"/>
        <v>42766.647222222215</v>
      </c>
    </row>
    <row r="2287" spans="1:20" ht="48">
      <c r="A2287">
        <v>704</v>
      </c>
      <c r="B2287" s="3" t="s">
        <v>705</v>
      </c>
      <c r="C2287" s="3" t="s">
        <v>4814</v>
      </c>
      <c r="D2287">
        <v>55000</v>
      </c>
      <c r="E2287">
        <v>481</v>
      </c>
      <c r="F2287" t="s">
        <v>8221</v>
      </c>
      <c r="G2287" t="s">
        <v>8229</v>
      </c>
      <c r="H2287" t="s">
        <v>8251</v>
      </c>
      <c r="I2287">
        <v>1487565468</v>
      </c>
      <c r="J2287">
        <v>1482381468</v>
      </c>
      <c r="K2287" t="b">
        <v>0</v>
      </c>
      <c r="L2287">
        <v>4</v>
      </c>
      <c r="M2287" t="b">
        <v>0</v>
      </c>
      <c r="N2287" t="s">
        <v>8273</v>
      </c>
      <c r="O2287">
        <f t="shared" si="140"/>
        <v>0.87</v>
      </c>
      <c r="P2287">
        <f t="shared" si="141"/>
        <v>120.25</v>
      </c>
      <c r="Q2287" s="5" t="s">
        <v>8319</v>
      </c>
      <c r="R2287" t="s">
        <v>8321</v>
      </c>
      <c r="S2287" s="9">
        <f t="shared" si="142"/>
        <v>42725.859583333331</v>
      </c>
      <c r="T2287" s="9">
        <f t="shared" si="143"/>
        <v>42785.859583333331</v>
      </c>
    </row>
    <row r="2288" spans="1:20" ht="32">
      <c r="A2288">
        <v>705</v>
      </c>
      <c r="B2288" s="3" t="s">
        <v>706</v>
      </c>
      <c r="C2288" s="3" t="s">
        <v>4815</v>
      </c>
      <c r="D2288">
        <v>100000</v>
      </c>
      <c r="E2288">
        <v>977</v>
      </c>
      <c r="F2288" t="s">
        <v>8221</v>
      </c>
      <c r="G2288" t="s">
        <v>8233</v>
      </c>
      <c r="H2288" t="s">
        <v>8249</v>
      </c>
      <c r="I2288">
        <v>1484999278</v>
      </c>
      <c r="J2288">
        <v>1482407278</v>
      </c>
      <c r="K2288" t="b">
        <v>0</v>
      </c>
      <c r="L2288">
        <v>5</v>
      </c>
      <c r="M2288" t="b">
        <v>0</v>
      </c>
      <c r="N2288" t="s">
        <v>8273</v>
      </c>
      <c r="O2288">
        <f t="shared" si="140"/>
        <v>0.98</v>
      </c>
      <c r="P2288">
        <f t="shared" si="141"/>
        <v>195.4</v>
      </c>
      <c r="Q2288" s="5" t="s">
        <v>8319</v>
      </c>
      <c r="R2288" t="s">
        <v>8321</v>
      </c>
      <c r="S2288" s="9">
        <f t="shared" si="142"/>
        <v>42726.158310185179</v>
      </c>
      <c r="T2288" s="9">
        <f t="shared" si="143"/>
        <v>42756.158310185179</v>
      </c>
    </row>
    <row r="2289" spans="1:20" ht="48">
      <c r="A2289">
        <v>706</v>
      </c>
      <c r="B2289" s="3" t="s">
        <v>707</v>
      </c>
      <c r="C2289" s="3" t="s">
        <v>4816</v>
      </c>
      <c r="D2289">
        <v>100000</v>
      </c>
      <c r="E2289">
        <v>0</v>
      </c>
      <c r="F2289" t="s">
        <v>8221</v>
      </c>
      <c r="G2289" t="s">
        <v>8227</v>
      </c>
      <c r="H2289" t="s">
        <v>8249</v>
      </c>
      <c r="I2289">
        <v>1481740740</v>
      </c>
      <c r="J2289">
        <v>1478130783</v>
      </c>
      <c r="K2289" t="b">
        <v>0</v>
      </c>
      <c r="L2289">
        <v>0</v>
      </c>
      <c r="M2289" t="b">
        <v>0</v>
      </c>
      <c r="N2289" t="s">
        <v>8273</v>
      </c>
      <c r="O2289">
        <f t="shared" si="140"/>
        <v>0</v>
      </c>
      <c r="P2289" t="e">
        <f t="shared" si="141"/>
        <v>#DIV/0!</v>
      </c>
      <c r="Q2289" s="5" t="s">
        <v>8319</v>
      </c>
      <c r="R2289" t="s">
        <v>8321</v>
      </c>
      <c r="S2289" s="9">
        <f t="shared" si="142"/>
        <v>42676.661840277775</v>
      </c>
      <c r="T2289" s="9">
        <f t="shared" si="143"/>
        <v>42718.443749999999</v>
      </c>
    </row>
    <row r="2290" spans="1:20" ht="48">
      <c r="A2290">
        <v>707</v>
      </c>
      <c r="B2290" s="3" t="s">
        <v>708</v>
      </c>
      <c r="C2290" s="3" t="s">
        <v>4817</v>
      </c>
      <c r="D2290">
        <v>68000</v>
      </c>
      <c r="E2290">
        <v>53670.6</v>
      </c>
      <c r="F2290" t="s">
        <v>8221</v>
      </c>
      <c r="G2290" t="s">
        <v>8225</v>
      </c>
      <c r="H2290" t="s">
        <v>8247</v>
      </c>
      <c r="I2290">
        <v>1483286127</v>
      </c>
      <c r="J2290">
        <v>1479830127</v>
      </c>
      <c r="K2290" t="b">
        <v>0</v>
      </c>
      <c r="L2290">
        <v>456</v>
      </c>
      <c r="M2290" t="b">
        <v>0</v>
      </c>
      <c r="N2290" t="s">
        <v>8273</v>
      </c>
      <c r="O2290">
        <f t="shared" si="140"/>
        <v>78.930000000000007</v>
      </c>
      <c r="P2290">
        <f t="shared" si="141"/>
        <v>117.7</v>
      </c>
      <c r="Q2290" s="5" t="s">
        <v>8319</v>
      </c>
      <c r="R2290" t="s">
        <v>8321</v>
      </c>
      <c r="S2290" s="9">
        <f t="shared" si="142"/>
        <v>42696.33017361111</v>
      </c>
      <c r="T2290" s="9">
        <f t="shared" si="143"/>
        <v>42736.33017361111</v>
      </c>
    </row>
    <row r="2291" spans="1:20" ht="48">
      <c r="A2291">
        <v>708</v>
      </c>
      <c r="B2291" s="3" t="s">
        <v>709</v>
      </c>
      <c r="C2291" s="3" t="s">
        <v>4818</v>
      </c>
      <c r="D2291">
        <v>40000</v>
      </c>
      <c r="E2291">
        <v>8837</v>
      </c>
      <c r="F2291" t="s">
        <v>8221</v>
      </c>
      <c r="G2291" t="s">
        <v>8225</v>
      </c>
      <c r="H2291" t="s">
        <v>8247</v>
      </c>
      <c r="I2291">
        <v>1410616600</v>
      </c>
      <c r="J2291">
        <v>1405432600</v>
      </c>
      <c r="K2291" t="b">
        <v>0</v>
      </c>
      <c r="L2291">
        <v>369</v>
      </c>
      <c r="M2291" t="b">
        <v>0</v>
      </c>
      <c r="N2291" t="s">
        <v>8273</v>
      </c>
      <c r="O2291">
        <f t="shared" si="140"/>
        <v>22.09</v>
      </c>
      <c r="P2291">
        <f t="shared" si="141"/>
        <v>23.95</v>
      </c>
      <c r="Q2291" s="5" t="s">
        <v>8319</v>
      </c>
      <c r="R2291" t="s">
        <v>8321</v>
      </c>
      <c r="S2291" s="9">
        <f t="shared" si="142"/>
        <v>41835.247685185182</v>
      </c>
      <c r="T2291" s="9">
        <f t="shared" si="143"/>
        <v>41895.247685185182</v>
      </c>
    </row>
    <row r="2292" spans="1:20" ht="32">
      <c r="A2292">
        <v>709</v>
      </c>
      <c r="B2292" s="3" t="s">
        <v>710</v>
      </c>
      <c r="C2292" s="3" t="s">
        <v>4819</v>
      </c>
      <c r="D2292">
        <v>15000</v>
      </c>
      <c r="E2292">
        <v>61</v>
      </c>
      <c r="F2292" t="s">
        <v>8221</v>
      </c>
      <c r="G2292" t="s">
        <v>8224</v>
      </c>
      <c r="H2292" t="s">
        <v>8246</v>
      </c>
      <c r="I2292">
        <v>1417741159</v>
      </c>
      <c r="J2292">
        <v>1415149159</v>
      </c>
      <c r="K2292" t="b">
        <v>0</v>
      </c>
      <c r="L2292">
        <v>2</v>
      </c>
      <c r="M2292" t="b">
        <v>0</v>
      </c>
      <c r="N2292" t="s">
        <v>8273</v>
      </c>
      <c r="O2292">
        <f t="shared" si="140"/>
        <v>0.41</v>
      </c>
      <c r="P2292">
        <f t="shared" si="141"/>
        <v>30.5</v>
      </c>
      <c r="Q2292" s="5" t="s">
        <v>8319</v>
      </c>
      <c r="R2292" t="s">
        <v>8321</v>
      </c>
      <c r="S2292" s="9">
        <f t="shared" si="142"/>
        <v>41947.707858796297</v>
      </c>
      <c r="T2292" s="9">
        <f t="shared" si="143"/>
        <v>41977.707858796297</v>
      </c>
    </row>
    <row r="2293" spans="1:20" ht="32">
      <c r="A2293">
        <v>710</v>
      </c>
      <c r="B2293" s="3" t="s">
        <v>711</v>
      </c>
      <c r="C2293" s="3" t="s">
        <v>4820</v>
      </c>
      <c r="D2293">
        <v>1200</v>
      </c>
      <c r="E2293">
        <v>0</v>
      </c>
      <c r="F2293" t="s">
        <v>8221</v>
      </c>
      <c r="G2293" t="s">
        <v>8229</v>
      </c>
      <c r="H2293" t="s">
        <v>8251</v>
      </c>
      <c r="I2293">
        <v>1408495440</v>
      </c>
      <c r="J2293">
        <v>1405640302</v>
      </c>
      <c r="K2293" t="b">
        <v>0</v>
      </c>
      <c r="L2293">
        <v>0</v>
      </c>
      <c r="M2293" t="b">
        <v>0</v>
      </c>
      <c r="N2293" t="s">
        <v>8273</v>
      </c>
      <c r="O2293">
        <f t="shared" si="140"/>
        <v>0</v>
      </c>
      <c r="P2293" t="e">
        <f t="shared" si="141"/>
        <v>#DIV/0!</v>
      </c>
      <c r="Q2293" s="5" t="s">
        <v>8319</v>
      </c>
      <c r="R2293" t="s">
        <v>8321</v>
      </c>
      <c r="S2293" s="9">
        <f t="shared" si="142"/>
        <v>41837.651643518519</v>
      </c>
      <c r="T2293" s="9">
        <f t="shared" si="143"/>
        <v>41870.697222222218</v>
      </c>
    </row>
    <row r="2294" spans="1:20" ht="48">
      <c r="A2294">
        <v>711</v>
      </c>
      <c r="B2294" s="3" t="s">
        <v>712</v>
      </c>
      <c r="C2294" s="3" t="s">
        <v>4821</v>
      </c>
      <c r="D2294">
        <v>100000</v>
      </c>
      <c r="E2294">
        <v>33791</v>
      </c>
      <c r="F2294" t="s">
        <v>8221</v>
      </c>
      <c r="G2294" t="s">
        <v>8233</v>
      </c>
      <c r="H2294" t="s">
        <v>8249</v>
      </c>
      <c r="I2294">
        <v>1481716868</v>
      </c>
      <c r="J2294">
        <v>1478257268</v>
      </c>
      <c r="K2294" t="b">
        <v>0</v>
      </c>
      <c r="L2294">
        <v>338</v>
      </c>
      <c r="M2294" t="b">
        <v>0</v>
      </c>
      <c r="N2294" t="s">
        <v>8273</v>
      </c>
      <c r="O2294">
        <f t="shared" si="140"/>
        <v>33.79</v>
      </c>
      <c r="P2294">
        <f t="shared" si="141"/>
        <v>99.97</v>
      </c>
      <c r="Q2294" s="5" t="s">
        <v>8319</v>
      </c>
      <c r="R2294" t="s">
        <v>8321</v>
      </c>
      <c r="S2294" s="9">
        <f t="shared" si="142"/>
        <v>42678.125787037039</v>
      </c>
      <c r="T2294" s="9">
        <f t="shared" si="143"/>
        <v>42718.167453703696</v>
      </c>
    </row>
    <row r="2295" spans="1:20" ht="48">
      <c r="A2295">
        <v>712</v>
      </c>
      <c r="B2295" s="3" t="s">
        <v>713</v>
      </c>
      <c r="C2295" s="3" t="s">
        <v>4822</v>
      </c>
      <c r="D2295">
        <v>48500</v>
      </c>
      <c r="E2295">
        <v>105</v>
      </c>
      <c r="F2295" t="s">
        <v>8221</v>
      </c>
      <c r="G2295" t="s">
        <v>8224</v>
      </c>
      <c r="H2295" t="s">
        <v>8246</v>
      </c>
      <c r="I2295">
        <v>1455466832</v>
      </c>
      <c r="J2295">
        <v>1452874832</v>
      </c>
      <c r="K2295" t="b">
        <v>0</v>
      </c>
      <c r="L2295">
        <v>4</v>
      </c>
      <c r="M2295" t="b">
        <v>0</v>
      </c>
      <c r="N2295" t="s">
        <v>8273</v>
      </c>
      <c r="O2295">
        <f t="shared" si="140"/>
        <v>0.22</v>
      </c>
      <c r="P2295">
        <f t="shared" si="141"/>
        <v>26.25</v>
      </c>
      <c r="Q2295" s="5" t="s">
        <v>8319</v>
      </c>
      <c r="R2295" t="s">
        <v>8321</v>
      </c>
      <c r="S2295" s="9">
        <f t="shared" si="142"/>
        <v>42384.347592592589</v>
      </c>
      <c r="T2295" s="9">
        <f t="shared" si="143"/>
        <v>42414.347592592589</v>
      </c>
    </row>
    <row r="2296" spans="1:20" ht="48">
      <c r="A2296">
        <v>713</v>
      </c>
      <c r="B2296" s="3" t="s">
        <v>714</v>
      </c>
      <c r="C2296" s="3" t="s">
        <v>4823</v>
      </c>
      <c r="D2296">
        <v>25000</v>
      </c>
      <c r="E2296">
        <v>199</v>
      </c>
      <c r="F2296" t="s">
        <v>8221</v>
      </c>
      <c r="G2296" t="s">
        <v>8237</v>
      </c>
      <c r="H2296" t="s">
        <v>8249</v>
      </c>
      <c r="I2296">
        <v>1465130532</v>
      </c>
      <c r="J2296">
        <v>1462538532</v>
      </c>
      <c r="K2296" t="b">
        <v>0</v>
      </c>
      <c r="L2296">
        <v>1</v>
      </c>
      <c r="M2296" t="b">
        <v>0</v>
      </c>
      <c r="N2296" t="s">
        <v>8273</v>
      </c>
      <c r="O2296">
        <f t="shared" si="140"/>
        <v>0.8</v>
      </c>
      <c r="P2296">
        <f t="shared" si="141"/>
        <v>199</v>
      </c>
      <c r="Q2296" s="5" t="s">
        <v>8319</v>
      </c>
      <c r="R2296" t="s">
        <v>8321</v>
      </c>
      <c r="S2296" s="9">
        <f t="shared" si="142"/>
        <v>42496.195972222216</v>
      </c>
      <c r="T2296" s="9">
        <f t="shared" si="143"/>
        <v>42526.195972222216</v>
      </c>
    </row>
    <row r="2297" spans="1:20" ht="48">
      <c r="A2297">
        <v>714</v>
      </c>
      <c r="B2297" s="3" t="s">
        <v>715</v>
      </c>
      <c r="C2297" s="3" t="s">
        <v>4824</v>
      </c>
      <c r="D2297">
        <v>15000</v>
      </c>
      <c r="E2297">
        <v>2249</v>
      </c>
      <c r="F2297" t="s">
        <v>8221</v>
      </c>
      <c r="G2297" t="s">
        <v>8224</v>
      </c>
      <c r="H2297" t="s">
        <v>8246</v>
      </c>
      <c r="I2297">
        <v>1488308082</v>
      </c>
      <c r="J2297">
        <v>1483124082</v>
      </c>
      <c r="K2297" t="b">
        <v>0</v>
      </c>
      <c r="L2297">
        <v>28</v>
      </c>
      <c r="M2297" t="b">
        <v>0</v>
      </c>
      <c r="N2297" t="s">
        <v>8273</v>
      </c>
      <c r="O2297">
        <f t="shared" si="140"/>
        <v>14.99</v>
      </c>
      <c r="P2297">
        <f t="shared" si="141"/>
        <v>80.319999999999993</v>
      </c>
      <c r="Q2297" s="5" t="s">
        <v>8319</v>
      </c>
      <c r="R2297" t="s">
        <v>8321</v>
      </c>
      <c r="S2297" s="9">
        <f t="shared" si="142"/>
        <v>42734.454652777778</v>
      </c>
      <c r="T2297" s="9">
        <f t="shared" si="143"/>
        <v>42794.454652777778</v>
      </c>
    </row>
    <row r="2298" spans="1:20" ht="48">
      <c r="A2298">
        <v>715</v>
      </c>
      <c r="B2298" s="3" t="s">
        <v>716</v>
      </c>
      <c r="C2298" s="3" t="s">
        <v>4825</v>
      </c>
      <c r="D2298">
        <v>27500</v>
      </c>
      <c r="E2298">
        <v>1389</v>
      </c>
      <c r="F2298" t="s">
        <v>8221</v>
      </c>
      <c r="G2298" t="s">
        <v>8224</v>
      </c>
      <c r="H2298" t="s">
        <v>8246</v>
      </c>
      <c r="I2298">
        <v>1446693040</v>
      </c>
      <c r="J2298">
        <v>1443233440</v>
      </c>
      <c r="K2298" t="b">
        <v>0</v>
      </c>
      <c r="L2298">
        <v>12</v>
      </c>
      <c r="M2298" t="b">
        <v>0</v>
      </c>
      <c r="N2298" t="s">
        <v>8273</v>
      </c>
      <c r="O2298">
        <f t="shared" si="140"/>
        <v>5.05</v>
      </c>
      <c r="P2298">
        <f t="shared" si="141"/>
        <v>115.75</v>
      </c>
      <c r="Q2298" s="5" t="s">
        <v>8319</v>
      </c>
      <c r="R2298" t="s">
        <v>8321</v>
      </c>
      <c r="S2298" s="9">
        <f t="shared" si="142"/>
        <v>42272.7574074074</v>
      </c>
      <c r="T2298" s="9">
        <f t="shared" si="143"/>
        <v>42312.799074074072</v>
      </c>
    </row>
    <row r="2299" spans="1:20" ht="48">
      <c r="A2299">
        <v>716</v>
      </c>
      <c r="B2299" s="3" t="s">
        <v>717</v>
      </c>
      <c r="C2299" s="3" t="s">
        <v>4826</v>
      </c>
      <c r="D2299">
        <v>7000</v>
      </c>
      <c r="E2299">
        <v>715</v>
      </c>
      <c r="F2299" t="s">
        <v>8221</v>
      </c>
      <c r="G2299" t="s">
        <v>8224</v>
      </c>
      <c r="H2299" t="s">
        <v>8246</v>
      </c>
      <c r="I2299">
        <v>1417392000</v>
      </c>
      <c r="J2299">
        <v>1414511307</v>
      </c>
      <c r="K2299" t="b">
        <v>0</v>
      </c>
      <c r="L2299">
        <v>16</v>
      </c>
      <c r="M2299" t="b">
        <v>0</v>
      </c>
      <c r="N2299" t="s">
        <v>8273</v>
      </c>
      <c r="O2299">
        <f t="shared" si="140"/>
        <v>10.210000000000001</v>
      </c>
      <c r="P2299">
        <f t="shared" si="141"/>
        <v>44.69</v>
      </c>
      <c r="Q2299" s="5" t="s">
        <v>8319</v>
      </c>
      <c r="R2299" t="s">
        <v>8321</v>
      </c>
      <c r="S2299" s="9">
        <f t="shared" si="142"/>
        <v>41940.325312499997</v>
      </c>
      <c r="T2299" s="9">
        <f t="shared" si="143"/>
        <v>41973.666666666664</v>
      </c>
    </row>
    <row r="2300" spans="1:20" ht="16">
      <c r="A2300">
        <v>717</v>
      </c>
      <c r="B2300" s="3" t="s">
        <v>718</v>
      </c>
      <c r="C2300" s="3" t="s">
        <v>4827</v>
      </c>
      <c r="D2300">
        <v>100000</v>
      </c>
      <c r="E2300">
        <v>305</v>
      </c>
      <c r="F2300" t="s">
        <v>8221</v>
      </c>
      <c r="G2300" t="s">
        <v>8224</v>
      </c>
      <c r="H2300" t="s">
        <v>8246</v>
      </c>
      <c r="I2300">
        <v>1409949002</v>
      </c>
      <c r="J2300">
        <v>1407357002</v>
      </c>
      <c r="K2300" t="b">
        <v>0</v>
      </c>
      <c r="L2300">
        <v>4</v>
      </c>
      <c r="M2300" t="b">
        <v>0</v>
      </c>
      <c r="N2300" t="s">
        <v>8273</v>
      </c>
      <c r="O2300">
        <f t="shared" si="140"/>
        <v>0.31</v>
      </c>
      <c r="P2300">
        <f t="shared" si="141"/>
        <v>76.25</v>
      </c>
      <c r="Q2300" s="5" t="s">
        <v>8319</v>
      </c>
      <c r="R2300" t="s">
        <v>8321</v>
      </c>
      <c r="S2300" s="9">
        <f t="shared" si="142"/>
        <v>41857.520856481475</v>
      </c>
      <c r="T2300" s="9">
        <f t="shared" si="143"/>
        <v>41887.520856481475</v>
      </c>
    </row>
    <row r="2301" spans="1:20" ht="48">
      <c r="A2301">
        <v>718</v>
      </c>
      <c r="B2301" s="3" t="s">
        <v>719</v>
      </c>
      <c r="C2301" s="3" t="s">
        <v>4828</v>
      </c>
      <c r="D2301">
        <v>12000</v>
      </c>
      <c r="E2301">
        <v>90</v>
      </c>
      <c r="F2301" t="s">
        <v>8221</v>
      </c>
      <c r="G2301" t="s">
        <v>8224</v>
      </c>
      <c r="H2301" t="s">
        <v>8246</v>
      </c>
      <c r="I2301">
        <v>1487397540</v>
      </c>
      <c r="J2301">
        <v>1484684247</v>
      </c>
      <c r="K2301" t="b">
        <v>0</v>
      </c>
      <c r="L2301">
        <v>4</v>
      </c>
      <c r="M2301" t="b">
        <v>0</v>
      </c>
      <c r="N2301" t="s">
        <v>8273</v>
      </c>
      <c r="O2301">
        <f t="shared" si="140"/>
        <v>0.75</v>
      </c>
      <c r="P2301">
        <f t="shared" si="141"/>
        <v>22.5</v>
      </c>
      <c r="Q2301" s="5" t="s">
        <v>8319</v>
      </c>
      <c r="R2301" t="s">
        <v>8321</v>
      </c>
      <c r="S2301" s="9">
        <f t="shared" si="142"/>
        <v>42752.512118055551</v>
      </c>
      <c r="T2301" s="9">
        <f t="shared" si="143"/>
        <v>42783.915972222218</v>
      </c>
    </row>
    <row r="2302" spans="1:20" ht="48">
      <c r="A2302">
        <v>719</v>
      </c>
      <c r="B2302" s="3" t="s">
        <v>720</v>
      </c>
      <c r="C2302" s="3" t="s">
        <v>4829</v>
      </c>
      <c r="D2302">
        <v>15000</v>
      </c>
      <c r="E2302">
        <v>194</v>
      </c>
      <c r="F2302" t="s">
        <v>8221</v>
      </c>
      <c r="G2302" t="s">
        <v>8224</v>
      </c>
      <c r="H2302" t="s">
        <v>8246</v>
      </c>
      <c r="I2302">
        <v>1456189076</v>
      </c>
      <c r="J2302">
        <v>1454979476</v>
      </c>
      <c r="K2302" t="b">
        <v>0</v>
      </c>
      <c r="L2302">
        <v>10</v>
      </c>
      <c r="M2302" t="b">
        <v>0</v>
      </c>
      <c r="N2302" t="s">
        <v>8273</v>
      </c>
      <c r="O2302">
        <f t="shared" si="140"/>
        <v>1.29</v>
      </c>
      <c r="P2302">
        <f t="shared" si="141"/>
        <v>19.399999999999999</v>
      </c>
      <c r="Q2302" s="5" t="s">
        <v>8319</v>
      </c>
      <c r="R2302" t="s">
        <v>8321</v>
      </c>
      <c r="S2302" s="9">
        <f t="shared" si="142"/>
        <v>42408.70689814815</v>
      </c>
      <c r="T2302" s="9">
        <f t="shared" si="143"/>
        <v>42422.70689814815</v>
      </c>
    </row>
    <row r="2303" spans="1:20" ht="48">
      <c r="A2303">
        <v>940</v>
      </c>
      <c r="B2303" s="3" t="s">
        <v>941</v>
      </c>
      <c r="C2303" s="3" t="s">
        <v>5050</v>
      </c>
      <c r="D2303">
        <v>9000</v>
      </c>
      <c r="E2303">
        <v>1544</v>
      </c>
      <c r="F2303" t="s">
        <v>8221</v>
      </c>
      <c r="G2303" t="s">
        <v>8224</v>
      </c>
      <c r="H2303" t="s">
        <v>8246</v>
      </c>
      <c r="I2303">
        <v>1439251926</v>
      </c>
      <c r="J2303">
        <v>1435363926</v>
      </c>
      <c r="K2303" t="b">
        <v>0</v>
      </c>
      <c r="L2303">
        <v>14</v>
      </c>
      <c r="M2303" t="b">
        <v>0</v>
      </c>
      <c r="N2303" t="s">
        <v>8273</v>
      </c>
      <c r="O2303">
        <f t="shared" si="140"/>
        <v>17.16</v>
      </c>
      <c r="P2303">
        <f t="shared" si="141"/>
        <v>110.29</v>
      </c>
      <c r="Q2303" s="5" t="s">
        <v>8319</v>
      </c>
      <c r="R2303" t="s">
        <v>8321</v>
      </c>
      <c r="S2303" s="9">
        <f t="shared" si="142"/>
        <v>42181.675069444442</v>
      </c>
      <c r="T2303" s="9">
        <f t="shared" si="143"/>
        <v>42226.675069444442</v>
      </c>
    </row>
    <row r="2304" spans="1:20" ht="48">
      <c r="A2304">
        <v>941</v>
      </c>
      <c r="B2304" s="3" t="s">
        <v>942</v>
      </c>
      <c r="C2304" s="3" t="s">
        <v>5051</v>
      </c>
      <c r="D2304">
        <v>50000</v>
      </c>
      <c r="E2304">
        <v>1161</v>
      </c>
      <c r="F2304" t="s">
        <v>8221</v>
      </c>
      <c r="G2304" t="s">
        <v>8224</v>
      </c>
      <c r="H2304" t="s">
        <v>8246</v>
      </c>
      <c r="I2304">
        <v>1486693145</v>
      </c>
      <c r="J2304">
        <v>1484101145</v>
      </c>
      <c r="K2304" t="b">
        <v>0</v>
      </c>
      <c r="L2304">
        <v>31</v>
      </c>
      <c r="M2304" t="b">
        <v>0</v>
      </c>
      <c r="N2304" t="s">
        <v>8273</v>
      </c>
      <c r="O2304">
        <f t="shared" si="140"/>
        <v>2.3199999999999998</v>
      </c>
      <c r="P2304">
        <f t="shared" si="141"/>
        <v>37.450000000000003</v>
      </c>
      <c r="Q2304" s="5" t="s">
        <v>8319</v>
      </c>
      <c r="R2304" t="s">
        <v>8321</v>
      </c>
      <c r="S2304" s="9">
        <f t="shared" si="142"/>
        <v>42745.763252314813</v>
      </c>
      <c r="T2304" s="9">
        <f t="shared" si="143"/>
        <v>42775.763252314813</v>
      </c>
    </row>
    <row r="2305" spans="1:20" ht="48">
      <c r="A2305">
        <v>942</v>
      </c>
      <c r="B2305" s="3" t="s">
        <v>943</v>
      </c>
      <c r="C2305" s="3" t="s">
        <v>5052</v>
      </c>
      <c r="D2305">
        <v>7500</v>
      </c>
      <c r="E2305">
        <v>668</v>
      </c>
      <c r="F2305" t="s">
        <v>8221</v>
      </c>
      <c r="G2305" t="s">
        <v>8224</v>
      </c>
      <c r="H2305" t="s">
        <v>8246</v>
      </c>
      <c r="I2305">
        <v>1455826460</v>
      </c>
      <c r="J2305">
        <v>1452716060</v>
      </c>
      <c r="K2305" t="b">
        <v>0</v>
      </c>
      <c r="L2305">
        <v>16</v>
      </c>
      <c r="M2305" t="b">
        <v>0</v>
      </c>
      <c r="N2305" t="s">
        <v>8273</v>
      </c>
      <c r="O2305">
        <f t="shared" si="140"/>
        <v>8.91</v>
      </c>
      <c r="P2305">
        <f t="shared" si="141"/>
        <v>41.75</v>
      </c>
      <c r="Q2305" s="5" t="s">
        <v>8319</v>
      </c>
      <c r="R2305" t="s">
        <v>8321</v>
      </c>
      <c r="S2305" s="9">
        <f t="shared" si="142"/>
        <v>42382.509953703702</v>
      </c>
      <c r="T2305" s="9">
        <f t="shared" si="143"/>
        <v>42418.509953703702</v>
      </c>
    </row>
    <row r="2306" spans="1:20" ht="32">
      <c r="A2306">
        <v>943</v>
      </c>
      <c r="B2306" s="3" t="s">
        <v>944</v>
      </c>
      <c r="C2306" s="3" t="s">
        <v>5053</v>
      </c>
      <c r="D2306">
        <v>3000</v>
      </c>
      <c r="E2306">
        <v>289</v>
      </c>
      <c r="F2306" t="s">
        <v>8221</v>
      </c>
      <c r="G2306" t="s">
        <v>8224</v>
      </c>
      <c r="H2306" t="s">
        <v>8246</v>
      </c>
      <c r="I2306">
        <v>1480438905</v>
      </c>
      <c r="J2306">
        <v>1477843305</v>
      </c>
      <c r="K2306" t="b">
        <v>0</v>
      </c>
      <c r="L2306">
        <v>12</v>
      </c>
      <c r="M2306" t="b">
        <v>0</v>
      </c>
      <c r="N2306" t="s">
        <v>8273</v>
      </c>
      <c r="O2306">
        <f t="shared" ref="O2306:O2369" si="144">ROUND((E2306/D2306*100),2)</f>
        <v>9.6300000000000008</v>
      </c>
      <c r="P2306">
        <f t="shared" ref="P2306:P2369" si="145">ROUND((E2306/L2306),2)</f>
        <v>24.08</v>
      </c>
      <c r="Q2306" s="5" t="s">
        <v>8319</v>
      </c>
      <c r="R2306" t="s">
        <v>8321</v>
      </c>
      <c r="S2306" s="9">
        <f t="shared" si="142"/>
        <v>42673.334548611114</v>
      </c>
      <c r="T2306" s="9">
        <f t="shared" si="143"/>
        <v>42703.376215277771</v>
      </c>
    </row>
    <row r="2307" spans="1:20" ht="48">
      <c r="A2307">
        <v>944</v>
      </c>
      <c r="B2307" s="3" t="s">
        <v>945</v>
      </c>
      <c r="C2307" s="3" t="s">
        <v>5054</v>
      </c>
      <c r="D2307">
        <v>50000</v>
      </c>
      <c r="E2307">
        <v>6663</v>
      </c>
      <c r="F2307" t="s">
        <v>8221</v>
      </c>
      <c r="G2307" t="s">
        <v>8224</v>
      </c>
      <c r="H2307" t="s">
        <v>8246</v>
      </c>
      <c r="I2307">
        <v>1460988000</v>
      </c>
      <c r="J2307">
        <v>1458050450</v>
      </c>
      <c r="K2307" t="b">
        <v>0</v>
      </c>
      <c r="L2307">
        <v>96</v>
      </c>
      <c r="M2307" t="b">
        <v>0</v>
      </c>
      <c r="N2307" t="s">
        <v>8273</v>
      </c>
      <c r="O2307">
        <f t="shared" si="144"/>
        <v>13.33</v>
      </c>
      <c r="P2307">
        <f t="shared" si="145"/>
        <v>69.41</v>
      </c>
      <c r="Q2307" s="5" t="s">
        <v>8319</v>
      </c>
      <c r="R2307" t="s">
        <v>8321</v>
      </c>
      <c r="S2307" s="9">
        <f t="shared" ref="S2307:S2370" si="146">(J2307/86400)+25569+(-8/24)</f>
        <v>42444.250578703701</v>
      </c>
      <c r="T2307" s="9">
        <f t="shared" ref="T2307:T2370" si="147">(I2307/86400)+25569+(-8/24)</f>
        <v>42478.249999999993</v>
      </c>
    </row>
    <row r="2308" spans="1:20" ht="48">
      <c r="A2308">
        <v>945</v>
      </c>
      <c r="B2308" s="3" t="s">
        <v>946</v>
      </c>
      <c r="C2308" s="3" t="s">
        <v>5055</v>
      </c>
      <c r="D2308">
        <v>100000</v>
      </c>
      <c r="E2308">
        <v>2484</v>
      </c>
      <c r="F2308" t="s">
        <v>8221</v>
      </c>
      <c r="G2308" t="s">
        <v>8230</v>
      </c>
      <c r="H2308" t="s">
        <v>8249</v>
      </c>
      <c r="I2308">
        <v>1487462340</v>
      </c>
      <c r="J2308">
        <v>1482958626</v>
      </c>
      <c r="K2308" t="b">
        <v>0</v>
      </c>
      <c r="L2308">
        <v>16</v>
      </c>
      <c r="M2308" t="b">
        <v>0</v>
      </c>
      <c r="N2308" t="s">
        <v>8273</v>
      </c>
      <c r="O2308">
        <f t="shared" si="144"/>
        <v>2.48</v>
      </c>
      <c r="P2308">
        <f t="shared" si="145"/>
        <v>155.25</v>
      </c>
      <c r="Q2308" s="5" t="s">
        <v>8319</v>
      </c>
      <c r="R2308" t="s">
        <v>8321</v>
      </c>
      <c r="S2308" s="9">
        <f t="shared" si="146"/>
        <v>42732.53965277777</v>
      </c>
      <c r="T2308" s="9">
        <f t="shared" si="147"/>
        <v>42784.665972222218</v>
      </c>
    </row>
    <row r="2309" spans="1:20" ht="32">
      <c r="A2309">
        <v>946</v>
      </c>
      <c r="B2309" s="3" t="s">
        <v>947</v>
      </c>
      <c r="C2309" s="3" t="s">
        <v>5056</v>
      </c>
      <c r="D2309">
        <v>15000</v>
      </c>
      <c r="E2309">
        <v>286</v>
      </c>
      <c r="F2309" t="s">
        <v>8221</v>
      </c>
      <c r="G2309" t="s">
        <v>8224</v>
      </c>
      <c r="H2309" t="s">
        <v>8246</v>
      </c>
      <c r="I2309">
        <v>1473444048</v>
      </c>
      <c r="J2309">
        <v>1470852048</v>
      </c>
      <c r="K2309" t="b">
        <v>0</v>
      </c>
      <c r="L2309">
        <v>5</v>
      </c>
      <c r="M2309" t="b">
        <v>0</v>
      </c>
      <c r="N2309" t="s">
        <v>8273</v>
      </c>
      <c r="O2309">
        <f t="shared" si="144"/>
        <v>1.91</v>
      </c>
      <c r="P2309">
        <f t="shared" si="145"/>
        <v>57.2</v>
      </c>
      <c r="Q2309" s="5" t="s">
        <v>8319</v>
      </c>
      <c r="R2309" t="s">
        <v>8321</v>
      </c>
      <c r="S2309" s="9">
        <f t="shared" si="146"/>
        <v>42592.417222222219</v>
      </c>
      <c r="T2309" s="9">
        <f t="shared" si="147"/>
        <v>42622.417222222219</v>
      </c>
    </row>
    <row r="2310" spans="1:20" ht="48">
      <c r="A2310">
        <v>947</v>
      </c>
      <c r="B2310" s="3" t="s">
        <v>948</v>
      </c>
      <c r="C2310" s="3" t="s">
        <v>5057</v>
      </c>
      <c r="D2310">
        <v>850</v>
      </c>
      <c r="E2310">
        <v>0</v>
      </c>
      <c r="F2310" t="s">
        <v>8221</v>
      </c>
      <c r="G2310" t="s">
        <v>8224</v>
      </c>
      <c r="H2310" t="s">
        <v>8246</v>
      </c>
      <c r="I2310">
        <v>1467312306</v>
      </c>
      <c r="J2310">
        <v>1462128306</v>
      </c>
      <c r="K2310" t="b">
        <v>0</v>
      </c>
      <c r="L2310">
        <v>0</v>
      </c>
      <c r="M2310" t="b">
        <v>0</v>
      </c>
      <c r="N2310" t="s">
        <v>8273</v>
      </c>
      <c r="O2310">
        <f t="shared" si="144"/>
        <v>0</v>
      </c>
      <c r="P2310" t="e">
        <f t="shared" si="145"/>
        <v>#DIV/0!</v>
      </c>
      <c r="Q2310" s="5" t="s">
        <v>8319</v>
      </c>
      <c r="R2310" t="s">
        <v>8321</v>
      </c>
      <c r="S2310" s="9">
        <f t="shared" si="146"/>
        <v>42491.44798611111</v>
      </c>
      <c r="T2310" s="9">
        <f t="shared" si="147"/>
        <v>42551.44798611111</v>
      </c>
    </row>
    <row r="2311" spans="1:20" ht="48">
      <c r="A2311">
        <v>948</v>
      </c>
      <c r="B2311" s="3" t="s">
        <v>949</v>
      </c>
      <c r="C2311" s="3" t="s">
        <v>5058</v>
      </c>
      <c r="D2311">
        <v>4000</v>
      </c>
      <c r="E2311">
        <v>480</v>
      </c>
      <c r="F2311" t="s">
        <v>8221</v>
      </c>
      <c r="G2311" t="s">
        <v>8233</v>
      </c>
      <c r="H2311" t="s">
        <v>8249</v>
      </c>
      <c r="I2311">
        <v>1457812364</v>
      </c>
      <c r="J2311">
        <v>1455220364</v>
      </c>
      <c r="K2311" t="b">
        <v>0</v>
      </c>
      <c r="L2311">
        <v>8</v>
      </c>
      <c r="M2311" t="b">
        <v>0</v>
      </c>
      <c r="N2311" t="s">
        <v>8273</v>
      </c>
      <c r="O2311">
        <f t="shared" si="144"/>
        <v>12</v>
      </c>
      <c r="P2311">
        <f t="shared" si="145"/>
        <v>60</v>
      </c>
      <c r="Q2311" s="5" t="s">
        <v>8319</v>
      </c>
      <c r="R2311" t="s">
        <v>8321</v>
      </c>
      <c r="S2311" s="9">
        <f t="shared" si="146"/>
        <v>42411.494953703703</v>
      </c>
      <c r="T2311" s="9">
        <f t="shared" si="147"/>
        <v>42441.494953703703</v>
      </c>
    </row>
    <row r="2312" spans="1:20" ht="48">
      <c r="A2312">
        <v>949</v>
      </c>
      <c r="B2312" s="3" t="s">
        <v>950</v>
      </c>
      <c r="C2312" s="3" t="s">
        <v>5059</v>
      </c>
      <c r="D2312">
        <v>20000</v>
      </c>
      <c r="E2312">
        <v>273</v>
      </c>
      <c r="F2312" t="s">
        <v>8221</v>
      </c>
      <c r="G2312" t="s">
        <v>8236</v>
      </c>
      <c r="H2312" t="s">
        <v>8249</v>
      </c>
      <c r="I2312">
        <v>1456016576</v>
      </c>
      <c r="J2312">
        <v>1450832576</v>
      </c>
      <c r="K2312" t="b">
        <v>0</v>
      </c>
      <c r="L2312">
        <v>7</v>
      </c>
      <c r="M2312" t="b">
        <v>0</v>
      </c>
      <c r="N2312" t="s">
        <v>8273</v>
      </c>
      <c r="O2312">
        <f t="shared" si="144"/>
        <v>1.37</v>
      </c>
      <c r="P2312">
        <f t="shared" si="145"/>
        <v>39</v>
      </c>
      <c r="Q2312" s="5" t="s">
        <v>8319</v>
      </c>
      <c r="R2312" t="s">
        <v>8321</v>
      </c>
      <c r="S2312" s="9">
        <f t="shared" si="146"/>
        <v>42360.710370370369</v>
      </c>
      <c r="T2312" s="9">
        <f t="shared" si="147"/>
        <v>42420.710370370369</v>
      </c>
    </row>
    <row r="2313" spans="1:20" ht="48">
      <c r="A2313">
        <v>950</v>
      </c>
      <c r="B2313" s="3" t="s">
        <v>951</v>
      </c>
      <c r="C2313" s="3" t="s">
        <v>5060</v>
      </c>
      <c r="D2313">
        <v>5000</v>
      </c>
      <c r="E2313">
        <v>1402</v>
      </c>
      <c r="F2313" t="s">
        <v>8221</v>
      </c>
      <c r="G2313" t="s">
        <v>8229</v>
      </c>
      <c r="H2313" t="s">
        <v>8251</v>
      </c>
      <c r="I2313">
        <v>1453053661</v>
      </c>
      <c r="J2313">
        <v>1450461661</v>
      </c>
      <c r="K2313" t="b">
        <v>0</v>
      </c>
      <c r="L2313">
        <v>24</v>
      </c>
      <c r="M2313" t="b">
        <v>0</v>
      </c>
      <c r="N2313" t="s">
        <v>8273</v>
      </c>
      <c r="O2313">
        <f t="shared" si="144"/>
        <v>28.04</v>
      </c>
      <c r="P2313">
        <f t="shared" si="145"/>
        <v>58.42</v>
      </c>
      <c r="Q2313" s="5" t="s">
        <v>8319</v>
      </c>
      <c r="R2313" t="s">
        <v>8321</v>
      </c>
      <c r="S2313" s="9">
        <f t="shared" si="146"/>
        <v>42356.41737268518</v>
      </c>
      <c r="T2313" s="9">
        <f t="shared" si="147"/>
        <v>42386.41737268518</v>
      </c>
    </row>
    <row r="2314" spans="1:20" ht="16">
      <c r="A2314">
        <v>951</v>
      </c>
      <c r="B2314" s="3" t="s">
        <v>952</v>
      </c>
      <c r="C2314" s="3" t="s">
        <v>5061</v>
      </c>
      <c r="D2314">
        <v>50000</v>
      </c>
      <c r="E2314">
        <v>19195</v>
      </c>
      <c r="F2314" t="s">
        <v>8221</v>
      </c>
      <c r="G2314" t="s">
        <v>8224</v>
      </c>
      <c r="H2314" t="s">
        <v>8246</v>
      </c>
      <c r="I2314">
        <v>1465054872</v>
      </c>
      <c r="J2314">
        <v>1461166872</v>
      </c>
      <c r="K2314" t="b">
        <v>0</v>
      </c>
      <c r="L2314">
        <v>121</v>
      </c>
      <c r="M2314" t="b">
        <v>0</v>
      </c>
      <c r="N2314" t="s">
        <v>8273</v>
      </c>
      <c r="O2314">
        <f t="shared" si="144"/>
        <v>38.39</v>
      </c>
      <c r="P2314">
        <f t="shared" si="145"/>
        <v>158.63999999999999</v>
      </c>
      <c r="Q2314" s="5" t="s">
        <v>8319</v>
      </c>
      <c r="R2314" t="s">
        <v>8321</v>
      </c>
      <c r="S2314" s="9">
        <f t="shared" si="146"/>
        <v>42480.320277777777</v>
      </c>
      <c r="T2314" s="9">
        <f t="shared" si="147"/>
        <v>42525.320277777777</v>
      </c>
    </row>
    <row r="2315" spans="1:20" ht="32">
      <c r="A2315">
        <v>952</v>
      </c>
      <c r="B2315" s="3" t="s">
        <v>953</v>
      </c>
      <c r="C2315" s="3" t="s">
        <v>5062</v>
      </c>
      <c r="D2315">
        <v>49000</v>
      </c>
      <c r="E2315">
        <v>19572</v>
      </c>
      <c r="F2315" t="s">
        <v>8221</v>
      </c>
      <c r="G2315" t="s">
        <v>8224</v>
      </c>
      <c r="H2315" t="s">
        <v>8246</v>
      </c>
      <c r="I2315">
        <v>1479483812</v>
      </c>
      <c r="J2315">
        <v>1476888212</v>
      </c>
      <c r="K2315" t="b">
        <v>0</v>
      </c>
      <c r="L2315">
        <v>196</v>
      </c>
      <c r="M2315" t="b">
        <v>0</v>
      </c>
      <c r="N2315" t="s">
        <v>8273</v>
      </c>
      <c r="O2315">
        <f t="shared" si="144"/>
        <v>39.94</v>
      </c>
      <c r="P2315">
        <f t="shared" si="145"/>
        <v>99.86</v>
      </c>
      <c r="Q2315" s="5" t="s">
        <v>8319</v>
      </c>
      <c r="R2315" t="s">
        <v>8321</v>
      </c>
      <c r="S2315" s="9">
        <f t="shared" si="146"/>
        <v>42662.280231481483</v>
      </c>
      <c r="T2315" s="9">
        <f t="shared" si="147"/>
        <v>42692.32189814814</v>
      </c>
    </row>
    <row r="2316" spans="1:20" ht="48">
      <c r="A2316">
        <v>953</v>
      </c>
      <c r="B2316" s="3" t="s">
        <v>954</v>
      </c>
      <c r="C2316" s="3" t="s">
        <v>5063</v>
      </c>
      <c r="D2316">
        <v>15000</v>
      </c>
      <c r="E2316">
        <v>126</v>
      </c>
      <c r="F2316" t="s">
        <v>8221</v>
      </c>
      <c r="G2316" t="s">
        <v>8224</v>
      </c>
      <c r="H2316" t="s">
        <v>8246</v>
      </c>
      <c r="I2316">
        <v>1422158199</v>
      </c>
      <c r="J2316">
        <v>1419566199</v>
      </c>
      <c r="K2316" t="b">
        <v>0</v>
      </c>
      <c r="L2316">
        <v>5</v>
      </c>
      <c r="M2316" t="b">
        <v>0</v>
      </c>
      <c r="N2316" t="s">
        <v>8273</v>
      </c>
      <c r="O2316">
        <f t="shared" si="144"/>
        <v>0.84</v>
      </c>
      <c r="P2316">
        <f t="shared" si="145"/>
        <v>25.2</v>
      </c>
      <c r="Q2316" s="5" t="s">
        <v>8319</v>
      </c>
      <c r="R2316" t="s">
        <v>8321</v>
      </c>
      <c r="S2316" s="9">
        <f t="shared" si="146"/>
        <v>41998.831006944441</v>
      </c>
      <c r="T2316" s="9">
        <f t="shared" si="147"/>
        <v>42028.831006944441</v>
      </c>
    </row>
    <row r="2317" spans="1:20" ht="48">
      <c r="A2317">
        <v>954</v>
      </c>
      <c r="B2317" s="3" t="s">
        <v>955</v>
      </c>
      <c r="C2317" s="3" t="s">
        <v>5064</v>
      </c>
      <c r="D2317">
        <v>15000</v>
      </c>
      <c r="E2317">
        <v>6511</v>
      </c>
      <c r="F2317" t="s">
        <v>8221</v>
      </c>
      <c r="G2317" t="s">
        <v>8224</v>
      </c>
      <c r="H2317" t="s">
        <v>8246</v>
      </c>
      <c r="I2317">
        <v>1440100839</v>
      </c>
      <c r="J2317">
        <v>1436472039</v>
      </c>
      <c r="K2317" t="b">
        <v>0</v>
      </c>
      <c r="L2317">
        <v>73</v>
      </c>
      <c r="M2317" t="b">
        <v>0</v>
      </c>
      <c r="N2317" t="s">
        <v>8273</v>
      </c>
      <c r="O2317">
        <f t="shared" si="144"/>
        <v>43.41</v>
      </c>
      <c r="P2317">
        <f t="shared" si="145"/>
        <v>89.19</v>
      </c>
      <c r="Q2317" s="5" t="s">
        <v>8319</v>
      </c>
      <c r="R2317" t="s">
        <v>8321</v>
      </c>
      <c r="S2317" s="9">
        <f t="shared" si="146"/>
        <v>42194.500451388885</v>
      </c>
      <c r="T2317" s="9">
        <f t="shared" si="147"/>
        <v>42236.500451388885</v>
      </c>
    </row>
    <row r="2318" spans="1:20" ht="48">
      <c r="A2318">
        <v>955</v>
      </c>
      <c r="B2318" s="3" t="s">
        <v>956</v>
      </c>
      <c r="C2318" s="3" t="s">
        <v>5065</v>
      </c>
      <c r="D2318">
        <v>300000</v>
      </c>
      <c r="E2318">
        <v>16984</v>
      </c>
      <c r="F2318" t="s">
        <v>8221</v>
      </c>
      <c r="G2318" t="s">
        <v>8224</v>
      </c>
      <c r="H2318" t="s">
        <v>8246</v>
      </c>
      <c r="I2318">
        <v>1473750300</v>
      </c>
      <c r="J2318">
        <v>1470294300</v>
      </c>
      <c r="K2318" t="b">
        <v>0</v>
      </c>
      <c r="L2318">
        <v>93</v>
      </c>
      <c r="M2318" t="b">
        <v>0</v>
      </c>
      <c r="N2318" t="s">
        <v>8273</v>
      </c>
      <c r="O2318">
        <f t="shared" si="144"/>
        <v>5.66</v>
      </c>
      <c r="P2318">
        <f t="shared" si="145"/>
        <v>182.62</v>
      </c>
      <c r="Q2318" s="5" t="s">
        <v>8319</v>
      </c>
      <c r="R2318" t="s">
        <v>8321</v>
      </c>
      <c r="S2318" s="9">
        <f t="shared" si="146"/>
        <v>42585.961805555555</v>
      </c>
      <c r="T2318" s="9">
        <f t="shared" si="147"/>
        <v>42625.961805555555</v>
      </c>
    </row>
    <row r="2319" spans="1:20" ht="64">
      <c r="A2319">
        <v>956</v>
      </c>
      <c r="B2319" s="3" t="s">
        <v>957</v>
      </c>
      <c r="C2319" s="3" t="s">
        <v>5066</v>
      </c>
      <c r="D2319">
        <v>50000</v>
      </c>
      <c r="E2319">
        <v>861</v>
      </c>
      <c r="F2319" t="s">
        <v>8221</v>
      </c>
      <c r="G2319" t="s">
        <v>8224</v>
      </c>
      <c r="H2319" t="s">
        <v>8246</v>
      </c>
      <c r="I2319">
        <v>1430081759</v>
      </c>
      <c r="J2319">
        <v>1424901359</v>
      </c>
      <c r="K2319" t="b">
        <v>0</v>
      </c>
      <c r="L2319">
        <v>17</v>
      </c>
      <c r="M2319" t="b">
        <v>0</v>
      </c>
      <c r="N2319" t="s">
        <v>8273</v>
      </c>
      <c r="O2319">
        <f t="shared" si="144"/>
        <v>1.72</v>
      </c>
      <c r="P2319">
        <f t="shared" si="145"/>
        <v>50.65</v>
      </c>
      <c r="Q2319" s="5" t="s">
        <v>8319</v>
      </c>
      <c r="R2319" t="s">
        <v>8321</v>
      </c>
      <c r="S2319" s="9">
        <f t="shared" si="146"/>
        <v>42060.580543981479</v>
      </c>
      <c r="T2319" s="9">
        <f t="shared" si="147"/>
        <v>42120.538877314808</v>
      </c>
    </row>
    <row r="2320" spans="1:20" ht="32">
      <c r="A2320">
        <v>957</v>
      </c>
      <c r="B2320" s="3" t="s">
        <v>958</v>
      </c>
      <c r="C2320" s="3" t="s">
        <v>5067</v>
      </c>
      <c r="D2320">
        <v>12000</v>
      </c>
      <c r="E2320">
        <v>233</v>
      </c>
      <c r="F2320" t="s">
        <v>8221</v>
      </c>
      <c r="G2320" t="s">
        <v>8224</v>
      </c>
      <c r="H2320" t="s">
        <v>8246</v>
      </c>
      <c r="I2320">
        <v>1479392133</v>
      </c>
      <c r="J2320">
        <v>1476710133</v>
      </c>
      <c r="K2320" t="b">
        <v>0</v>
      </c>
      <c r="L2320">
        <v>7</v>
      </c>
      <c r="M2320" t="b">
        <v>0</v>
      </c>
      <c r="N2320" t="s">
        <v>8273</v>
      </c>
      <c r="O2320">
        <f t="shared" si="144"/>
        <v>1.94</v>
      </c>
      <c r="P2320">
        <f t="shared" si="145"/>
        <v>33.29</v>
      </c>
      <c r="Q2320" s="5" t="s">
        <v>8319</v>
      </c>
      <c r="R2320" t="s">
        <v>8321</v>
      </c>
      <c r="S2320" s="9">
        <f t="shared" si="146"/>
        <v>42660.219131944446</v>
      </c>
      <c r="T2320" s="9">
        <f t="shared" si="147"/>
        <v>42691.260798611103</v>
      </c>
    </row>
    <row r="2321" spans="1:20" ht="48">
      <c r="A2321">
        <v>958</v>
      </c>
      <c r="B2321" s="3" t="s">
        <v>959</v>
      </c>
      <c r="C2321" s="3" t="s">
        <v>5068</v>
      </c>
      <c r="D2321">
        <v>7777</v>
      </c>
      <c r="E2321">
        <v>881</v>
      </c>
      <c r="F2321" t="s">
        <v>8221</v>
      </c>
      <c r="G2321" t="s">
        <v>8224</v>
      </c>
      <c r="H2321" t="s">
        <v>8246</v>
      </c>
      <c r="I2321">
        <v>1428641940</v>
      </c>
      <c r="J2321">
        <v>1426792563</v>
      </c>
      <c r="K2321" t="b">
        <v>0</v>
      </c>
      <c r="L2321">
        <v>17</v>
      </c>
      <c r="M2321" t="b">
        <v>0</v>
      </c>
      <c r="N2321" t="s">
        <v>8273</v>
      </c>
      <c r="O2321">
        <f t="shared" si="144"/>
        <v>11.33</v>
      </c>
      <c r="P2321">
        <f t="shared" si="145"/>
        <v>51.82</v>
      </c>
      <c r="Q2321" s="5" t="s">
        <v>8319</v>
      </c>
      <c r="R2321" t="s">
        <v>8321</v>
      </c>
      <c r="S2321" s="9">
        <f t="shared" si="146"/>
        <v>42082.469479166662</v>
      </c>
      <c r="T2321" s="9">
        <f t="shared" si="147"/>
        <v>42103.874305555553</v>
      </c>
    </row>
    <row r="2322" spans="1:20" ht="48">
      <c r="A2322">
        <v>959</v>
      </c>
      <c r="B2322" s="3" t="s">
        <v>960</v>
      </c>
      <c r="C2322" s="3" t="s">
        <v>5069</v>
      </c>
      <c r="D2322">
        <v>50000</v>
      </c>
      <c r="E2322">
        <v>19430</v>
      </c>
      <c r="F2322" t="s">
        <v>8221</v>
      </c>
      <c r="G2322" t="s">
        <v>8224</v>
      </c>
      <c r="H2322" t="s">
        <v>8246</v>
      </c>
      <c r="I2322">
        <v>1421640665</v>
      </c>
      <c r="J2322">
        <v>1419048665</v>
      </c>
      <c r="K2322" t="b">
        <v>0</v>
      </c>
      <c r="L2322">
        <v>171</v>
      </c>
      <c r="M2322" t="b">
        <v>0</v>
      </c>
      <c r="N2322" t="s">
        <v>8273</v>
      </c>
      <c r="O2322">
        <f t="shared" si="144"/>
        <v>38.86</v>
      </c>
      <c r="P2322">
        <f t="shared" si="145"/>
        <v>113.63</v>
      </c>
      <c r="Q2322" s="5" t="s">
        <v>8319</v>
      </c>
      <c r="R2322" t="s">
        <v>8321</v>
      </c>
      <c r="S2322" s="9">
        <f t="shared" si="146"/>
        <v>41992.84103009259</v>
      </c>
      <c r="T2322" s="9">
        <f t="shared" si="147"/>
        <v>42022.84103009259</v>
      </c>
    </row>
    <row r="2323" spans="1:20" ht="48">
      <c r="A2323">
        <v>960</v>
      </c>
      <c r="B2323" s="3" t="s">
        <v>961</v>
      </c>
      <c r="C2323" s="3" t="s">
        <v>5070</v>
      </c>
      <c r="D2323">
        <v>55650</v>
      </c>
      <c r="E2323">
        <v>25655</v>
      </c>
      <c r="F2323" t="s">
        <v>8221</v>
      </c>
      <c r="G2323" t="s">
        <v>8224</v>
      </c>
      <c r="H2323" t="s">
        <v>8246</v>
      </c>
      <c r="I2323">
        <v>1489500155</v>
      </c>
      <c r="J2323">
        <v>1485874955</v>
      </c>
      <c r="K2323" t="b">
        <v>0</v>
      </c>
      <c r="L2323">
        <v>188</v>
      </c>
      <c r="M2323" t="b">
        <v>0</v>
      </c>
      <c r="N2323" t="s">
        <v>8273</v>
      </c>
      <c r="O2323">
        <f t="shared" si="144"/>
        <v>46.1</v>
      </c>
      <c r="P2323">
        <f t="shared" si="145"/>
        <v>136.46</v>
      </c>
      <c r="Q2323" s="5" t="s">
        <v>8319</v>
      </c>
      <c r="R2323" t="s">
        <v>8321</v>
      </c>
      <c r="S2323" s="9">
        <f t="shared" si="146"/>
        <v>42766.29346064815</v>
      </c>
      <c r="T2323" s="9">
        <f t="shared" si="147"/>
        <v>42808.251793981479</v>
      </c>
    </row>
    <row r="2324" spans="1:20" ht="48">
      <c r="A2324">
        <v>961</v>
      </c>
      <c r="B2324" s="3" t="s">
        <v>962</v>
      </c>
      <c r="C2324" s="3" t="s">
        <v>5071</v>
      </c>
      <c r="D2324">
        <v>95000</v>
      </c>
      <c r="E2324">
        <v>40079</v>
      </c>
      <c r="F2324" t="s">
        <v>8221</v>
      </c>
      <c r="G2324" t="s">
        <v>8224</v>
      </c>
      <c r="H2324" t="s">
        <v>8246</v>
      </c>
      <c r="I2324">
        <v>1487617200</v>
      </c>
      <c r="J2324">
        <v>1483634335</v>
      </c>
      <c r="K2324" t="b">
        <v>0</v>
      </c>
      <c r="L2324">
        <v>110</v>
      </c>
      <c r="M2324" t="b">
        <v>0</v>
      </c>
      <c r="N2324" t="s">
        <v>8273</v>
      </c>
      <c r="O2324">
        <f t="shared" si="144"/>
        <v>42.19</v>
      </c>
      <c r="P2324">
        <f t="shared" si="145"/>
        <v>364.35</v>
      </c>
      <c r="Q2324" s="5" t="s">
        <v>8319</v>
      </c>
      <c r="R2324" t="s">
        <v>8321</v>
      </c>
      <c r="S2324" s="9">
        <f t="shared" si="146"/>
        <v>42740.360358796293</v>
      </c>
      <c r="T2324" s="9">
        <f t="shared" si="147"/>
        <v>42786.458333333336</v>
      </c>
    </row>
    <row r="2325" spans="1:20" ht="48">
      <c r="A2325">
        <v>962</v>
      </c>
      <c r="B2325" s="3" t="s">
        <v>963</v>
      </c>
      <c r="C2325" s="3" t="s">
        <v>5072</v>
      </c>
      <c r="D2325">
        <v>2500</v>
      </c>
      <c r="E2325">
        <v>712</v>
      </c>
      <c r="F2325" t="s">
        <v>8221</v>
      </c>
      <c r="G2325" t="s">
        <v>8224</v>
      </c>
      <c r="H2325" t="s">
        <v>8246</v>
      </c>
      <c r="I2325">
        <v>1455210353</v>
      </c>
      <c r="J2325">
        <v>1451927153</v>
      </c>
      <c r="K2325" t="b">
        <v>0</v>
      </c>
      <c r="L2325">
        <v>37</v>
      </c>
      <c r="M2325" t="b">
        <v>0</v>
      </c>
      <c r="N2325" t="s">
        <v>8273</v>
      </c>
      <c r="O2325">
        <f t="shared" si="144"/>
        <v>28.48</v>
      </c>
      <c r="P2325">
        <f t="shared" si="145"/>
        <v>19.239999999999998</v>
      </c>
      <c r="Q2325" s="5" t="s">
        <v>8319</v>
      </c>
      <c r="R2325" t="s">
        <v>8321</v>
      </c>
      <c r="S2325" s="9">
        <f t="shared" si="146"/>
        <v>42373.379085648143</v>
      </c>
      <c r="T2325" s="9">
        <f t="shared" si="147"/>
        <v>42411.379085648143</v>
      </c>
    </row>
    <row r="2326" spans="1:20" ht="32">
      <c r="A2326">
        <v>963</v>
      </c>
      <c r="B2326" s="3" t="s">
        <v>964</v>
      </c>
      <c r="C2326" s="3" t="s">
        <v>5073</v>
      </c>
      <c r="D2326">
        <v>35000</v>
      </c>
      <c r="E2326">
        <v>377</v>
      </c>
      <c r="F2326" t="s">
        <v>8221</v>
      </c>
      <c r="G2326" t="s">
        <v>8224</v>
      </c>
      <c r="H2326" t="s">
        <v>8246</v>
      </c>
      <c r="I2326">
        <v>1476717319</v>
      </c>
      <c r="J2326">
        <v>1473693319</v>
      </c>
      <c r="K2326" t="b">
        <v>0</v>
      </c>
      <c r="L2326">
        <v>9</v>
      </c>
      <c r="M2326" t="b">
        <v>0</v>
      </c>
      <c r="N2326" t="s">
        <v>8273</v>
      </c>
      <c r="O2326">
        <f t="shared" si="144"/>
        <v>1.08</v>
      </c>
      <c r="P2326">
        <f t="shared" si="145"/>
        <v>41.89</v>
      </c>
      <c r="Q2326" s="5" t="s">
        <v>8319</v>
      </c>
      <c r="R2326" t="s">
        <v>8321</v>
      </c>
      <c r="S2326" s="9">
        <f t="shared" si="146"/>
        <v>42625.302303240744</v>
      </c>
      <c r="T2326" s="9">
        <f t="shared" si="147"/>
        <v>42660.302303240744</v>
      </c>
    </row>
    <row r="2327" spans="1:20" ht="48">
      <c r="A2327">
        <v>964</v>
      </c>
      <c r="B2327" s="3" t="s">
        <v>965</v>
      </c>
      <c r="C2327" s="3" t="s">
        <v>5074</v>
      </c>
      <c r="D2327">
        <v>110000</v>
      </c>
      <c r="E2327">
        <v>879</v>
      </c>
      <c r="F2327" t="s">
        <v>8221</v>
      </c>
      <c r="G2327" t="s">
        <v>8229</v>
      </c>
      <c r="H2327" t="s">
        <v>8251</v>
      </c>
      <c r="I2327">
        <v>1441119919</v>
      </c>
      <c r="J2327">
        <v>1437663919</v>
      </c>
      <c r="K2327" t="b">
        <v>0</v>
      </c>
      <c r="L2327">
        <v>29</v>
      </c>
      <c r="M2327" t="b">
        <v>0</v>
      </c>
      <c r="N2327" t="s">
        <v>8273</v>
      </c>
      <c r="O2327">
        <f t="shared" si="144"/>
        <v>0.8</v>
      </c>
      <c r="P2327">
        <f t="shared" si="145"/>
        <v>30.31</v>
      </c>
      <c r="Q2327" s="5" t="s">
        <v>8319</v>
      </c>
      <c r="R2327" t="s">
        <v>8321</v>
      </c>
      <c r="S2327" s="9">
        <f t="shared" si="146"/>
        <v>42208.295358796291</v>
      </c>
      <c r="T2327" s="9">
        <f t="shared" si="147"/>
        <v>42248.295358796291</v>
      </c>
    </row>
    <row r="2328" spans="1:20" ht="48">
      <c r="A2328">
        <v>965</v>
      </c>
      <c r="B2328" s="3" t="s">
        <v>966</v>
      </c>
      <c r="C2328" s="3" t="s">
        <v>5075</v>
      </c>
      <c r="D2328">
        <v>25000</v>
      </c>
      <c r="E2328">
        <v>298</v>
      </c>
      <c r="F2328" t="s">
        <v>8221</v>
      </c>
      <c r="G2328" t="s">
        <v>8224</v>
      </c>
      <c r="H2328" t="s">
        <v>8246</v>
      </c>
      <c r="I2328">
        <v>1477454340</v>
      </c>
      <c r="J2328">
        <v>1474676646</v>
      </c>
      <c r="K2328" t="b">
        <v>0</v>
      </c>
      <c r="L2328">
        <v>6</v>
      </c>
      <c r="M2328" t="b">
        <v>0</v>
      </c>
      <c r="N2328" t="s">
        <v>8273</v>
      </c>
      <c r="O2328">
        <f t="shared" si="144"/>
        <v>1.19</v>
      </c>
      <c r="P2328">
        <f t="shared" si="145"/>
        <v>49.67</v>
      </c>
      <c r="Q2328" s="5" t="s">
        <v>8319</v>
      </c>
      <c r="R2328" t="s">
        <v>8321</v>
      </c>
      <c r="S2328" s="9">
        <f t="shared" si="146"/>
        <v>42636.683402777773</v>
      </c>
      <c r="T2328" s="9">
        <f t="shared" si="147"/>
        <v>42668.832638888889</v>
      </c>
    </row>
    <row r="2329" spans="1:20" ht="48">
      <c r="A2329">
        <v>966</v>
      </c>
      <c r="B2329" s="3" t="s">
        <v>967</v>
      </c>
      <c r="C2329" s="3" t="s">
        <v>5076</v>
      </c>
      <c r="D2329">
        <v>12000</v>
      </c>
      <c r="E2329">
        <v>1776</v>
      </c>
      <c r="F2329" t="s">
        <v>8221</v>
      </c>
      <c r="G2329" t="s">
        <v>8224</v>
      </c>
      <c r="H2329" t="s">
        <v>8246</v>
      </c>
      <c r="I2329">
        <v>1475766932</v>
      </c>
      <c r="J2329">
        <v>1473174932</v>
      </c>
      <c r="K2329" t="b">
        <v>0</v>
      </c>
      <c r="L2329">
        <v>30</v>
      </c>
      <c r="M2329" t="b">
        <v>0</v>
      </c>
      <c r="N2329" t="s">
        <v>8273</v>
      </c>
      <c r="O2329">
        <f t="shared" si="144"/>
        <v>14.8</v>
      </c>
      <c r="P2329">
        <f t="shared" si="145"/>
        <v>59.2</v>
      </c>
      <c r="Q2329" s="5" t="s">
        <v>8319</v>
      </c>
      <c r="R2329" t="s">
        <v>8321</v>
      </c>
      <c r="S2329" s="9">
        <f t="shared" si="146"/>
        <v>42619.302453703705</v>
      </c>
      <c r="T2329" s="9">
        <f t="shared" si="147"/>
        <v>42649.302453703705</v>
      </c>
    </row>
    <row r="2330" spans="1:20" ht="48">
      <c r="A2330">
        <v>967</v>
      </c>
      <c r="B2330" s="3" t="s">
        <v>968</v>
      </c>
      <c r="C2330" s="3" t="s">
        <v>5077</v>
      </c>
      <c r="D2330">
        <v>20000</v>
      </c>
      <c r="E2330">
        <v>3562</v>
      </c>
      <c r="F2330" t="s">
        <v>8221</v>
      </c>
      <c r="G2330" t="s">
        <v>8224</v>
      </c>
      <c r="H2330" t="s">
        <v>8246</v>
      </c>
      <c r="I2330">
        <v>1461301574</v>
      </c>
      <c r="J2330">
        <v>1456121174</v>
      </c>
      <c r="K2330" t="b">
        <v>0</v>
      </c>
      <c r="L2330">
        <v>81</v>
      </c>
      <c r="M2330" t="b">
        <v>0</v>
      </c>
      <c r="N2330" t="s">
        <v>8273</v>
      </c>
      <c r="O2330">
        <f t="shared" si="144"/>
        <v>17.809999999999999</v>
      </c>
      <c r="P2330">
        <f t="shared" si="145"/>
        <v>43.98</v>
      </c>
      <c r="Q2330" s="5" t="s">
        <v>8319</v>
      </c>
      <c r="R2330" t="s">
        <v>8321</v>
      </c>
      <c r="S2330" s="9">
        <f t="shared" si="146"/>
        <v>42421.920995370368</v>
      </c>
      <c r="T2330" s="9">
        <f t="shared" si="147"/>
        <v>42481.879328703704</v>
      </c>
    </row>
    <row r="2331" spans="1:20" ht="48">
      <c r="A2331">
        <v>968</v>
      </c>
      <c r="B2331" s="3" t="s">
        <v>969</v>
      </c>
      <c r="C2331" s="3" t="s">
        <v>5078</v>
      </c>
      <c r="D2331">
        <v>8000</v>
      </c>
      <c r="E2331">
        <v>106</v>
      </c>
      <c r="F2331" t="s">
        <v>8221</v>
      </c>
      <c r="G2331" t="s">
        <v>8224</v>
      </c>
      <c r="H2331" t="s">
        <v>8246</v>
      </c>
      <c r="I2331">
        <v>1408134034</v>
      </c>
      <c r="J2331">
        <v>1405542034</v>
      </c>
      <c r="K2331" t="b">
        <v>0</v>
      </c>
      <c r="L2331">
        <v>4</v>
      </c>
      <c r="M2331" t="b">
        <v>0</v>
      </c>
      <c r="N2331" t="s">
        <v>8273</v>
      </c>
      <c r="O2331">
        <f t="shared" si="144"/>
        <v>1.33</v>
      </c>
      <c r="P2331">
        <f t="shared" si="145"/>
        <v>26.5</v>
      </c>
      <c r="Q2331" s="5" t="s">
        <v>8319</v>
      </c>
      <c r="R2331" t="s">
        <v>8321</v>
      </c>
      <c r="S2331" s="9">
        <f t="shared" si="146"/>
        <v>41836.514282407406</v>
      </c>
      <c r="T2331" s="9">
        <f t="shared" si="147"/>
        <v>41866.514282407406</v>
      </c>
    </row>
    <row r="2332" spans="1:20" ht="32">
      <c r="A2332">
        <v>969</v>
      </c>
      <c r="B2332" s="3" t="s">
        <v>970</v>
      </c>
      <c r="C2332" s="3" t="s">
        <v>5079</v>
      </c>
      <c r="D2332">
        <v>30000</v>
      </c>
      <c r="E2332">
        <v>14000</v>
      </c>
      <c r="F2332" t="s">
        <v>8221</v>
      </c>
      <c r="G2332" t="s">
        <v>8238</v>
      </c>
      <c r="H2332" t="s">
        <v>8256</v>
      </c>
      <c r="I2332">
        <v>1486624607</v>
      </c>
      <c r="J2332">
        <v>1483773407</v>
      </c>
      <c r="K2332" t="b">
        <v>0</v>
      </c>
      <c r="L2332">
        <v>11</v>
      </c>
      <c r="M2332" t="b">
        <v>0</v>
      </c>
      <c r="N2332" t="s">
        <v>8273</v>
      </c>
      <c r="O2332">
        <f t="shared" si="144"/>
        <v>46.67</v>
      </c>
      <c r="P2332">
        <f t="shared" si="145"/>
        <v>1272.73</v>
      </c>
      <c r="Q2332" s="5" t="s">
        <v>8319</v>
      </c>
      <c r="R2332" t="s">
        <v>8321</v>
      </c>
      <c r="S2332" s="9">
        <f t="shared" si="146"/>
        <v>42741.969988425924</v>
      </c>
      <c r="T2332" s="9">
        <f t="shared" si="147"/>
        <v>42774.969988425924</v>
      </c>
    </row>
    <row r="2333" spans="1:20" ht="48">
      <c r="A2333">
        <v>970</v>
      </c>
      <c r="B2333" s="3" t="s">
        <v>971</v>
      </c>
      <c r="C2333" s="3" t="s">
        <v>5080</v>
      </c>
      <c r="D2333">
        <v>5000</v>
      </c>
      <c r="E2333">
        <v>2296</v>
      </c>
      <c r="F2333" t="s">
        <v>8221</v>
      </c>
      <c r="G2333" t="s">
        <v>8229</v>
      </c>
      <c r="H2333" t="s">
        <v>8251</v>
      </c>
      <c r="I2333">
        <v>1485147540</v>
      </c>
      <c r="J2333">
        <v>1481951853</v>
      </c>
      <c r="K2333" t="b">
        <v>0</v>
      </c>
      <c r="L2333">
        <v>14</v>
      </c>
      <c r="M2333" t="b">
        <v>0</v>
      </c>
      <c r="N2333" t="s">
        <v>8273</v>
      </c>
      <c r="O2333">
        <f t="shared" si="144"/>
        <v>45.92</v>
      </c>
      <c r="P2333">
        <f t="shared" si="145"/>
        <v>164</v>
      </c>
      <c r="Q2333" s="5" t="s">
        <v>8319</v>
      </c>
      <c r="R2333" t="s">
        <v>8321</v>
      </c>
      <c r="S2333" s="9">
        <f t="shared" si="146"/>
        <v>42720.887187499997</v>
      </c>
      <c r="T2333" s="9">
        <f t="shared" si="147"/>
        <v>42757.874305555553</v>
      </c>
    </row>
    <row r="2334" spans="1:20" ht="48">
      <c r="A2334">
        <v>971</v>
      </c>
      <c r="B2334" s="3" t="s">
        <v>972</v>
      </c>
      <c r="C2334" s="3" t="s">
        <v>5081</v>
      </c>
      <c r="D2334">
        <v>100000</v>
      </c>
      <c r="E2334">
        <v>226</v>
      </c>
      <c r="F2334" t="s">
        <v>8221</v>
      </c>
      <c r="G2334" t="s">
        <v>8224</v>
      </c>
      <c r="H2334" t="s">
        <v>8246</v>
      </c>
      <c r="I2334">
        <v>1433178060</v>
      </c>
      <c r="J2334">
        <v>1429290060</v>
      </c>
      <c r="K2334" t="b">
        <v>0</v>
      </c>
      <c r="L2334">
        <v>5</v>
      </c>
      <c r="M2334" t="b">
        <v>0</v>
      </c>
      <c r="N2334" t="s">
        <v>8273</v>
      </c>
      <c r="O2334">
        <f t="shared" si="144"/>
        <v>0.23</v>
      </c>
      <c r="P2334">
        <f t="shared" si="145"/>
        <v>45.2</v>
      </c>
      <c r="Q2334" s="5" t="s">
        <v>8319</v>
      </c>
      <c r="R2334" t="s">
        <v>8321</v>
      </c>
      <c r="S2334" s="9">
        <f t="shared" si="146"/>
        <v>42111.375694444439</v>
      </c>
      <c r="T2334" s="9">
        <f t="shared" si="147"/>
        <v>42156.375694444439</v>
      </c>
    </row>
    <row r="2335" spans="1:20" ht="48">
      <c r="A2335">
        <v>972</v>
      </c>
      <c r="B2335" s="3" t="s">
        <v>973</v>
      </c>
      <c r="C2335" s="3" t="s">
        <v>5082</v>
      </c>
      <c r="D2335">
        <v>20000</v>
      </c>
      <c r="E2335">
        <v>6925</v>
      </c>
      <c r="F2335" t="s">
        <v>8221</v>
      </c>
      <c r="G2335" t="s">
        <v>8224</v>
      </c>
      <c r="H2335" t="s">
        <v>8246</v>
      </c>
      <c r="I2335">
        <v>1409813940</v>
      </c>
      <c r="J2335">
        <v>1407271598</v>
      </c>
      <c r="K2335" t="b">
        <v>0</v>
      </c>
      <c r="L2335">
        <v>45</v>
      </c>
      <c r="M2335" t="b">
        <v>0</v>
      </c>
      <c r="N2335" t="s">
        <v>8273</v>
      </c>
      <c r="O2335">
        <f t="shared" si="144"/>
        <v>34.630000000000003</v>
      </c>
      <c r="P2335">
        <f t="shared" si="145"/>
        <v>153.88999999999999</v>
      </c>
      <c r="Q2335" s="5" t="s">
        <v>8319</v>
      </c>
      <c r="R2335" t="s">
        <v>8321</v>
      </c>
      <c r="S2335" s="9">
        <f t="shared" si="146"/>
        <v>41856.532384259255</v>
      </c>
      <c r="T2335" s="9">
        <f t="shared" si="147"/>
        <v>41885.957638888889</v>
      </c>
    </row>
    <row r="2336" spans="1:20" ht="48">
      <c r="A2336">
        <v>973</v>
      </c>
      <c r="B2336" s="3" t="s">
        <v>974</v>
      </c>
      <c r="C2336" s="3" t="s">
        <v>5083</v>
      </c>
      <c r="D2336">
        <v>20000</v>
      </c>
      <c r="E2336">
        <v>411</v>
      </c>
      <c r="F2336" t="s">
        <v>8221</v>
      </c>
      <c r="G2336" t="s">
        <v>8224</v>
      </c>
      <c r="H2336" t="s">
        <v>8246</v>
      </c>
      <c r="I2336">
        <v>1447032093</v>
      </c>
      <c r="J2336">
        <v>1441844493</v>
      </c>
      <c r="K2336" t="b">
        <v>0</v>
      </c>
      <c r="L2336">
        <v>8</v>
      </c>
      <c r="M2336" t="b">
        <v>0</v>
      </c>
      <c r="N2336" t="s">
        <v>8273</v>
      </c>
      <c r="O2336">
        <f t="shared" si="144"/>
        <v>2.06</v>
      </c>
      <c r="P2336">
        <f t="shared" si="145"/>
        <v>51.38</v>
      </c>
      <c r="Q2336" s="5" t="s">
        <v>8319</v>
      </c>
      <c r="R2336" t="s">
        <v>8321</v>
      </c>
      <c r="S2336" s="9">
        <f t="shared" si="146"/>
        <v>42256.681631944441</v>
      </c>
      <c r="T2336" s="9">
        <f t="shared" si="147"/>
        <v>42316.723298611112</v>
      </c>
    </row>
    <row r="2337" spans="1:20" ht="48">
      <c r="A2337">
        <v>974</v>
      </c>
      <c r="B2337" s="3" t="s">
        <v>975</v>
      </c>
      <c r="C2337" s="3" t="s">
        <v>5084</v>
      </c>
      <c r="D2337">
        <v>50000</v>
      </c>
      <c r="E2337">
        <v>280</v>
      </c>
      <c r="F2337" t="s">
        <v>8221</v>
      </c>
      <c r="G2337" t="s">
        <v>8224</v>
      </c>
      <c r="H2337" t="s">
        <v>8246</v>
      </c>
      <c r="I2337">
        <v>1458925156</v>
      </c>
      <c r="J2337">
        <v>1456336756</v>
      </c>
      <c r="K2337" t="b">
        <v>0</v>
      </c>
      <c r="L2337">
        <v>3</v>
      </c>
      <c r="M2337" t="b">
        <v>0</v>
      </c>
      <c r="N2337" t="s">
        <v>8273</v>
      </c>
      <c r="O2337">
        <f t="shared" si="144"/>
        <v>0.56000000000000005</v>
      </c>
      <c r="P2337">
        <f t="shared" si="145"/>
        <v>93.33</v>
      </c>
      <c r="Q2337" s="5" t="s">
        <v>8319</v>
      </c>
      <c r="R2337" t="s">
        <v>8321</v>
      </c>
      <c r="S2337" s="9">
        <f t="shared" si="146"/>
        <v>42424.416157407402</v>
      </c>
      <c r="T2337" s="9">
        <f t="shared" si="147"/>
        <v>42454.374490740738</v>
      </c>
    </row>
    <row r="2338" spans="1:20" ht="48">
      <c r="A2338">
        <v>975</v>
      </c>
      <c r="B2338" s="3" t="s">
        <v>976</v>
      </c>
      <c r="C2338" s="3" t="s">
        <v>5085</v>
      </c>
      <c r="D2338">
        <v>100000</v>
      </c>
      <c r="E2338">
        <v>2607</v>
      </c>
      <c r="F2338" t="s">
        <v>8221</v>
      </c>
      <c r="G2338" t="s">
        <v>8224</v>
      </c>
      <c r="H2338" t="s">
        <v>8246</v>
      </c>
      <c r="I2338">
        <v>1467132185</v>
      </c>
      <c r="J2338">
        <v>1461948185</v>
      </c>
      <c r="K2338" t="b">
        <v>0</v>
      </c>
      <c r="L2338">
        <v>24</v>
      </c>
      <c r="M2338" t="b">
        <v>0</v>
      </c>
      <c r="N2338" t="s">
        <v>8273</v>
      </c>
      <c r="O2338">
        <f t="shared" si="144"/>
        <v>2.61</v>
      </c>
      <c r="P2338">
        <f t="shared" si="145"/>
        <v>108.63</v>
      </c>
      <c r="Q2338" s="5" t="s">
        <v>8319</v>
      </c>
      <c r="R2338" t="s">
        <v>8321</v>
      </c>
      <c r="S2338" s="9">
        <f t="shared" si="146"/>
        <v>42489.363252314812</v>
      </c>
      <c r="T2338" s="9">
        <f t="shared" si="147"/>
        <v>42549.363252314812</v>
      </c>
    </row>
    <row r="2339" spans="1:20" ht="48">
      <c r="A2339">
        <v>976</v>
      </c>
      <c r="B2339" s="3" t="s">
        <v>977</v>
      </c>
      <c r="C2339" s="3" t="s">
        <v>5086</v>
      </c>
      <c r="D2339">
        <v>150000</v>
      </c>
      <c r="E2339">
        <v>2889</v>
      </c>
      <c r="F2339" t="s">
        <v>8221</v>
      </c>
      <c r="G2339" t="s">
        <v>8226</v>
      </c>
      <c r="H2339" t="s">
        <v>8248</v>
      </c>
      <c r="I2339">
        <v>1439515497</v>
      </c>
      <c r="J2339">
        <v>1435627497</v>
      </c>
      <c r="K2339" t="b">
        <v>0</v>
      </c>
      <c r="L2339">
        <v>18</v>
      </c>
      <c r="M2339" t="b">
        <v>0</v>
      </c>
      <c r="N2339" t="s">
        <v>8273</v>
      </c>
      <c r="O2339">
        <f t="shared" si="144"/>
        <v>1.93</v>
      </c>
      <c r="P2339">
        <f t="shared" si="145"/>
        <v>160.5</v>
      </c>
      <c r="Q2339" s="5" t="s">
        <v>8319</v>
      </c>
      <c r="R2339" t="s">
        <v>8321</v>
      </c>
      <c r="S2339" s="9">
        <f t="shared" si="146"/>
        <v>42184.725659722222</v>
      </c>
      <c r="T2339" s="9">
        <f t="shared" si="147"/>
        <v>42229.725659722222</v>
      </c>
    </row>
    <row r="2340" spans="1:20" ht="48">
      <c r="A2340">
        <v>977</v>
      </c>
      <c r="B2340" s="3" t="s">
        <v>978</v>
      </c>
      <c r="C2340" s="3" t="s">
        <v>5087</v>
      </c>
      <c r="D2340">
        <v>2700</v>
      </c>
      <c r="E2340">
        <v>909</v>
      </c>
      <c r="F2340" t="s">
        <v>8221</v>
      </c>
      <c r="G2340" t="s">
        <v>8239</v>
      </c>
      <c r="H2340" t="s">
        <v>8249</v>
      </c>
      <c r="I2340">
        <v>1456094197</v>
      </c>
      <c r="J2340">
        <v>1453502197</v>
      </c>
      <c r="K2340" t="b">
        <v>0</v>
      </c>
      <c r="L2340">
        <v>12</v>
      </c>
      <c r="M2340" t="b">
        <v>0</v>
      </c>
      <c r="N2340" t="s">
        <v>8273</v>
      </c>
      <c r="O2340">
        <f t="shared" si="144"/>
        <v>33.67</v>
      </c>
      <c r="P2340">
        <f t="shared" si="145"/>
        <v>75.75</v>
      </c>
      <c r="Q2340" s="5" t="s">
        <v>8319</v>
      </c>
      <c r="R2340" t="s">
        <v>8321</v>
      </c>
      <c r="S2340" s="9">
        <f t="shared" si="146"/>
        <v>42391.608761574076</v>
      </c>
      <c r="T2340" s="9">
        <f t="shared" si="147"/>
        <v>42421.608761574076</v>
      </c>
    </row>
    <row r="2341" spans="1:20" ht="48">
      <c r="A2341">
        <v>978</v>
      </c>
      <c r="B2341" s="3" t="s">
        <v>979</v>
      </c>
      <c r="C2341" s="3" t="s">
        <v>5088</v>
      </c>
      <c r="D2341">
        <v>172889</v>
      </c>
      <c r="E2341">
        <v>97273</v>
      </c>
      <c r="F2341" t="s">
        <v>8221</v>
      </c>
      <c r="G2341" t="s">
        <v>8235</v>
      </c>
      <c r="H2341" t="s">
        <v>8255</v>
      </c>
      <c r="I2341">
        <v>1456385101</v>
      </c>
      <c r="J2341">
        <v>1453793101</v>
      </c>
      <c r="K2341" t="b">
        <v>0</v>
      </c>
      <c r="L2341">
        <v>123</v>
      </c>
      <c r="M2341" t="b">
        <v>0</v>
      </c>
      <c r="N2341" t="s">
        <v>8273</v>
      </c>
      <c r="O2341">
        <f t="shared" si="144"/>
        <v>56.26</v>
      </c>
      <c r="P2341">
        <f t="shared" si="145"/>
        <v>790.84</v>
      </c>
      <c r="Q2341" s="5" t="s">
        <v>8319</v>
      </c>
      <c r="R2341" t="s">
        <v>8321</v>
      </c>
      <c r="S2341" s="9">
        <f t="shared" si="146"/>
        <v>42394.975706018515</v>
      </c>
      <c r="T2341" s="9">
        <f t="shared" si="147"/>
        <v>42424.975706018515</v>
      </c>
    </row>
    <row r="2342" spans="1:20" ht="48">
      <c r="A2342">
        <v>979</v>
      </c>
      <c r="B2342" s="3" t="s">
        <v>980</v>
      </c>
      <c r="C2342" s="3" t="s">
        <v>5089</v>
      </c>
      <c r="D2342">
        <v>35000</v>
      </c>
      <c r="E2342">
        <v>28986.16</v>
      </c>
      <c r="F2342" t="s">
        <v>8221</v>
      </c>
      <c r="G2342" t="s">
        <v>8224</v>
      </c>
      <c r="H2342" t="s">
        <v>8246</v>
      </c>
      <c r="I2342">
        <v>1466449140</v>
      </c>
      <c r="J2342">
        <v>1463392828</v>
      </c>
      <c r="K2342" t="b">
        <v>0</v>
      </c>
      <c r="L2342">
        <v>96</v>
      </c>
      <c r="M2342" t="b">
        <v>0</v>
      </c>
      <c r="N2342" t="s">
        <v>8273</v>
      </c>
      <c r="O2342">
        <f t="shared" si="144"/>
        <v>82.82</v>
      </c>
      <c r="P2342">
        <f t="shared" si="145"/>
        <v>301.94</v>
      </c>
      <c r="Q2342" s="5" t="s">
        <v>8319</v>
      </c>
      <c r="R2342" t="s">
        <v>8321</v>
      </c>
      <c r="S2342" s="9">
        <f t="shared" si="146"/>
        <v>42506.083657407406</v>
      </c>
      <c r="T2342" s="9">
        <f t="shared" si="147"/>
        <v>42541.457638888889</v>
      </c>
    </row>
    <row r="2343" spans="1:20" ht="48">
      <c r="A2343">
        <v>980</v>
      </c>
      <c r="B2343" s="3" t="s">
        <v>981</v>
      </c>
      <c r="C2343" s="3" t="s">
        <v>5090</v>
      </c>
      <c r="D2343">
        <v>10000</v>
      </c>
      <c r="E2343">
        <v>1486</v>
      </c>
      <c r="F2343" t="s">
        <v>8221</v>
      </c>
      <c r="G2343" t="s">
        <v>8224</v>
      </c>
      <c r="H2343" t="s">
        <v>8246</v>
      </c>
      <c r="I2343">
        <v>1417387322</v>
      </c>
      <c r="J2343">
        <v>1413495722</v>
      </c>
      <c r="K2343" t="b">
        <v>0</v>
      </c>
      <c r="L2343">
        <v>31</v>
      </c>
      <c r="M2343" t="b">
        <v>0</v>
      </c>
      <c r="N2343" t="s">
        <v>8273</v>
      </c>
      <c r="O2343">
        <f t="shared" si="144"/>
        <v>14.86</v>
      </c>
      <c r="P2343">
        <f t="shared" si="145"/>
        <v>47.94</v>
      </c>
      <c r="Q2343" s="5" t="s">
        <v>8319</v>
      </c>
      <c r="R2343" t="s">
        <v>8321</v>
      </c>
      <c r="S2343" s="9">
        <f t="shared" si="146"/>
        <v>41928.570856481478</v>
      </c>
      <c r="T2343" s="9">
        <f t="shared" si="147"/>
        <v>41973.612523148149</v>
      </c>
    </row>
    <row r="2344" spans="1:20" ht="48">
      <c r="A2344">
        <v>981</v>
      </c>
      <c r="B2344" s="3" t="s">
        <v>982</v>
      </c>
      <c r="C2344" s="3" t="s">
        <v>5091</v>
      </c>
      <c r="D2344">
        <v>88888</v>
      </c>
      <c r="E2344">
        <v>11</v>
      </c>
      <c r="F2344" t="s">
        <v>8221</v>
      </c>
      <c r="G2344" t="s">
        <v>8224</v>
      </c>
      <c r="H2344" t="s">
        <v>8246</v>
      </c>
      <c r="I2344">
        <v>1407624222</v>
      </c>
      <c r="J2344">
        <v>1405032222</v>
      </c>
      <c r="K2344" t="b">
        <v>0</v>
      </c>
      <c r="L2344">
        <v>4</v>
      </c>
      <c r="M2344" t="b">
        <v>0</v>
      </c>
      <c r="N2344" t="s">
        <v>8273</v>
      </c>
      <c r="O2344">
        <f t="shared" si="144"/>
        <v>0.01</v>
      </c>
      <c r="P2344">
        <f t="shared" si="145"/>
        <v>2.75</v>
      </c>
      <c r="Q2344" s="5" t="s">
        <v>8319</v>
      </c>
      <c r="R2344" t="s">
        <v>8321</v>
      </c>
      <c r="S2344" s="9">
        <f t="shared" si="146"/>
        <v>41830.613680555551</v>
      </c>
      <c r="T2344" s="9">
        <f t="shared" si="147"/>
        <v>41860.613680555551</v>
      </c>
    </row>
    <row r="2345" spans="1:20" ht="32">
      <c r="A2345">
        <v>982</v>
      </c>
      <c r="B2345" s="3" t="s">
        <v>983</v>
      </c>
      <c r="C2345" s="3" t="s">
        <v>5092</v>
      </c>
      <c r="D2345">
        <v>17500</v>
      </c>
      <c r="E2345">
        <v>3</v>
      </c>
      <c r="F2345" t="s">
        <v>8221</v>
      </c>
      <c r="G2345" t="s">
        <v>8224</v>
      </c>
      <c r="H2345" t="s">
        <v>8246</v>
      </c>
      <c r="I2345">
        <v>1475431486</v>
      </c>
      <c r="J2345">
        <v>1472839486</v>
      </c>
      <c r="K2345" t="b">
        <v>0</v>
      </c>
      <c r="L2345">
        <v>3</v>
      </c>
      <c r="M2345" t="b">
        <v>0</v>
      </c>
      <c r="N2345" t="s">
        <v>8273</v>
      </c>
      <c r="O2345">
        <f t="shared" si="144"/>
        <v>0.02</v>
      </c>
      <c r="P2345">
        <f t="shared" si="145"/>
        <v>1</v>
      </c>
      <c r="Q2345" s="5" t="s">
        <v>8319</v>
      </c>
      <c r="R2345" t="s">
        <v>8321</v>
      </c>
      <c r="S2345" s="9">
        <f t="shared" si="146"/>
        <v>42615.419976851852</v>
      </c>
      <c r="T2345" s="9">
        <f t="shared" si="147"/>
        <v>42645.419976851852</v>
      </c>
    </row>
    <row r="2346" spans="1:20" ht="48">
      <c r="A2346">
        <v>983</v>
      </c>
      <c r="B2346" s="3" t="s">
        <v>984</v>
      </c>
      <c r="C2346" s="3" t="s">
        <v>5093</v>
      </c>
      <c r="D2346">
        <v>104219</v>
      </c>
      <c r="E2346">
        <v>30751</v>
      </c>
      <c r="F2346" t="s">
        <v>8221</v>
      </c>
      <c r="G2346" t="s">
        <v>8227</v>
      </c>
      <c r="H2346" t="s">
        <v>8249</v>
      </c>
      <c r="I2346">
        <v>1471985640</v>
      </c>
      <c r="J2346">
        <v>1469289685</v>
      </c>
      <c r="K2346" t="b">
        <v>0</v>
      </c>
      <c r="L2346">
        <v>179</v>
      </c>
      <c r="M2346" t="b">
        <v>0</v>
      </c>
      <c r="N2346" t="s">
        <v>8273</v>
      </c>
      <c r="O2346">
        <f t="shared" si="144"/>
        <v>29.51</v>
      </c>
      <c r="P2346">
        <f t="shared" si="145"/>
        <v>171.79</v>
      </c>
      <c r="Q2346" s="5" t="s">
        <v>8319</v>
      </c>
      <c r="R2346" t="s">
        <v>8321</v>
      </c>
      <c r="S2346" s="9">
        <f t="shared" si="146"/>
        <v>42574.334317129622</v>
      </c>
      <c r="T2346" s="9">
        <f t="shared" si="147"/>
        <v>42605.537499999999</v>
      </c>
    </row>
    <row r="2347" spans="1:20" ht="80">
      <c r="A2347">
        <v>984</v>
      </c>
      <c r="B2347" s="3" t="s">
        <v>985</v>
      </c>
      <c r="C2347" s="3" t="s">
        <v>5094</v>
      </c>
      <c r="D2347">
        <v>10000</v>
      </c>
      <c r="E2347">
        <v>106</v>
      </c>
      <c r="F2347" t="s">
        <v>8221</v>
      </c>
      <c r="G2347" t="s">
        <v>8224</v>
      </c>
      <c r="H2347" t="s">
        <v>8246</v>
      </c>
      <c r="I2347">
        <v>1427507208</v>
      </c>
      <c r="J2347">
        <v>1424918808</v>
      </c>
      <c r="K2347" t="b">
        <v>0</v>
      </c>
      <c r="L2347">
        <v>3</v>
      </c>
      <c r="M2347" t="b">
        <v>0</v>
      </c>
      <c r="N2347" t="s">
        <v>8273</v>
      </c>
      <c r="O2347">
        <f t="shared" si="144"/>
        <v>1.06</v>
      </c>
      <c r="P2347">
        <f t="shared" si="145"/>
        <v>35.33</v>
      </c>
      <c r="Q2347" s="5" t="s">
        <v>8319</v>
      </c>
      <c r="R2347" t="s">
        <v>8321</v>
      </c>
      <c r="S2347" s="9">
        <f t="shared" si="146"/>
        <v>42060.782499999994</v>
      </c>
      <c r="T2347" s="9">
        <f t="shared" si="147"/>
        <v>42090.74083333333</v>
      </c>
    </row>
    <row r="2348" spans="1:20" ht="48">
      <c r="A2348">
        <v>985</v>
      </c>
      <c r="B2348" s="3" t="s">
        <v>986</v>
      </c>
      <c r="C2348" s="3" t="s">
        <v>5095</v>
      </c>
      <c r="D2348">
        <v>30000</v>
      </c>
      <c r="E2348">
        <v>1888</v>
      </c>
      <c r="F2348" t="s">
        <v>8221</v>
      </c>
      <c r="G2348" t="s">
        <v>8236</v>
      </c>
      <c r="H2348" t="s">
        <v>8249</v>
      </c>
      <c r="I2348">
        <v>1451602800</v>
      </c>
      <c r="J2348">
        <v>1449011610</v>
      </c>
      <c r="K2348" t="b">
        <v>0</v>
      </c>
      <c r="L2348">
        <v>23</v>
      </c>
      <c r="M2348" t="b">
        <v>0</v>
      </c>
      <c r="N2348" t="s">
        <v>8273</v>
      </c>
      <c r="O2348">
        <f t="shared" si="144"/>
        <v>6.29</v>
      </c>
      <c r="P2348">
        <f t="shared" si="145"/>
        <v>82.09</v>
      </c>
      <c r="Q2348" s="5" t="s">
        <v>8319</v>
      </c>
      <c r="R2348" t="s">
        <v>8321</v>
      </c>
      <c r="S2348" s="9">
        <f t="shared" si="146"/>
        <v>42339.634375000001</v>
      </c>
      <c r="T2348" s="9">
        <f t="shared" si="147"/>
        <v>42369.624999999993</v>
      </c>
    </row>
    <row r="2349" spans="1:20" ht="48">
      <c r="A2349">
        <v>986</v>
      </c>
      <c r="B2349" s="3" t="s">
        <v>987</v>
      </c>
      <c r="C2349" s="3" t="s">
        <v>5096</v>
      </c>
      <c r="D2349">
        <v>20000</v>
      </c>
      <c r="E2349">
        <v>2550</v>
      </c>
      <c r="F2349" t="s">
        <v>8221</v>
      </c>
      <c r="G2349" t="s">
        <v>8225</v>
      </c>
      <c r="H2349" t="s">
        <v>8247</v>
      </c>
      <c r="I2349">
        <v>1452384000</v>
      </c>
      <c r="J2349">
        <v>1447698300</v>
      </c>
      <c r="K2349" t="b">
        <v>0</v>
      </c>
      <c r="L2349">
        <v>23</v>
      </c>
      <c r="M2349" t="b">
        <v>0</v>
      </c>
      <c r="N2349" t="s">
        <v>8273</v>
      </c>
      <c r="O2349">
        <f t="shared" si="144"/>
        <v>12.75</v>
      </c>
      <c r="P2349">
        <f t="shared" si="145"/>
        <v>110.87</v>
      </c>
      <c r="Q2349" s="5" t="s">
        <v>8319</v>
      </c>
      <c r="R2349" t="s">
        <v>8321</v>
      </c>
      <c r="S2349" s="9">
        <f t="shared" si="146"/>
        <v>42324.434027777774</v>
      </c>
      <c r="T2349" s="9">
        <f t="shared" si="147"/>
        <v>42378.666666666664</v>
      </c>
    </row>
    <row r="2350" spans="1:20" ht="48">
      <c r="A2350">
        <v>987</v>
      </c>
      <c r="B2350" s="3" t="s">
        <v>988</v>
      </c>
      <c r="C2350" s="3" t="s">
        <v>5097</v>
      </c>
      <c r="D2350">
        <v>50000</v>
      </c>
      <c r="E2350">
        <v>6610</v>
      </c>
      <c r="F2350" t="s">
        <v>8221</v>
      </c>
      <c r="G2350" t="s">
        <v>8233</v>
      </c>
      <c r="H2350" t="s">
        <v>8249</v>
      </c>
      <c r="I2350">
        <v>1403507050</v>
      </c>
      <c r="J2350">
        <v>1400051050</v>
      </c>
      <c r="K2350" t="b">
        <v>0</v>
      </c>
      <c r="L2350">
        <v>41</v>
      </c>
      <c r="M2350" t="b">
        <v>0</v>
      </c>
      <c r="N2350" t="s">
        <v>8273</v>
      </c>
      <c r="O2350">
        <f t="shared" si="144"/>
        <v>13.22</v>
      </c>
      <c r="P2350">
        <f t="shared" si="145"/>
        <v>161.22</v>
      </c>
      <c r="Q2350" s="5" t="s">
        <v>8319</v>
      </c>
      <c r="R2350" t="s">
        <v>8321</v>
      </c>
      <c r="S2350" s="9">
        <f t="shared" si="146"/>
        <v>41772.961226851847</v>
      </c>
      <c r="T2350" s="9">
        <f t="shared" si="147"/>
        <v>41812.961226851847</v>
      </c>
    </row>
    <row r="2351" spans="1:20" ht="48">
      <c r="A2351">
        <v>988</v>
      </c>
      <c r="B2351" s="3" t="s">
        <v>989</v>
      </c>
      <c r="C2351" s="3" t="s">
        <v>5098</v>
      </c>
      <c r="D2351">
        <v>5000</v>
      </c>
      <c r="E2351">
        <v>0</v>
      </c>
      <c r="F2351" t="s">
        <v>8221</v>
      </c>
      <c r="G2351" t="s">
        <v>8237</v>
      </c>
      <c r="H2351" t="s">
        <v>8249</v>
      </c>
      <c r="I2351">
        <v>1475310825</v>
      </c>
      <c r="J2351">
        <v>1472718825</v>
      </c>
      <c r="K2351" t="b">
        <v>0</v>
      </c>
      <c r="L2351">
        <v>0</v>
      </c>
      <c r="M2351" t="b">
        <v>0</v>
      </c>
      <c r="N2351" t="s">
        <v>8273</v>
      </c>
      <c r="O2351">
        <f t="shared" si="144"/>
        <v>0</v>
      </c>
      <c r="P2351" t="e">
        <f t="shared" si="145"/>
        <v>#DIV/0!</v>
      </c>
      <c r="Q2351" s="5" t="s">
        <v>8319</v>
      </c>
      <c r="R2351" t="s">
        <v>8321</v>
      </c>
      <c r="S2351" s="9">
        <f t="shared" si="146"/>
        <v>42614.023437499993</v>
      </c>
      <c r="T2351" s="9">
        <f t="shared" si="147"/>
        <v>42644.023437499993</v>
      </c>
    </row>
    <row r="2352" spans="1:20" ht="16">
      <c r="A2352">
        <v>989</v>
      </c>
      <c r="B2352" s="3" t="s">
        <v>990</v>
      </c>
      <c r="C2352" s="3" t="s">
        <v>5099</v>
      </c>
      <c r="D2352">
        <v>10000</v>
      </c>
      <c r="E2352">
        <v>1677</v>
      </c>
      <c r="F2352" t="s">
        <v>8221</v>
      </c>
      <c r="G2352" t="s">
        <v>8224</v>
      </c>
      <c r="H2352" t="s">
        <v>8246</v>
      </c>
      <c r="I2352">
        <v>1475101495</v>
      </c>
      <c r="J2352">
        <v>1472509495</v>
      </c>
      <c r="K2352" t="b">
        <v>0</v>
      </c>
      <c r="L2352">
        <v>32</v>
      </c>
      <c r="M2352" t="b">
        <v>0</v>
      </c>
      <c r="N2352" t="s">
        <v>8273</v>
      </c>
      <c r="O2352">
        <f t="shared" si="144"/>
        <v>16.77</v>
      </c>
      <c r="P2352">
        <f t="shared" si="145"/>
        <v>52.41</v>
      </c>
      <c r="Q2352" s="5" t="s">
        <v>8319</v>
      </c>
      <c r="R2352" t="s">
        <v>8321</v>
      </c>
      <c r="S2352" s="9">
        <f t="shared" si="146"/>
        <v>42611.600636574069</v>
      </c>
      <c r="T2352" s="9">
        <f t="shared" si="147"/>
        <v>42641.600636574069</v>
      </c>
    </row>
    <row r="2353" spans="1:20" ht="48">
      <c r="A2353">
        <v>990</v>
      </c>
      <c r="B2353" s="3" t="s">
        <v>991</v>
      </c>
      <c r="C2353" s="3" t="s">
        <v>5100</v>
      </c>
      <c r="D2353">
        <v>25000</v>
      </c>
      <c r="E2353">
        <v>26</v>
      </c>
      <c r="F2353" t="s">
        <v>8221</v>
      </c>
      <c r="G2353" t="s">
        <v>8224</v>
      </c>
      <c r="H2353" t="s">
        <v>8246</v>
      </c>
      <c r="I2353">
        <v>1409770164</v>
      </c>
      <c r="J2353">
        <v>1407178164</v>
      </c>
      <c r="K2353" t="b">
        <v>0</v>
      </c>
      <c r="L2353">
        <v>2</v>
      </c>
      <c r="M2353" t="b">
        <v>0</v>
      </c>
      <c r="N2353" t="s">
        <v>8273</v>
      </c>
      <c r="O2353">
        <f t="shared" si="144"/>
        <v>0.1</v>
      </c>
      <c r="P2353">
        <f t="shared" si="145"/>
        <v>13</v>
      </c>
      <c r="Q2353" s="5" t="s">
        <v>8319</v>
      </c>
      <c r="R2353" t="s">
        <v>8321</v>
      </c>
      <c r="S2353" s="9">
        <f t="shared" si="146"/>
        <v>41855.450972222221</v>
      </c>
      <c r="T2353" s="9">
        <f t="shared" si="147"/>
        <v>41885.450972222221</v>
      </c>
    </row>
    <row r="2354" spans="1:20" ht="80">
      <c r="A2354">
        <v>991</v>
      </c>
      <c r="B2354" s="3" t="s">
        <v>992</v>
      </c>
      <c r="C2354" s="3" t="s">
        <v>5101</v>
      </c>
      <c r="D2354">
        <v>5000</v>
      </c>
      <c r="E2354">
        <v>212</v>
      </c>
      <c r="F2354" t="s">
        <v>8221</v>
      </c>
      <c r="G2354" t="s">
        <v>8225</v>
      </c>
      <c r="H2354" t="s">
        <v>8247</v>
      </c>
      <c r="I2354">
        <v>1468349460</v>
      </c>
      <c r="J2354">
        <v>1466186988</v>
      </c>
      <c r="K2354" t="b">
        <v>0</v>
      </c>
      <c r="L2354">
        <v>7</v>
      </c>
      <c r="M2354" t="b">
        <v>0</v>
      </c>
      <c r="N2354" t="s">
        <v>8273</v>
      </c>
      <c r="O2354">
        <f t="shared" si="144"/>
        <v>4.24</v>
      </c>
      <c r="P2354">
        <f t="shared" si="145"/>
        <v>30.29</v>
      </c>
      <c r="Q2354" s="5" t="s">
        <v>8319</v>
      </c>
      <c r="R2354" t="s">
        <v>8321</v>
      </c>
      <c r="S2354" s="9">
        <f t="shared" si="146"/>
        <v>42538.423472222225</v>
      </c>
      <c r="T2354" s="9">
        <f t="shared" si="147"/>
        <v>42563.45208333333</v>
      </c>
    </row>
    <row r="2355" spans="1:20" ht="48">
      <c r="A2355">
        <v>992</v>
      </c>
      <c r="B2355" s="3" t="s">
        <v>993</v>
      </c>
      <c r="C2355" s="3" t="s">
        <v>5102</v>
      </c>
      <c r="D2355">
        <v>100000</v>
      </c>
      <c r="E2355">
        <v>467</v>
      </c>
      <c r="F2355" t="s">
        <v>8221</v>
      </c>
      <c r="G2355" t="s">
        <v>8224</v>
      </c>
      <c r="H2355" t="s">
        <v>8246</v>
      </c>
      <c r="I2355">
        <v>1462655519</v>
      </c>
      <c r="J2355">
        <v>1457475119</v>
      </c>
      <c r="K2355" t="b">
        <v>0</v>
      </c>
      <c r="L2355">
        <v>4</v>
      </c>
      <c r="M2355" t="b">
        <v>0</v>
      </c>
      <c r="N2355" t="s">
        <v>8273</v>
      </c>
      <c r="O2355">
        <f t="shared" si="144"/>
        <v>0.47</v>
      </c>
      <c r="P2355">
        <f t="shared" si="145"/>
        <v>116.75</v>
      </c>
      <c r="Q2355" s="5" t="s">
        <v>8319</v>
      </c>
      <c r="R2355" t="s">
        <v>8321</v>
      </c>
      <c r="S2355" s="9">
        <f t="shared" si="146"/>
        <v>42437.59165509259</v>
      </c>
      <c r="T2355" s="9">
        <f t="shared" si="147"/>
        <v>42497.549988425926</v>
      </c>
    </row>
    <row r="2356" spans="1:20" ht="48">
      <c r="A2356">
        <v>993</v>
      </c>
      <c r="B2356" s="3" t="s">
        <v>994</v>
      </c>
      <c r="C2356" s="3" t="s">
        <v>5103</v>
      </c>
      <c r="D2356">
        <v>70000</v>
      </c>
      <c r="E2356">
        <v>17561</v>
      </c>
      <c r="F2356" t="s">
        <v>8221</v>
      </c>
      <c r="G2356" t="s">
        <v>8224</v>
      </c>
      <c r="H2356" t="s">
        <v>8246</v>
      </c>
      <c r="I2356">
        <v>1478926800</v>
      </c>
      <c r="J2356">
        <v>1476054568</v>
      </c>
      <c r="K2356" t="b">
        <v>0</v>
      </c>
      <c r="L2356">
        <v>196</v>
      </c>
      <c r="M2356" t="b">
        <v>0</v>
      </c>
      <c r="N2356" t="s">
        <v>8273</v>
      </c>
      <c r="O2356">
        <f t="shared" si="144"/>
        <v>25.09</v>
      </c>
      <c r="P2356">
        <f t="shared" si="145"/>
        <v>89.6</v>
      </c>
      <c r="Q2356" s="5" t="s">
        <v>8319</v>
      </c>
      <c r="R2356" t="s">
        <v>8321</v>
      </c>
      <c r="S2356" s="9">
        <f t="shared" si="146"/>
        <v>42652.631574074076</v>
      </c>
      <c r="T2356" s="9">
        <f t="shared" si="147"/>
        <v>42685.874999999993</v>
      </c>
    </row>
    <row r="2357" spans="1:20" ht="64">
      <c r="A2357">
        <v>994</v>
      </c>
      <c r="B2357" s="3" t="s">
        <v>995</v>
      </c>
      <c r="C2357" s="3" t="s">
        <v>5104</v>
      </c>
      <c r="D2357">
        <v>200000</v>
      </c>
      <c r="E2357">
        <v>4669</v>
      </c>
      <c r="F2357" t="s">
        <v>8221</v>
      </c>
      <c r="G2357" t="s">
        <v>8224</v>
      </c>
      <c r="H2357" t="s">
        <v>8246</v>
      </c>
      <c r="I2357">
        <v>1417388340</v>
      </c>
      <c r="J2357">
        <v>1412835530</v>
      </c>
      <c r="K2357" t="b">
        <v>0</v>
      </c>
      <c r="L2357">
        <v>11</v>
      </c>
      <c r="M2357" t="b">
        <v>0</v>
      </c>
      <c r="N2357" t="s">
        <v>8273</v>
      </c>
      <c r="O2357">
        <f t="shared" si="144"/>
        <v>2.33</v>
      </c>
      <c r="P2357">
        <f t="shared" si="145"/>
        <v>424.45</v>
      </c>
      <c r="Q2357" s="5" t="s">
        <v>8319</v>
      </c>
      <c r="R2357" t="s">
        <v>8321</v>
      </c>
      <c r="S2357" s="9">
        <f t="shared" si="146"/>
        <v>41920.929745370369</v>
      </c>
      <c r="T2357" s="9">
        <f t="shared" si="147"/>
        <v>41973.624305555553</v>
      </c>
    </row>
    <row r="2358" spans="1:20" ht="48">
      <c r="A2358">
        <v>995</v>
      </c>
      <c r="B2358" s="3" t="s">
        <v>996</v>
      </c>
      <c r="C2358" s="3" t="s">
        <v>5105</v>
      </c>
      <c r="D2358">
        <v>10000</v>
      </c>
      <c r="E2358">
        <v>726</v>
      </c>
      <c r="F2358" t="s">
        <v>8221</v>
      </c>
      <c r="G2358" t="s">
        <v>8224</v>
      </c>
      <c r="H2358" t="s">
        <v>8246</v>
      </c>
      <c r="I2358">
        <v>1417276800</v>
      </c>
      <c r="J2358">
        <v>1415140480</v>
      </c>
      <c r="K2358" t="b">
        <v>0</v>
      </c>
      <c r="L2358">
        <v>9</v>
      </c>
      <c r="M2358" t="b">
        <v>0</v>
      </c>
      <c r="N2358" t="s">
        <v>8273</v>
      </c>
      <c r="O2358">
        <f t="shared" si="144"/>
        <v>7.26</v>
      </c>
      <c r="P2358">
        <f t="shared" si="145"/>
        <v>80.67</v>
      </c>
      <c r="Q2358" s="5" t="s">
        <v>8319</v>
      </c>
      <c r="R2358" t="s">
        <v>8321</v>
      </c>
      <c r="S2358" s="9">
        <f t="shared" si="146"/>
        <v>41947.607407407406</v>
      </c>
      <c r="T2358" s="9">
        <f t="shared" si="147"/>
        <v>41972.333333333336</v>
      </c>
    </row>
    <row r="2359" spans="1:20" ht="32">
      <c r="A2359">
        <v>996</v>
      </c>
      <c r="B2359" s="3" t="s">
        <v>997</v>
      </c>
      <c r="C2359" s="3" t="s">
        <v>5106</v>
      </c>
      <c r="D2359">
        <v>4000</v>
      </c>
      <c r="E2359">
        <v>65</v>
      </c>
      <c r="F2359" t="s">
        <v>8221</v>
      </c>
      <c r="G2359" t="s">
        <v>8224</v>
      </c>
      <c r="H2359" t="s">
        <v>8246</v>
      </c>
      <c r="I2359">
        <v>1406474820</v>
      </c>
      <c r="J2359">
        <v>1403902060</v>
      </c>
      <c r="K2359" t="b">
        <v>0</v>
      </c>
      <c r="L2359">
        <v>5</v>
      </c>
      <c r="M2359" t="b">
        <v>0</v>
      </c>
      <c r="N2359" t="s">
        <v>8273</v>
      </c>
      <c r="O2359">
        <f t="shared" si="144"/>
        <v>1.63</v>
      </c>
      <c r="P2359">
        <f t="shared" si="145"/>
        <v>13</v>
      </c>
      <c r="Q2359" s="5" t="s">
        <v>8319</v>
      </c>
      <c r="R2359" t="s">
        <v>8321</v>
      </c>
      <c r="S2359" s="9">
        <f t="shared" si="146"/>
        <v>41817.533101851848</v>
      </c>
      <c r="T2359" s="9">
        <f t="shared" si="147"/>
        <v>41847.310416666667</v>
      </c>
    </row>
    <row r="2360" spans="1:20" ht="32">
      <c r="A2360">
        <v>997</v>
      </c>
      <c r="B2360" s="3" t="s">
        <v>998</v>
      </c>
      <c r="C2360" s="3" t="s">
        <v>5107</v>
      </c>
      <c r="D2360">
        <v>5000</v>
      </c>
      <c r="E2360">
        <v>65</v>
      </c>
      <c r="F2360" t="s">
        <v>8221</v>
      </c>
      <c r="G2360" t="s">
        <v>8224</v>
      </c>
      <c r="H2360" t="s">
        <v>8246</v>
      </c>
      <c r="I2360">
        <v>1417145297</v>
      </c>
      <c r="J2360">
        <v>1414549697</v>
      </c>
      <c r="K2360" t="b">
        <v>0</v>
      </c>
      <c r="L2360">
        <v>8</v>
      </c>
      <c r="M2360" t="b">
        <v>0</v>
      </c>
      <c r="N2360" t="s">
        <v>8273</v>
      </c>
      <c r="O2360">
        <f t="shared" si="144"/>
        <v>1.3</v>
      </c>
      <c r="P2360">
        <f t="shared" si="145"/>
        <v>8.1300000000000008</v>
      </c>
      <c r="Q2360" s="5" t="s">
        <v>8319</v>
      </c>
      <c r="R2360" t="s">
        <v>8321</v>
      </c>
      <c r="S2360" s="9">
        <f t="shared" si="146"/>
        <v>41940.769641203704</v>
      </c>
      <c r="T2360" s="9">
        <f t="shared" si="147"/>
        <v>41970.811307870368</v>
      </c>
    </row>
    <row r="2361" spans="1:20" ht="32">
      <c r="A2361">
        <v>998</v>
      </c>
      <c r="B2361" s="3" t="s">
        <v>999</v>
      </c>
      <c r="C2361" s="3" t="s">
        <v>5108</v>
      </c>
      <c r="D2361">
        <v>60000</v>
      </c>
      <c r="E2361">
        <v>35135</v>
      </c>
      <c r="F2361" t="s">
        <v>8221</v>
      </c>
      <c r="G2361" t="s">
        <v>8229</v>
      </c>
      <c r="H2361" t="s">
        <v>8251</v>
      </c>
      <c r="I2361">
        <v>1447909401</v>
      </c>
      <c r="J2361">
        <v>1444017801</v>
      </c>
      <c r="K2361" t="b">
        <v>0</v>
      </c>
      <c r="L2361">
        <v>229</v>
      </c>
      <c r="M2361" t="b">
        <v>0</v>
      </c>
      <c r="N2361" t="s">
        <v>8273</v>
      </c>
      <c r="O2361">
        <f t="shared" si="144"/>
        <v>58.56</v>
      </c>
      <c r="P2361">
        <f t="shared" si="145"/>
        <v>153.43</v>
      </c>
      <c r="Q2361" s="5" t="s">
        <v>8319</v>
      </c>
      <c r="R2361" t="s">
        <v>8321</v>
      </c>
      <c r="S2361" s="9">
        <f t="shared" si="146"/>
        <v>42281.835659722223</v>
      </c>
      <c r="T2361" s="9">
        <f t="shared" si="147"/>
        <v>42326.877326388887</v>
      </c>
    </row>
    <row r="2362" spans="1:20" ht="48">
      <c r="A2362">
        <v>999</v>
      </c>
      <c r="B2362" s="3" t="s">
        <v>1000</v>
      </c>
      <c r="C2362" s="3" t="s">
        <v>5109</v>
      </c>
      <c r="D2362">
        <v>150000</v>
      </c>
      <c r="E2362">
        <v>11683</v>
      </c>
      <c r="F2362" t="s">
        <v>8221</v>
      </c>
      <c r="G2362" t="s">
        <v>8229</v>
      </c>
      <c r="H2362" t="s">
        <v>8251</v>
      </c>
      <c r="I2362">
        <v>1415865720</v>
      </c>
      <c r="J2362">
        <v>1413270690</v>
      </c>
      <c r="K2362" t="b">
        <v>0</v>
      </c>
      <c r="L2362">
        <v>40</v>
      </c>
      <c r="M2362" t="b">
        <v>0</v>
      </c>
      <c r="N2362" t="s">
        <v>8273</v>
      </c>
      <c r="O2362">
        <f t="shared" si="144"/>
        <v>7.79</v>
      </c>
      <c r="P2362">
        <f t="shared" si="145"/>
        <v>292.08</v>
      </c>
      <c r="Q2362" s="5" t="s">
        <v>8319</v>
      </c>
      <c r="R2362" t="s">
        <v>8321</v>
      </c>
      <c r="S2362" s="9">
        <f t="shared" si="146"/>
        <v>41925.966319444444</v>
      </c>
      <c r="T2362" s="9">
        <f t="shared" si="147"/>
        <v>41956.001388888886</v>
      </c>
    </row>
    <row r="2363" spans="1:20" ht="48">
      <c r="A2363">
        <v>1000</v>
      </c>
      <c r="B2363" s="3" t="s">
        <v>1001</v>
      </c>
      <c r="C2363" s="3" t="s">
        <v>5110</v>
      </c>
      <c r="D2363">
        <v>894700</v>
      </c>
      <c r="E2363">
        <v>19824</v>
      </c>
      <c r="F2363" t="s">
        <v>8220</v>
      </c>
      <c r="G2363" t="s">
        <v>8224</v>
      </c>
      <c r="H2363" t="s">
        <v>8246</v>
      </c>
      <c r="I2363">
        <v>1489537560</v>
      </c>
      <c r="J2363">
        <v>1484357160</v>
      </c>
      <c r="K2363" t="b">
        <v>0</v>
      </c>
      <c r="L2363">
        <v>6</v>
      </c>
      <c r="M2363" t="b">
        <v>0</v>
      </c>
      <c r="N2363" t="s">
        <v>8273</v>
      </c>
      <c r="O2363">
        <f t="shared" si="144"/>
        <v>2.2200000000000002</v>
      </c>
      <c r="P2363">
        <f t="shared" si="145"/>
        <v>3304</v>
      </c>
      <c r="Q2363" s="5" t="s">
        <v>8319</v>
      </c>
      <c r="R2363" t="s">
        <v>8321</v>
      </c>
      <c r="S2363" s="9">
        <f t="shared" si="146"/>
        <v>42748.726388888885</v>
      </c>
      <c r="T2363" s="9">
        <f t="shared" si="147"/>
        <v>42808.68472222222</v>
      </c>
    </row>
    <row r="2364" spans="1:20" ht="48">
      <c r="A2364">
        <v>1001</v>
      </c>
      <c r="B2364" s="3" t="s">
        <v>1002</v>
      </c>
      <c r="C2364" s="3" t="s">
        <v>5111</v>
      </c>
      <c r="D2364">
        <v>5000</v>
      </c>
      <c r="E2364">
        <v>5200</v>
      </c>
      <c r="F2364" t="s">
        <v>8220</v>
      </c>
      <c r="G2364" t="s">
        <v>8225</v>
      </c>
      <c r="H2364" t="s">
        <v>8247</v>
      </c>
      <c r="I2364">
        <v>1485796613</v>
      </c>
      <c r="J2364">
        <v>1481908613</v>
      </c>
      <c r="K2364" t="b">
        <v>0</v>
      </c>
      <c r="L2364">
        <v>4</v>
      </c>
      <c r="M2364" t="b">
        <v>0</v>
      </c>
      <c r="N2364" t="s">
        <v>8273</v>
      </c>
      <c r="O2364">
        <f t="shared" si="144"/>
        <v>104</v>
      </c>
      <c r="P2364">
        <f t="shared" si="145"/>
        <v>1300</v>
      </c>
      <c r="Q2364" s="5" t="s">
        <v>8319</v>
      </c>
      <c r="R2364" t="s">
        <v>8321</v>
      </c>
      <c r="S2364" s="9">
        <f t="shared" si="146"/>
        <v>42720.386724537035</v>
      </c>
      <c r="T2364" s="9">
        <f t="shared" si="147"/>
        <v>42765.386724537035</v>
      </c>
    </row>
    <row r="2365" spans="1:20" ht="48">
      <c r="A2365">
        <v>1002</v>
      </c>
      <c r="B2365" s="3" t="s">
        <v>1003</v>
      </c>
      <c r="C2365" s="3" t="s">
        <v>5112</v>
      </c>
      <c r="D2365">
        <v>9999</v>
      </c>
      <c r="E2365">
        <v>2960</v>
      </c>
      <c r="F2365" t="s">
        <v>8220</v>
      </c>
      <c r="G2365" t="s">
        <v>8224</v>
      </c>
      <c r="H2365" t="s">
        <v>8246</v>
      </c>
      <c r="I2365">
        <v>1450331940</v>
      </c>
      <c r="J2365">
        <v>1447777514</v>
      </c>
      <c r="K2365" t="b">
        <v>0</v>
      </c>
      <c r="L2365">
        <v>22</v>
      </c>
      <c r="M2365" t="b">
        <v>0</v>
      </c>
      <c r="N2365" t="s">
        <v>8273</v>
      </c>
      <c r="O2365">
        <f t="shared" si="144"/>
        <v>29.6</v>
      </c>
      <c r="P2365">
        <f t="shared" si="145"/>
        <v>134.55000000000001</v>
      </c>
      <c r="Q2365" s="5" t="s">
        <v>8319</v>
      </c>
      <c r="R2365" t="s">
        <v>8321</v>
      </c>
      <c r="S2365" s="9">
        <f t="shared" si="146"/>
        <v>42325.350856481477</v>
      </c>
      <c r="T2365" s="9">
        <f t="shared" si="147"/>
        <v>42354.915972222218</v>
      </c>
    </row>
    <row r="2366" spans="1:20" ht="48">
      <c r="A2366">
        <v>1003</v>
      </c>
      <c r="B2366" s="3" t="s">
        <v>1004</v>
      </c>
      <c r="C2366" s="3" t="s">
        <v>5113</v>
      </c>
      <c r="D2366">
        <v>20000</v>
      </c>
      <c r="E2366">
        <v>3211</v>
      </c>
      <c r="F2366" t="s">
        <v>8220</v>
      </c>
      <c r="G2366" t="s">
        <v>8230</v>
      </c>
      <c r="H2366" t="s">
        <v>8249</v>
      </c>
      <c r="I2366">
        <v>1489680061</v>
      </c>
      <c r="J2366">
        <v>1487091661</v>
      </c>
      <c r="K2366" t="b">
        <v>0</v>
      </c>
      <c r="L2366">
        <v>15</v>
      </c>
      <c r="M2366" t="b">
        <v>0</v>
      </c>
      <c r="N2366" t="s">
        <v>8273</v>
      </c>
      <c r="O2366">
        <f t="shared" si="144"/>
        <v>16.059999999999999</v>
      </c>
      <c r="P2366">
        <f t="shared" si="145"/>
        <v>214.07</v>
      </c>
      <c r="Q2366" s="5" t="s">
        <v>8319</v>
      </c>
      <c r="R2366" t="s">
        <v>8321</v>
      </c>
      <c r="S2366" s="9">
        <f t="shared" si="146"/>
        <v>42780.375706018516</v>
      </c>
      <c r="T2366" s="9">
        <f t="shared" si="147"/>
        <v>42810.334039351852</v>
      </c>
    </row>
    <row r="2367" spans="1:20" ht="32">
      <c r="A2367">
        <v>1004</v>
      </c>
      <c r="B2367" s="3" t="s">
        <v>1005</v>
      </c>
      <c r="C2367" s="3" t="s">
        <v>5114</v>
      </c>
      <c r="D2367">
        <v>25000</v>
      </c>
      <c r="E2367">
        <v>20552</v>
      </c>
      <c r="F2367" t="s">
        <v>8220</v>
      </c>
      <c r="G2367" t="s">
        <v>8224</v>
      </c>
      <c r="H2367" t="s">
        <v>8246</v>
      </c>
      <c r="I2367">
        <v>1455814827</v>
      </c>
      <c r="J2367">
        <v>1453222827</v>
      </c>
      <c r="K2367" t="b">
        <v>0</v>
      </c>
      <c r="L2367">
        <v>95</v>
      </c>
      <c r="M2367" t="b">
        <v>0</v>
      </c>
      <c r="N2367" t="s">
        <v>8273</v>
      </c>
      <c r="O2367">
        <f t="shared" si="144"/>
        <v>82.21</v>
      </c>
      <c r="P2367">
        <f t="shared" si="145"/>
        <v>216.34</v>
      </c>
      <c r="Q2367" s="5" t="s">
        <v>8319</v>
      </c>
      <c r="R2367" t="s">
        <v>8321</v>
      </c>
      <c r="S2367" s="9">
        <f t="shared" si="146"/>
        <v>42388.3753125</v>
      </c>
      <c r="T2367" s="9">
        <f t="shared" si="147"/>
        <v>42418.3753125</v>
      </c>
    </row>
    <row r="2368" spans="1:20" ht="32">
      <c r="A2368">
        <v>1005</v>
      </c>
      <c r="B2368" s="3" t="s">
        <v>1006</v>
      </c>
      <c r="C2368" s="3" t="s">
        <v>5115</v>
      </c>
      <c r="D2368">
        <v>200000</v>
      </c>
      <c r="E2368">
        <v>150102</v>
      </c>
      <c r="F2368" t="s">
        <v>8220</v>
      </c>
      <c r="G2368" t="s">
        <v>8224</v>
      </c>
      <c r="H2368" t="s">
        <v>8246</v>
      </c>
      <c r="I2368">
        <v>1446217183</v>
      </c>
      <c r="J2368">
        <v>1443538783</v>
      </c>
      <c r="K2368" t="b">
        <v>0</v>
      </c>
      <c r="L2368">
        <v>161</v>
      </c>
      <c r="M2368" t="b">
        <v>0</v>
      </c>
      <c r="N2368" t="s">
        <v>8273</v>
      </c>
      <c r="O2368">
        <f t="shared" si="144"/>
        <v>75.05</v>
      </c>
      <c r="P2368">
        <f t="shared" si="145"/>
        <v>932.31</v>
      </c>
      <c r="Q2368" s="5" t="s">
        <v>8319</v>
      </c>
      <c r="R2368" t="s">
        <v>8321</v>
      </c>
      <c r="S2368" s="9">
        <f t="shared" si="146"/>
        <v>42276.29146990741</v>
      </c>
      <c r="T2368" s="9">
        <f t="shared" si="147"/>
        <v>42307.29146990741</v>
      </c>
    </row>
    <row r="2369" spans="1:20" ht="48">
      <c r="A2369">
        <v>1006</v>
      </c>
      <c r="B2369" s="3" t="s">
        <v>1007</v>
      </c>
      <c r="C2369" s="3" t="s">
        <v>5116</v>
      </c>
      <c r="D2369">
        <v>4000</v>
      </c>
      <c r="E2369">
        <v>234</v>
      </c>
      <c r="F2369" t="s">
        <v>8220</v>
      </c>
      <c r="G2369" t="s">
        <v>8224</v>
      </c>
      <c r="H2369" t="s">
        <v>8246</v>
      </c>
      <c r="I2369">
        <v>1418368260</v>
      </c>
      <c r="J2369">
        <v>1417654672</v>
      </c>
      <c r="K2369" t="b">
        <v>0</v>
      </c>
      <c r="L2369">
        <v>8</v>
      </c>
      <c r="M2369" t="b">
        <v>0</v>
      </c>
      <c r="N2369" t="s">
        <v>8273</v>
      </c>
      <c r="O2369">
        <f t="shared" si="144"/>
        <v>5.85</v>
      </c>
      <c r="P2369">
        <f t="shared" si="145"/>
        <v>29.25</v>
      </c>
      <c r="Q2369" s="5" t="s">
        <v>8319</v>
      </c>
      <c r="R2369" t="s">
        <v>8321</v>
      </c>
      <c r="S2369" s="9">
        <f t="shared" si="146"/>
        <v>41976.70685185185</v>
      </c>
      <c r="T2369" s="9">
        <f t="shared" si="147"/>
        <v>41984.96597222222</v>
      </c>
    </row>
    <row r="2370" spans="1:20" ht="48">
      <c r="A2370">
        <v>1007</v>
      </c>
      <c r="B2370" s="3" t="s">
        <v>1008</v>
      </c>
      <c r="C2370" s="3" t="s">
        <v>5117</v>
      </c>
      <c r="D2370">
        <v>30000</v>
      </c>
      <c r="E2370">
        <v>13296</v>
      </c>
      <c r="F2370" t="s">
        <v>8220</v>
      </c>
      <c r="G2370" t="s">
        <v>8224</v>
      </c>
      <c r="H2370" t="s">
        <v>8246</v>
      </c>
      <c r="I2370">
        <v>1481727623</v>
      </c>
      <c r="J2370">
        <v>1478095223</v>
      </c>
      <c r="K2370" t="b">
        <v>0</v>
      </c>
      <c r="L2370">
        <v>76</v>
      </c>
      <c r="M2370" t="b">
        <v>0</v>
      </c>
      <c r="N2370" t="s">
        <v>8273</v>
      </c>
      <c r="O2370">
        <f t="shared" ref="O2370:O2433" si="148">ROUND((E2370/D2370*100),2)</f>
        <v>44.32</v>
      </c>
      <c r="P2370">
        <f t="shared" ref="P2370:P2433" si="149">ROUND((E2370/L2370),2)</f>
        <v>174.95</v>
      </c>
      <c r="Q2370" s="5" t="s">
        <v>8319</v>
      </c>
      <c r="R2370" t="s">
        <v>8321</v>
      </c>
      <c r="S2370" s="9">
        <f t="shared" si="146"/>
        <v>42676.2502662037</v>
      </c>
      <c r="T2370" s="9">
        <f t="shared" si="147"/>
        <v>42718.291932870365</v>
      </c>
    </row>
    <row r="2371" spans="1:20" ht="48">
      <c r="A2371">
        <v>1008</v>
      </c>
      <c r="B2371" s="3" t="s">
        <v>1009</v>
      </c>
      <c r="C2371" s="3" t="s">
        <v>5118</v>
      </c>
      <c r="D2371">
        <v>93500</v>
      </c>
      <c r="E2371">
        <v>250</v>
      </c>
      <c r="F2371" t="s">
        <v>8220</v>
      </c>
      <c r="G2371" t="s">
        <v>8238</v>
      </c>
      <c r="H2371" t="s">
        <v>8256</v>
      </c>
      <c r="I2371">
        <v>1482953115</v>
      </c>
      <c r="J2371">
        <v>1480361115</v>
      </c>
      <c r="K2371" t="b">
        <v>0</v>
      </c>
      <c r="L2371">
        <v>1</v>
      </c>
      <c r="M2371" t="b">
        <v>0</v>
      </c>
      <c r="N2371" t="s">
        <v>8273</v>
      </c>
      <c r="O2371">
        <f t="shared" si="148"/>
        <v>0.27</v>
      </c>
      <c r="P2371">
        <f t="shared" si="149"/>
        <v>250</v>
      </c>
      <c r="Q2371" s="5" t="s">
        <v>8319</v>
      </c>
      <c r="R2371" t="s">
        <v>8321</v>
      </c>
      <c r="S2371" s="9">
        <f t="shared" ref="S2371:S2434" si="150">(J2371/86400)+25569+(-8/24)</f>
        <v>42702.475868055553</v>
      </c>
      <c r="T2371" s="9">
        <f t="shared" ref="T2371:T2434" si="151">(I2371/86400)+25569+(-8/24)</f>
        <v>42732.475868055553</v>
      </c>
    </row>
    <row r="2372" spans="1:20" ht="48">
      <c r="A2372">
        <v>1009</v>
      </c>
      <c r="B2372" s="3" t="s">
        <v>1010</v>
      </c>
      <c r="C2372" s="3" t="s">
        <v>5119</v>
      </c>
      <c r="D2372">
        <v>50000</v>
      </c>
      <c r="E2372">
        <v>6565</v>
      </c>
      <c r="F2372" t="s">
        <v>8220</v>
      </c>
      <c r="G2372" t="s">
        <v>8224</v>
      </c>
      <c r="H2372" t="s">
        <v>8246</v>
      </c>
      <c r="I2372">
        <v>1466346646</v>
      </c>
      <c r="J2372">
        <v>1463754646</v>
      </c>
      <c r="K2372" t="b">
        <v>0</v>
      </c>
      <c r="L2372">
        <v>101</v>
      </c>
      <c r="M2372" t="b">
        <v>0</v>
      </c>
      <c r="N2372" t="s">
        <v>8273</v>
      </c>
      <c r="O2372">
        <f t="shared" si="148"/>
        <v>13.13</v>
      </c>
      <c r="P2372">
        <f t="shared" si="149"/>
        <v>65</v>
      </c>
      <c r="Q2372" s="5" t="s">
        <v>8319</v>
      </c>
      <c r="R2372" t="s">
        <v>8321</v>
      </c>
      <c r="S2372" s="9">
        <f t="shared" si="150"/>
        <v>42510.271365740737</v>
      </c>
      <c r="T2372" s="9">
        <f t="shared" si="151"/>
        <v>42540.271365740737</v>
      </c>
    </row>
    <row r="2373" spans="1:20" ht="48">
      <c r="A2373">
        <v>1010</v>
      </c>
      <c r="B2373" s="3" t="s">
        <v>1011</v>
      </c>
      <c r="C2373" s="3" t="s">
        <v>5120</v>
      </c>
      <c r="D2373">
        <v>115250</v>
      </c>
      <c r="E2373">
        <v>220</v>
      </c>
      <c r="F2373" t="s">
        <v>8220</v>
      </c>
      <c r="G2373" t="s">
        <v>8224</v>
      </c>
      <c r="H2373" t="s">
        <v>8246</v>
      </c>
      <c r="I2373">
        <v>1473044340</v>
      </c>
      <c r="J2373">
        <v>1468180462</v>
      </c>
      <c r="K2373" t="b">
        <v>0</v>
      </c>
      <c r="L2373">
        <v>4</v>
      </c>
      <c r="M2373" t="b">
        <v>0</v>
      </c>
      <c r="N2373" t="s">
        <v>8273</v>
      </c>
      <c r="O2373">
        <f t="shared" si="148"/>
        <v>0.19</v>
      </c>
      <c r="P2373">
        <f t="shared" si="149"/>
        <v>55</v>
      </c>
      <c r="Q2373" s="5" t="s">
        <v>8319</v>
      </c>
      <c r="R2373" t="s">
        <v>8321</v>
      </c>
      <c r="S2373" s="9">
        <f t="shared" si="150"/>
        <v>42561.496087962958</v>
      </c>
      <c r="T2373" s="9">
        <f t="shared" si="151"/>
        <v>42617.790972222218</v>
      </c>
    </row>
    <row r="2374" spans="1:20" ht="48">
      <c r="A2374">
        <v>1011</v>
      </c>
      <c r="B2374" s="3" t="s">
        <v>1012</v>
      </c>
      <c r="C2374" s="3" t="s">
        <v>5121</v>
      </c>
      <c r="D2374">
        <v>20000</v>
      </c>
      <c r="E2374">
        <v>75</v>
      </c>
      <c r="F2374" t="s">
        <v>8220</v>
      </c>
      <c r="G2374" t="s">
        <v>8224</v>
      </c>
      <c r="H2374" t="s">
        <v>8246</v>
      </c>
      <c r="I2374">
        <v>1418938395</v>
      </c>
      <c r="J2374">
        <v>1415050395</v>
      </c>
      <c r="K2374" t="b">
        <v>0</v>
      </c>
      <c r="L2374">
        <v>1</v>
      </c>
      <c r="M2374" t="b">
        <v>0</v>
      </c>
      <c r="N2374" t="s">
        <v>8273</v>
      </c>
      <c r="O2374">
        <f t="shared" si="148"/>
        <v>0.38</v>
      </c>
      <c r="P2374">
        <f t="shared" si="149"/>
        <v>75</v>
      </c>
      <c r="Q2374" s="5" t="s">
        <v>8319</v>
      </c>
      <c r="R2374" t="s">
        <v>8321</v>
      </c>
      <c r="S2374" s="9">
        <f t="shared" si="150"/>
        <v>41946.564756944441</v>
      </c>
      <c r="T2374" s="9">
        <f t="shared" si="151"/>
        <v>41991.564756944441</v>
      </c>
    </row>
    <row r="2375" spans="1:20" ht="48">
      <c r="A2375">
        <v>1012</v>
      </c>
      <c r="B2375" s="3" t="s">
        <v>1013</v>
      </c>
      <c r="C2375" s="3" t="s">
        <v>5122</v>
      </c>
      <c r="D2375">
        <v>5000</v>
      </c>
      <c r="E2375">
        <v>1076751.05</v>
      </c>
      <c r="F2375" t="s">
        <v>8220</v>
      </c>
      <c r="G2375" t="s">
        <v>8224</v>
      </c>
      <c r="H2375" t="s">
        <v>8246</v>
      </c>
      <c r="I2375">
        <v>1485254052</v>
      </c>
      <c r="J2375">
        <v>1481366052</v>
      </c>
      <c r="K2375" t="b">
        <v>0</v>
      </c>
      <c r="L2375">
        <v>775</v>
      </c>
      <c r="M2375" t="b">
        <v>0</v>
      </c>
      <c r="N2375" t="s">
        <v>8273</v>
      </c>
      <c r="O2375">
        <f t="shared" si="148"/>
        <v>21535.02</v>
      </c>
      <c r="P2375">
        <f t="shared" si="149"/>
        <v>1389.36</v>
      </c>
      <c r="Q2375" s="5" t="s">
        <v>8319</v>
      </c>
      <c r="R2375" t="s">
        <v>8321</v>
      </c>
      <c r="S2375" s="9">
        <f t="shared" si="150"/>
        <v>42714.107083333329</v>
      </c>
      <c r="T2375" s="9">
        <f t="shared" si="151"/>
        <v>42759.107083333329</v>
      </c>
    </row>
    <row r="2376" spans="1:20" ht="48">
      <c r="A2376">
        <v>1013</v>
      </c>
      <c r="B2376" s="3" t="s">
        <v>1014</v>
      </c>
      <c r="C2376" s="3" t="s">
        <v>5123</v>
      </c>
      <c r="D2376">
        <v>25000</v>
      </c>
      <c r="E2376">
        <v>8632</v>
      </c>
      <c r="F2376" t="s">
        <v>8220</v>
      </c>
      <c r="G2376" t="s">
        <v>8224</v>
      </c>
      <c r="H2376" t="s">
        <v>8246</v>
      </c>
      <c r="I2376">
        <v>1451419200</v>
      </c>
      <c r="J2376">
        <v>1449000056</v>
      </c>
      <c r="K2376" t="b">
        <v>0</v>
      </c>
      <c r="L2376">
        <v>90</v>
      </c>
      <c r="M2376" t="b">
        <v>0</v>
      </c>
      <c r="N2376" t="s">
        <v>8273</v>
      </c>
      <c r="O2376">
        <f t="shared" si="148"/>
        <v>34.53</v>
      </c>
      <c r="P2376">
        <f t="shared" si="149"/>
        <v>95.91</v>
      </c>
      <c r="Q2376" s="5" t="s">
        <v>8319</v>
      </c>
      <c r="R2376" t="s">
        <v>8321</v>
      </c>
      <c r="S2376" s="9">
        <f t="shared" si="150"/>
        <v>42339.500648148147</v>
      </c>
      <c r="T2376" s="9">
        <f t="shared" si="151"/>
        <v>42367.499999999993</v>
      </c>
    </row>
    <row r="2377" spans="1:20" ht="32">
      <c r="A2377">
        <v>1014</v>
      </c>
      <c r="B2377" s="3" t="s">
        <v>1015</v>
      </c>
      <c r="C2377" s="3" t="s">
        <v>5124</v>
      </c>
      <c r="D2377">
        <v>10000</v>
      </c>
      <c r="E2377">
        <v>3060</v>
      </c>
      <c r="F2377" t="s">
        <v>8220</v>
      </c>
      <c r="G2377" t="s">
        <v>8224</v>
      </c>
      <c r="H2377" t="s">
        <v>8246</v>
      </c>
      <c r="I2377">
        <v>1420070615</v>
      </c>
      <c r="J2377">
        <v>1415750615</v>
      </c>
      <c r="K2377" t="b">
        <v>0</v>
      </c>
      <c r="L2377">
        <v>16</v>
      </c>
      <c r="M2377" t="b">
        <v>0</v>
      </c>
      <c r="N2377" t="s">
        <v>8273</v>
      </c>
      <c r="O2377">
        <f t="shared" si="148"/>
        <v>30.6</v>
      </c>
      <c r="P2377">
        <f t="shared" si="149"/>
        <v>191.25</v>
      </c>
      <c r="Q2377" s="5" t="s">
        <v>8319</v>
      </c>
      <c r="R2377" t="s">
        <v>8321</v>
      </c>
      <c r="S2377" s="9">
        <f t="shared" si="150"/>
        <v>41954.66915509259</v>
      </c>
      <c r="T2377" s="9">
        <f t="shared" si="151"/>
        <v>42004.66915509259</v>
      </c>
    </row>
    <row r="2378" spans="1:20" ht="32">
      <c r="A2378">
        <v>1015</v>
      </c>
      <c r="B2378" s="3" t="s">
        <v>1016</v>
      </c>
      <c r="C2378" s="3" t="s">
        <v>5125</v>
      </c>
      <c r="D2378">
        <v>9000</v>
      </c>
      <c r="E2378">
        <v>240</v>
      </c>
      <c r="F2378" t="s">
        <v>8220</v>
      </c>
      <c r="G2378" t="s">
        <v>8240</v>
      </c>
      <c r="H2378" t="s">
        <v>8257</v>
      </c>
      <c r="I2378">
        <v>1448489095</v>
      </c>
      <c r="J2378">
        <v>1445893495</v>
      </c>
      <c r="K2378" t="b">
        <v>0</v>
      </c>
      <c r="L2378">
        <v>6</v>
      </c>
      <c r="M2378" t="b">
        <v>0</v>
      </c>
      <c r="N2378" t="s">
        <v>8273</v>
      </c>
      <c r="O2378">
        <f t="shared" si="148"/>
        <v>2.67</v>
      </c>
      <c r="P2378">
        <f t="shared" si="149"/>
        <v>40</v>
      </c>
      <c r="Q2378" s="5" t="s">
        <v>8319</v>
      </c>
      <c r="R2378" t="s">
        <v>8321</v>
      </c>
      <c r="S2378" s="9">
        <f t="shared" si="150"/>
        <v>42303.545081018521</v>
      </c>
      <c r="T2378" s="9">
        <f t="shared" si="151"/>
        <v>42333.586747685178</v>
      </c>
    </row>
    <row r="2379" spans="1:20" ht="48">
      <c r="A2379">
        <v>1016</v>
      </c>
      <c r="B2379" s="3" t="s">
        <v>1017</v>
      </c>
      <c r="C2379" s="3" t="s">
        <v>5126</v>
      </c>
      <c r="D2379">
        <v>100000</v>
      </c>
      <c r="E2379">
        <v>2842</v>
      </c>
      <c r="F2379" t="s">
        <v>8220</v>
      </c>
      <c r="G2379" t="s">
        <v>8224</v>
      </c>
      <c r="H2379" t="s">
        <v>8246</v>
      </c>
      <c r="I2379">
        <v>1459992856</v>
      </c>
      <c r="J2379">
        <v>1456108456</v>
      </c>
      <c r="K2379" t="b">
        <v>0</v>
      </c>
      <c r="L2379">
        <v>38</v>
      </c>
      <c r="M2379" t="b">
        <v>0</v>
      </c>
      <c r="N2379" t="s">
        <v>8273</v>
      </c>
      <c r="O2379">
        <f t="shared" si="148"/>
        <v>2.84</v>
      </c>
      <c r="P2379">
        <f t="shared" si="149"/>
        <v>74.790000000000006</v>
      </c>
      <c r="Q2379" s="5" t="s">
        <v>8319</v>
      </c>
      <c r="R2379" t="s">
        <v>8321</v>
      </c>
      <c r="S2379" s="9">
        <f t="shared" si="150"/>
        <v>42421.773796296293</v>
      </c>
      <c r="T2379" s="9">
        <f t="shared" si="151"/>
        <v>42466.732129629629</v>
      </c>
    </row>
    <row r="2380" spans="1:20" ht="48">
      <c r="A2380">
        <v>1017</v>
      </c>
      <c r="B2380" s="3" t="s">
        <v>1018</v>
      </c>
      <c r="C2380" s="3" t="s">
        <v>5127</v>
      </c>
      <c r="D2380">
        <v>250000</v>
      </c>
      <c r="E2380">
        <v>57197</v>
      </c>
      <c r="F2380" t="s">
        <v>8220</v>
      </c>
      <c r="G2380" t="s">
        <v>8224</v>
      </c>
      <c r="H2380" t="s">
        <v>8246</v>
      </c>
      <c r="I2380">
        <v>1448125935</v>
      </c>
      <c r="J2380">
        <v>1444666335</v>
      </c>
      <c r="K2380" t="b">
        <v>0</v>
      </c>
      <c r="L2380">
        <v>355</v>
      </c>
      <c r="M2380" t="b">
        <v>0</v>
      </c>
      <c r="N2380" t="s">
        <v>8273</v>
      </c>
      <c r="O2380">
        <f t="shared" si="148"/>
        <v>22.88</v>
      </c>
      <c r="P2380">
        <f t="shared" si="149"/>
        <v>161.12</v>
      </c>
      <c r="Q2380" s="5" t="s">
        <v>8319</v>
      </c>
      <c r="R2380" t="s">
        <v>8321</v>
      </c>
      <c r="S2380" s="9">
        <f t="shared" si="150"/>
        <v>42289.341840277775</v>
      </c>
      <c r="T2380" s="9">
        <f t="shared" si="151"/>
        <v>42329.383506944439</v>
      </c>
    </row>
    <row r="2381" spans="1:20" ht="48">
      <c r="A2381">
        <v>1018</v>
      </c>
      <c r="B2381" s="3" t="s">
        <v>1019</v>
      </c>
      <c r="C2381" s="3" t="s">
        <v>5128</v>
      </c>
      <c r="D2381">
        <v>20000</v>
      </c>
      <c r="E2381">
        <v>621</v>
      </c>
      <c r="F2381" t="s">
        <v>8220</v>
      </c>
      <c r="G2381" t="s">
        <v>8224</v>
      </c>
      <c r="H2381" t="s">
        <v>8246</v>
      </c>
      <c r="I2381">
        <v>1468496933</v>
      </c>
      <c r="J2381">
        <v>1465904933</v>
      </c>
      <c r="K2381" t="b">
        <v>0</v>
      </c>
      <c r="L2381">
        <v>7</v>
      </c>
      <c r="M2381" t="b">
        <v>0</v>
      </c>
      <c r="N2381" t="s">
        <v>8273</v>
      </c>
      <c r="O2381">
        <f t="shared" si="148"/>
        <v>3.11</v>
      </c>
      <c r="P2381">
        <f t="shared" si="149"/>
        <v>88.71</v>
      </c>
      <c r="Q2381" s="5" t="s">
        <v>8319</v>
      </c>
      <c r="R2381" t="s">
        <v>8321</v>
      </c>
      <c r="S2381" s="9">
        <f t="shared" si="150"/>
        <v>42535.158946759257</v>
      </c>
      <c r="T2381" s="9">
        <f t="shared" si="151"/>
        <v>42565.158946759257</v>
      </c>
    </row>
    <row r="2382" spans="1:20" ht="32">
      <c r="A2382">
        <v>1019</v>
      </c>
      <c r="B2382" s="3" t="s">
        <v>1020</v>
      </c>
      <c r="C2382" s="3" t="s">
        <v>5129</v>
      </c>
      <c r="D2382">
        <v>45000</v>
      </c>
      <c r="E2382">
        <v>21300</v>
      </c>
      <c r="F2382" t="s">
        <v>8220</v>
      </c>
      <c r="G2382" t="s">
        <v>8224</v>
      </c>
      <c r="H2382" t="s">
        <v>8246</v>
      </c>
      <c r="I2382">
        <v>1423092149</v>
      </c>
      <c r="J2382">
        <v>1420500149</v>
      </c>
      <c r="K2382" t="b">
        <v>0</v>
      </c>
      <c r="L2382">
        <v>400</v>
      </c>
      <c r="M2382" t="b">
        <v>0</v>
      </c>
      <c r="N2382" t="s">
        <v>8273</v>
      </c>
      <c r="O2382">
        <f t="shared" si="148"/>
        <v>47.33</v>
      </c>
      <c r="P2382">
        <f t="shared" si="149"/>
        <v>53.25</v>
      </c>
      <c r="Q2382" s="5" t="s">
        <v>8319</v>
      </c>
      <c r="R2382" t="s">
        <v>8321</v>
      </c>
      <c r="S2382" s="9">
        <f t="shared" si="150"/>
        <v>42009.640613425923</v>
      </c>
      <c r="T2382" s="9">
        <f t="shared" si="151"/>
        <v>42039.640613425923</v>
      </c>
    </row>
    <row r="2383" spans="1:20" ht="48">
      <c r="A2383">
        <v>1304</v>
      </c>
      <c r="B2383" s="3" t="s">
        <v>1305</v>
      </c>
      <c r="C2383" s="3" t="s">
        <v>5414</v>
      </c>
      <c r="D2383">
        <v>40000</v>
      </c>
      <c r="E2383">
        <v>15851</v>
      </c>
      <c r="F2383" t="s">
        <v>8220</v>
      </c>
      <c r="G2383" t="s">
        <v>8225</v>
      </c>
      <c r="H2383" t="s">
        <v>8247</v>
      </c>
      <c r="I2383">
        <v>1489376405</v>
      </c>
      <c r="J2383">
        <v>1484196005</v>
      </c>
      <c r="K2383" t="b">
        <v>0</v>
      </c>
      <c r="L2383">
        <v>104</v>
      </c>
      <c r="M2383" t="b">
        <v>0</v>
      </c>
      <c r="N2383" t="s">
        <v>8273</v>
      </c>
      <c r="O2383">
        <f t="shared" si="148"/>
        <v>39.630000000000003</v>
      </c>
      <c r="P2383">
        <f t="shared" si="149"/>
        <v>152.41</v>
      </c>
      <c r="Q2383" s="5" t="s">
        <v>8319</v>
      </c>
      <c r="R2383" t="s">
        <v>8321</v>
      </c>
      <c r="S2383" s="9">
        <f t="shared" si="150"/>
        <v>42746.861168981479</v>
      </c>
      <c r="T2383" s="9">
        <f t="shared" si="151"/>
        <v>42806.819502314807</v>
      </c>
    </row>
    <row r="2384" spans="1:20" ht="48">
      <c r="A2384">
        <v>1305</v>
      </c>
      <c r="B2384" s="3" t="s">
        <v>1306</v>
      </c>
      <c r="C2384" s="3" t="s">
        <v>5415</v>
      </c>
      <c r="D2384">
        <v>30000</v>
      </c>
      <c r="E2384">
        <v>7793</v>
      </c>
      <c r="F2384" t="s">
        <v>8220</v>
      </c>
      <c r="G2384" t="s">
        <v>8224</v>
      </c>
      <c r="H2384" t="s">
        <v>8246</v>
      </c>
      <c r="I2384">
        <v>1469122200</v>
      </c>
      <c r="J2384">
        <v>1466611108</v>
      </c>
      <c r="K2384" t="b">
        <v>0</v>
      </c>
      <c r="L2384">
        <v>86</v>
      </c>
      <c r="M2384" t="b">
        <v>0</v>
      </c>
      <c r="N2384" t="s">
        <v>8273</v>
      </c>
      <c r="O2384">
        <f t="shared" si="148"/>
        <v>25.98</v>
      </c>
      <c r="P2384">
        <f t="shared" si="149"/>
        <v>90.62</v>
      </c>
      <c r="Q2384" s="5" t="s">
        <v>8319</v>
      </c>
      <c r="R2384" t="s">
        <v>8321</v>
      </c>
      <c r="S2384" s="9">
        <f t="shared" si="150"/>
        <v>42543.332268518519</v>
      </c>
      <c r="T2384" s="9">
        <f t="shared" si="151"/>
        <v>42572.395833333336</v>
      </c>
    </row>
    <row r="2385" spans="1:20" ht="64">
      <c r="A2385">
        <v>1306</v>
      </c>
      <c r="B2385" s="3" t="s">
        <v>1307</v>
      </c>
      <c r="C2385" s="3" t="s">
        <v>5416</v>
      </c>
      <c r="D2385">
        <v>110000</v>
      </c>
      <c r="E2385">
        <v>71771</v>
      </c>
      <c r="F2385" t="s">
        <v>8220</v>
      </c>
      <c r="G2385" t="s">
        <v>8224</v>
      </c>
      <c r="H2385" t="s">
        <v>8246</v>
      </c>
      <c r="I2385">
        <v>1417690734</v>
      </c>
      <c r="J2385">
        <v>1415098734</v>
      </c>
      <c r="K2385" t="b">
        <v>0</v>
      </c>
      <c r="L2385">
        <v>356</v>
      </c>
      <c r="M2385" t="b">
        <v>0</v>
      </c>
      <c r="N2385" t="s">
        <v>8273</v>
      </c>
      <c r="O2385">
        <f t="shared" si="148"/>
        <v>65.25</v>
      </c>
      <c r="P2385">
        <f t="shared" si="149"/>
        <v>201.6</v>
      </c>
      <c r="Q2385" s="5" t="s">
        <v>8319</v>
      </c>
      <c r="R2385" t="s">
        <v>8321</v>
      </c>
      <c r="S2385" s="9">
        <f t="shared" si="150"/>
        <v>41947.124236111107</v>
      </c>
      <c r="T2385" s="9">
        <f t="shared" si="151"/>
        <v>41977.124236111107</v>
      </c>
    </row>
    <row r="2386" spans="1:20" ht="32">
      <c r="A2386">
        <v>1307</v>
      </c>
      <c r="B2386" s="3" t="s">
        <v>1308</v>
      </c>
      <c r="C2386" s="3" t="s">
        <v>5417</v>
      </c>
      <c r="D2386">
        <v>50000</v>
      </c>
      <c r="E2386">
        <v>5757</v>
      </c>
      <c r="F2386" t="s">
        <v>8220</v>
      </c>
      <c r="G2386" t="s">
        <v>8224</v>
      </c>
      <c r="H2386" t="s">
        <v>8246</v>
      </c>
      <c r="I2386">
        <v>1455710679</v>
      </c>
      <c r="J2386">
        <v>1453118679</v>
      </c>
      <c r="K2386" t="b">
        <v>0</v>
      </c>
      <c r="L2386">
        <v>45</v>
      </c>
      <c r="M2386" t="b">
        <v>0</v>
      </c>
      <c r="N2386" t="s">
        <v>8273</v>
      </c>
      <c r="O2386">
        <f t="shared" si="148"/>
        <v>11.51</v>
      </c>
      <c r="P2386">
        <f t="shared" si="149"/>
        <v>127.93</v>
      </c>
      <c r="Q2386" s="5" t="s">
        <v>8319</v>
      </c>
      <c r="R2386" t="s">
        <v>8321</v>
      </c>
      <c r="S2386" s="9">
        <f t="shared" si="150"/>
        <v>42387.169895833336</v>
      </c>
      <c r="T2386" s="9">
        <f t="shared" si="151"/>
        <v>42417.169895833336</v>
      </c>
    </row>
    <row r="2387" spans="1:20" ht="32">
      <c r="A2387">
        <v>1308</v>
      </c>
      <c r="B2387" s="3" t="s">
        <v>1309</v>
      </c>
      <c r="C2387" s="3" t="s">
        <v>5418</v>
      </c>
      <c r="D2387">
        <v>10000</v>
      </c>
      <c r="E2387">
        <v>1136</v>
      </c>
      <c r="F2387" t="s">
        <v>8220</v>
      </c>
      <c r="G2387" t="s">
        <v>8224</v>
      </c>
      <c r="H2387" t="s">
        <v>8246</v>
      </c>
      <c r="I2387">
        <v>1475937812</v>
      </c>
      <c r="J2387">
        <v>1472481812</v>
      </c>
      <c r="K2387" t="b">
        <v>0</v>
      </c>
      <c r="L2387">
        <v>38</v>
      </c>
      <c r="M2387" t="b">
        <v>0</v>
      </c>
      <c r="N2387" t="s">
        <v>8273</v>
      </c>
      <c r="O2387">
        <f t="shared" si="148"/>
        <v>11.36</v>
      </c>
      <c r="P2387">
        <f t="shared" si="149"/>
        <v>29.89</v>
      </c>
      <c r="Q2387" s="5" t="s">
        <v>8319</v>
      </c>
      <c r="R2387" t="s">
        <v>8321</v>
      </c>
      <c r="S2387" s="9">
        <f t="shared" si="150"/>
        <v>42611.280231481483</v>
      </c>
      <c r="T2387" s="9">
        <f t="shared" si="151"/>
        <v>42651.280231481483</v>
      </c>
    </row>
    <row r="2388" spans="1:20" ht="32">
      <c r="A2388">
        <v>1309</v>
      </c>
      <c r="B2388" s="3" t="s">
        <v>1310</v>
      </c>
      <c r="C2388" s="3" t="s">
        <v>5419</v>
      </c>
      <c r="D2388">
        <v>11500</v>
      </c>
      <c r="E2388">
        <v>12879</v>
      </c>
      <c r="F2388" t="s">
        <v>8220</v>
      </c>
      <c r="G2388" t="s">
        <v>8224</v>
      </c>
      <c r="H2388" t="s">
        <v>8246</v>
      </c>
      <c r="I2388">
        <v>1444943468</v>
      </c>
      <c r="J2388">
        <v>1441919468</v>
      </c>
      <c r="K2388" t="b">
        <v>0</v>
      </c>
      <c r="L2388">
        <v>35</v>
      </c>
      <c r="M2388" t="b">
        <v>0</v>
      </c>
      <c r="N2388" t="s">
        <v>8273</v>
      </c>
      <c r="O2388">
        <f t="shared" si="148"/>
        <v>111.99</v>
      </c>
      <c r="P2388">
        <f t="shared" si="149"/>
        <v>367.97</v>
      </c>
      <c r="Q2388" s="5" t="s">
        <v>8319</v>
      </c>
      <c r="R2388" t="s">
        <v>8321</v>
      </c>
      <c r="S2388" s="9">
        <f t="shared" si="150"/>
        <v>42257.549398148149</v>
      </c>
      <c r="T2388" s="9">
        <f t="shared" si="151"/>
        <v>42292.549398148149</v>
      </c>
    </row>
    <row r="2389" spans="1:20" ht="32">
      <c r="A2389">
        <v>1310</v>
      </c>
      <c r="B2389" s="3" t="s">
        <v>1311</v>
      </c>
      <c r="C2389" s="3" t="s">
        <v>5420</v>
      </c>
      <c r="D2389">
        <v>20000</v>
      </c>
      <c r="E2389">
        <v>3100</v>
      </c>
      <c r="F2389" t="s">
        <v>8220</v>
      </c>
      <c r="G2389" t="s">
        <v>8224</v>
      </c>
      <c r="H2389" t="s">
        <v>8246</v>
      </c>
      <c r="I2389">
        <v>1471622450</v>
      </c>
      <c r="J2389">
        <v>1467734450</v>
      </c>
      <c r="K2389" t="b">
        <v>0</v>
      </c>
      <c r="L2389">
        <v>24</v>
      </c>
      <c r="M2389" t="b">
        <v>0</v>
      </c>
      <c r="N2389" t="s">
        <v>8273</v>
      </c>
      <c r="O2389">
        <f t="shared" si="148"/>
        <v>15.5</v>
      </c>
      <c r="P2389">
        <f t="shared" si="149"/>
        <v>129.16999999999999</v>
      </c>
      <c r="Q2389" s="5" t="s">
        <v>8319</v>
      </c>
      <c r="R2389" t="s">
        <v>8321</v>
      </c>
      <c r="S2389" s="9">
        <f t="shared" si="150"/>
        <v>42556.333912037029</v>
      </c>
      <c r="T2389" s="9">
        <f t="shared" si="151"/>
        <v>42601.333912037029</v>
      </c>
    </row>
    <row r="2390" spans="1:20" ht="48">
      <c r="A2390">
        <v>1311</v>
      </c>
      <c r="B2390" s="3" t="s">
        <v>1312</v>
      </c>
      <c r="C2390" s="3" t="s">
        <v>5421</v>
      </c>
      <c r="D2390">
        <v>250000</v>
      </c>
      <c r="E2390">
        <v>80070</v>
      </c>
      <c r="F2390" t="s">
        <v>8220</v>
      </c>
      <c r="G2390" t="s">
        <v>8224</v>
      </c>
      <c r="H2390" t="s">
        <v>8246</v>
      </c>
      <c r="I2390">
        <v>1480536919</v>
      </c>
      <c r="J2390">
        <v>1477509319</v>
      </c>
      <c r="K2390" t="b">
        <v>0</v>
      </c>
      <c r="L2390">
        <v>100</v>
      </c>
      <c r="M2390" t="b">
        <v>0</v>
      </c>
      <c r="N2390" t="s">
        <v>8273</v>
      </c>
      <c r="O2390">
        <f t="shared" si="148"/>
        <v>32.03</v>
      </c>
      <c r="P2390">
        <f t="shared" si="149"/>
        <v>800.7</v>
      </c>
      <c r="Q2390" s="5" t="s">
        <v>8319</v>
      </c>
      <c r="R2390" t="s">
        <v>8321</v>
      </c>
      <c r="S2390" s="9">
        <f t="shared" si="150"/>
        <v>42669.468969907401</v>
      </c>
      <c r="T2390" s="9">
        <f t="shared" si="151"/>
        <v>42704.510636574072</v>
      </c>
    </row>
    <row r="2391" spans="1:20" ht="48">
      <c r="A2391">
        <v>1312</v>
      </c>
      <c r="B2391" s="3" t="s">
        <v>1313</v>
      </c>
      <c r="C2391" s="3" t="s">
        <v>5422</v>
      </c>
      <c r="D2391">
        <v>4600</v>
      </c>
      <c r="E2391">
        <v>28</v>
      </c>
      <c r="F2391" t="s">
        <v>8220</v>
      </c>
      <c r="G2391" t="s">
        <v>8224</v>
      </c>
      <c r="H2391" t="s">
        <v>8246</v>
      </c>
      <c r="I2391">
        <v>1429375922</v>
      </c>
      <c r="J2391">
        <v>1426783922</v>
      </c>
      <c r="K2391" t="b">
        <v>0</v>
      </c>
      <c r="L2391">
        <v>1</v>
      </c>
      <c r="M2391" t="b">
        <v>0</v>
      </c>
      <c r="N2391" t="s">
        <v>8273</v>
      </c>
      <c r="O2391">
        <f t="shared" si="148"/>
        <v>0.61</v>
      </c>
      <c r="P2391">
        <f t="shared" si="149"/>
        <v>28</v>
      </c>
      <c r="Q2391" s="5" t="s">
        <v>8319</v>
      </c>
      <c r="R2391" t="s">
        <v>8321</v>
      </c>
      <c r="S2391" s="9">
        <f t="shared" si="150"/>
        <v>42082.369467592587</v>
      </c>
      <c r="T2391" s="9">
        <f t="shared" si="151"/>
        <v>42112.369467592587</v>
      </c>
    </row>
    <row r="2392" spans="1:20" ht="48">
      <c r="A2392">
        <v>1313</v>
      </c>
      <c r="B2392" s="3" t="s">
        <v>1314</v>
      </c>
      <c r="C2392" s="3" t="s">
        <v>5423</v>
      </c>
      <c r="D2392">
        <v>40000</v>
      </c>
      <c r="E2392">
        <v>12446</v>
      </c>
      <c r="F2392" t="s">
        <v>8220</v>
      </c>
      <c r="G2392" t="s">
        <v>8224</v>
      </c>
      <c r="H2392" t="s">
        <v>8246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8273</v>
      </c>
      <c r="O2392">
        <f t="shared" si="148"/>
        <v>31.12</v>
      </c>
      <c r="P2392">
        <f t="shared" si="149"/>
        <v>102.02</v>
      </c>
      <c r="Q2392" s="5" t="s">
        <v>8319</v>
      </c>
      <c r="R2392" t="s">
        <v>8321</v>
      </c>
      <c r="S2392" s="9">
        <f t="shared" si="150"/>
        <v>42402.37631944444</v>
      </c>
      <c r="T2392" s="9">
        <f t="shared" si="151"/>
        <v>42432.37631944444</v>
      </c>
    </row>
    <row r="2393" spans="1:20" ht="48">
      <c r="A2393">
        <v>1314</v>
      </c>
      <c r="B2393" s="3" t="s">
        <v>1315</v>
      </c>
      <c r="C2393" s="3" t="s">
        <v>5424</v>
      </c>
      <c r="D2393">
        <v>180000</v>
      </c>
      <c r="E2393">
        <v>2028</v>
      </c>
      <c r="F2393" t="s">
        <v>8220</v>
      </c>
      <c r="G2393" t="s">
        <v>8224</v>
      </c>
      <c r="H2393" t="s">
        <v>8246</v>
      </c>
      <c r="I2393">
        <v>1477065860</v>
      </c>
      <c r="J2393">
        <v>1471881860</v>
      </c>
      <c r="K2393" t="b">
        <v>0</v>
      </c>
      <c r="L2393">
        <v>11</v>
      </c>
      <c r="M2393" t="b">
        <v>0</v>
      </c>
      <c r="N2393" t="s">
        <v>8273</v>
      </c>
      <c r="O2393">
        <f t="shared" si="148"/>
        <v>1.1299999999999999</v>
      </c>
      <c r="P2393">
        <f t="shared" si="149"/>
        <v>184.36</v>
      </c>
      <c r="Q2393" s="5" t="s">
        <v>8319</v>
      </c>
      <c r="R2393" t="s">
        <v>8321</v>
      </c>
      <c r="S2393" s="9">
        <f t="shared" si="150"/>
        <v>42604.336342592585</v>
      </c>
      <c r="T2393" s="9">
        <f t="shared" si="151"/>
        <v>42664.336342592585</v>
      </c>
    </row>
    <row r="2394" spans="1:20" ht="32">
      <c r="A2394">
        <v>1315</v>
      </c>
      <c r="B2394" s="3" t="s">
        <v>1316</v>
      </c>
      <c r="C2394" s="3" t="s">
        <v>5425</v>
      </c>
      <c r="D2394">
        <v>100000</v>
      </c>
      <c r="E2394">
        <v>40404</v>
      </c>
      <c r="F2394" t="s">
        <v>8220</v>
      </c>
      <c r="G2394" t="s">
        <v>8224</v>
      </c>
      <c r="H2394" t="s">
        <v>8246</v>
      </c>
      <c r="I2394">
        <v>1446771600</v>
      </c>
      <c r="J2394">
        <v>1443700648</v>
      </c>
      <c r="K2394" t="b">
        <v>0</v>
      </c>
      <c r="L2394">
        <v>248</v>
      </c>
      <c r="M2394" t="b">
        <v>0</v>
      </c>
      <c r="N2394" t="s">
        <v>8273</v>
      </c>
      <c r="O2394">
        <f t="shared" si="148"/>
        <v>40.4</v>
      </c>
      <c r="P2394">
        <f t="shared" si="149"/>
        <v>162.91999999999999</v>
      </c>
      <c r="Q2394" s="5" t="s">
        <v>8319</v>
      </c>
      <c r="R2394" t="s">
        <v>8321</v>
      </c>
      <c r="S2394" s="9">
        <f t="shared" si="150"/>
        <v>42278.164907407401</v>
      </c>
      <c r="T2394" s="9">
        <f t="shared" si="151"/>
        <v>42313.708333333336</v>
      </c>
    </row>
    <row r="2395" spans="1:20" ht="48">
      <c r="A2395">
        <v>1316</v>
      </c>
      <c r="B2395" s="3" t="s">
        <v>1317</v>
      </c>
      <c r="C2395" s="3" t="s">
        <v>5426</v>
      </c>
      <c r="D2395">
        <v>75000</v>
      </c>
      <c r="E2395">
        <v>1</v>
      </c>
      <c r="F2395" t="s">
        <v>8220</v>
      </c>
      <c r="G2395" t="s">
        <v>8224</v>
      </c>
      <c r="H2395" t="s">
        <v>8246</v>
      </c>
      <c r="I2395">
        <v>1456700709</v>
      </c>
      <c r="J2395">
        <v>1453676709</v>
      </c>
      <c r="K2395" t="b">
        <v>0</v>
      </c>
      <c r="L2395">
        <v>1</v>
      </c>
      <c r="M2395" t="b">
        <v>0</v>
      </c>
      <c r="N2395" t="s">
        <v>8273</v>
      </c>
      <c r="O2395">
        <f t="shared" si="148"/>
        <v>0</v>
      </c>
      <c r="P2395">
        <f t="shared" si="149"/>
        <v>1</v>
      </c>
      <c r="Q2395" s="5" t="s">
        <v>8319</v>
      </c>
      <c r="R2395" t="s">
        <v>8321</v>
      </c>
      <c r="S2395" s="9">
        <f t="shared" si="150"/>
        <v>42393.628576388888</v>
      </c>
      <c r="T2395" s="9">
        <f t="shared" si="151"/>
        <v>42428.628576388888</v>
      </c>
    </row>
    <row r="2396" spans="1:20" ht="48">
      <c r="A2396">
        <v>1317</v>
      </c>
      <c r="B2396" s="3" t="s">
        <v>1318</v>
      </c>
      <c r="C2396" s="3" t="s">
        <v>5427</v>
      </c>
      <c r="D2396">
        <v>200000</v>
      </c>
      <c r="E2396">
        <v>11467</v>
      </c>
      <c r="F2396" t="s">
        <v>8220</v>
      </c>
      <c r="G2396" t="s">
        <v>8232</v>
      </c>
      <c r="H2396" t="s">
        <v>8253</v>
      </c>
      <c r="I2396">
        <v>1469109600</v>
      </c>
      <c r="J2396">
        <v>1464586746</v>
      </c>
      <c r="K2396" t="b">
        <v>0</v>
      </c>
      <c r="L2396">
        <v>19</v>
      </c>
      <c r="M2396" t="b">
        <v>0</v>
      </c>
      <c r="N2396" t="s">
        <v>8273</v>
      </c>
      <c r="O2396">
        <f t="shared" si="148"/>
        <v>5.73</v>
      </c>
      <c r="P2396">
        <f t="shared" si="149"/>
        <v>603.53</v>
      </c>
      <c r="Q2396" s="5" t="s">
        <v>8319</v>
      </c>
      <c r="R2396" t="s">
        <v>8321</v>
      </c>
      <c r="S2396" s="9">
        <f t="shared" si="150"/>
        <v>42519.902152777773</v>
      </c>
      <c r="T2396" s="9">
        <f t="shared" si="151"/>
        <v>42572.249999999993</v>
      </c>
    </row>
    <row r="2397" spans="1:20" ht="48">
      <c r="A2397">
        <v>1318</v>
      </c>
      <c r="B2397" s="3" t="s">
        <v>1319</v>
      </c>
      <c r="C2397" s="3" t="s">
        <v>5428</v>
      </c>
      <c r="D2397">
        <v>40000</v>
      </c>
      <c r="E2397">
        <v>6130</v>
      </c>
      <c r="F2397" t="s">
        <v>8220</v>
      </c>
      <c r="G2397" t="s">
        <v>8224</v>
      </c>
      <c r="H2397" t="s">
        <v>8246</v>
      </c>
      <c r="I2397">
        <v>1420938172</v>
      </c>
      <c r="J2397">
        <v>1418346172</v>
      </c>
      <c r="K2397" t="b">
        <v>0</v>
      </c>
      <c r="L2397">
        <v>135</v>
      </c>
      <c r="M2397" t="b">
        <v>0</v>
      </c>
      <c r="N2397" t="s">
        <v>8273</v>
      </c>
      <c r="O2397">
        <f t="shared" si="148"/>
        <v>15.33</v>
      </c>
      <c r="P2397">
        <f t="shared" si="149"/>
        <v>45.41</v>
      </c>
      <c r="Q2397" s="5" t="s">
        <v>8319</v>
      </c>
      <c r="R2397" t="s">
        <v>8321</v>
      </c>
      <c r="S2397" s="9">
        <f t="shared" si="150"/>
        <v>41984.710324074076</v>
      </c>
      <c r="T2397" s="9">
        <f t="shared" si="151"/>
        <v>42014.710324074076</v>
      </c>
    </row>
    <row r="2398" spans="1:20" ht="48">
      <c r="A2398">
        <v>1319</v>
      </c>
      <c r="B2398" s="3" t="s">
        <v>1320</v>
      </c>
      <c r="C2398" s="3" t="s">
        <v>5429</v>
      </c>
      <c r="D2398">
        <v>5800</v>
      </c>
      <c r="E2398">
        <v>876</v>
      </c>
      <c r="F2398" t="s">
        <v>8220</v>
      </c>
      <c r="G2398" t="s">
        <v>8225</v>
      </c>
      <c r="H2398" t="s">
        <v>8247</v>
      </c>
      <c r="I2398">
        <v>1405094400</v>
      </c>
      <c r="J2398">
        <v>1403810965</v>
      </c>
      <c r="K2398" t="b">
        <v>0</v>
      </c>
      <c r="L2398">
        <v>9</v>
      </c>
      <c r="M2398" t="b">
        <v>0</v>
      </c>
      <c r="N2398" t="s">
        <v>8273</v>
      </c>
      <c r="O2398">
        <f t="shared" si="148"/>
        <v>15.1</v>
      </c>
      <c r="P2398">
        <f t="shared" si="149"/>
        <v>97.33</v>
      </c>
      <c r="Q2398" s="5" t="s">
        <v>8319</v>
      </c>
      <c r="R2398" t="s">
        <v>8321</v>
      </c>
      <c r="S2398" s="9">
        <f t="shared" si="150"/>
        <v>41816.478761574072</v>
      </c>
      <c r="T2398" s="9">
        <f t="shared" si="151"/>
        <v>41831.333333333328</v>
      </c>
    </row>
    <row r="2399" spans="1:20" ht="48">
      <c r="A2399">
        <v>1320</v>
      </c>
      <c r="B2399" s="3" t="s">
        <v>1321</v>
      </c>
      <c r="C2399" s="3" t="s">
        <v>5430</v>
      </c>
      <c r="D2399">
        <v>100000</v>
      </c>
      <c r="E2399">
        <v>503</v>
      </c>
      <c r="F2399" t="s">
        <v>8220</v>
      </c>
      <c r="G2399" t="s">
        <v>8233</v>
      </c>
      <c r="H2399" t="s">
        <v>8249</v>
      </c>
      <c r="I2399">
        <v>1483138800</v>
      </c>
      <c r="J2399">
        <v>1480610046</v>
      </c>
      <c r="K2399" t="b">
        <v>0</v>
      </c>
      <c r="L2399">
        <v>3</v>
      </c>
      <c r="M2399" t="b">
        <v>0</v>
      </c>
      <c r="N2399" t="s">
        <v>8273</v>
      </c>
      <c r="O2399">
        <f t="shared" si="148"/>
        <v>0.5</v>
      </c>
      <c r="P2399">
        <f t="shared" si="149"/>
        <v>167.67</v>
      </c>
      <c r="Q2399" s="5" t="s">
        <v>8319</v>
      </c>
      <c r="R2399" t="s">
        <v>8321</v>
      </c>
      <c r="S2399" s="9">
        <f t="shared" si="150"/>
        <v>42705.357013888883</v>
      </c>
      <c r="T2399" s="9">
        <f t="shared" si="151"/>
        <v>42734.624999999993</v>
      </c>
    </row>
    <row r="2400" spans="1:20" ht="48">
      <c r="A2400">
        <v>1321</v>
      </c>
      <c r="B2400" s="3" t="s">
        <v>1322</v>
      </c>
      <c r="C2400" s="3" t="s">
        <v>5431</v>
      </c>
      <c r="D2400">
        <v>462000</v>
      </c>
      <c r="E2400">
        <v>6019</v>
      </c>
      <c r="F2400" t="s">
        <v>8220</v>
      </c>
      <c r="G2400" t="s">
        <v>8235</v>
      </c>
      <c r="H2400" t="s">
        <v>8255</v>
      </c>
      <c r="I2400">
        <v>1482515937</v>
      </c>
      <c r="J2400">
        <v>1479923937</v>
      </c>
      <c r="K2400" t="b">
        <v>0</v>
      </c>
      <c r="L2400">
        <v>7</v>
      </c>
      <c r="M2400" t="b">
        <v>0</v>
      </c>
      <c r="N2400" t="s">
        <v>8273</v>
      </c>
      <c r="O2400">
        <f t="shared" si="148"/>
        <v>1.3</v>
      </c>
      <c r="P2400">
        <f t="shared" si="149"/>
        <v>859.86</v>
      </c>
      <c r="Q2400" s="5" t="s">
        <v>8319</v>
      </c>
      <c r="R2400" t="s">
        <v>8321</v>
      </c>
      <c r="S2400" s="9">
        <f t="shared" si="150"/>
        <v>42697.415937499994</v>
      </c>
      <c r="T2400" s="9">
        <f t="shared" si="151"/>
        <v>42727.415937499994</v>
      </c>
    </row>
    <row r="2401" spans="1:20" ht="48">
      <c r="A2401">
        <v>1322</v>
      </c>
      <c r="B2401" s="3" t="s">
        <v>1323</v>
      </c>
      <c r="C2401" s="3" t="s">
        <v>5432</v>
      </c>
      <c r="D2401">
        <v>35000</v>
      </c>
      <c r="E2401">
        <v>106</v>
      </c>
      <c r="F2401" t="s">
        <v>8220</v>
      </c>
      <c r="G2401" t="s">
        <v>8225</v>
      </c>
      <c r="H2401" t="s">
        <v>8247</v>
      </c>
      <c r="I2401">
        <v>1432223125</v>
      </c>
      <c r="J2401">
        <v>1429631125</v>
      </c>
      <c r="K2401" t="b">
        <v>0</v>
      </c>
      <c r="L2401">
        <v>4</v>
      </c>
      <c r="M2401" t="b">
        <v>0</v>
      </c>
      <c r="N2401" t="s">
        <v>8273</v>
      </c>
      <c r="O2401">
        <f t="shared" si="148"/>
        <v>0.3</v>
      </c>
      <c r="P2401">
        <f t="shared" si="149"/>
        <v>26.5</v>
      </c>
      <c r="Q2401" s="5" t="s">
        <v>8319</v>
      </c>
      <c r="R2401" t="s">
        <v>8321</v>
      </c>
      <c r="S2401" s="9">
        <f t="shared" si="150"/>
        <v>42115.323206018518</v>
      </c>
      <c r="T2401" s="9">
        <f t="shared" si="151"/>
        <v>42145.323206018518</v>
      </c>
    </row>
    <row r="2402" spans="1:20" ht="48">
      <c r="A2402">
        <v>1323</v>
      </c>
      <c r="B2402" s="3" t="s">
        <v>1324</v>
      </c>
      <c r="C2402" s="3" t="s">
        <v>5433</v>
      </c>
      <c r="D2402">
        <v>15000</v>
      </c>
      <c r="E2402">
        <v>1332</v>
      </c>
      <c r="F2402" t="s">
        <v>8220</v>
      </c>
      <c r="G2402" t="s">
        <v>8224</v>
      </c>
      <c r="H2402" t="s">
        <v>8246</v>
      </c>
      <c r="I2402">
        <v>1461653700</v>
      </c>
      <c r="J2402">
        <v>1458665146</v>
      </c>
      <c r="K2402" t="b">
        <v>0</v>
      </c>
      <c r="L2402">
        <v>44</v>
      </c>
      <c r="M2402" t="b">
        <v>0</v>
      </c>
      <c r="N2402" t="s">
        <v>8273</v>
      </c>
      <c r="O2402">
        <f t="shared" si="148"/>
        <v>8.8800000000000008</v>
      </c>
      <c r="P2402">
        <f t="shared" si="149"/>
        <v>30.27</v>
      </c>
      <c r="Q2402" s="5" t="s">
        <v>8319</v>
      </c>
      <c r="R2402" t="s">
        <v>8321</v>
      </c>
      <c r="S2402" s="9">
        <f t="shared" si="150"/>
        <v>42451.365115740737</v>
      </c>
      <c r="T2402" s="9">
        <f t="shared" si="151"/>
        <v>42485.954861111109</v>
      </c>
    </row>
    <row r="2403" spans="1:20" ht="48">
      <c r="A2403">
        <v>1324</v>
      </c>
      <c r="B2403" s="3" t="s">
        <v>1325</v>
      </c>
      <c r="C2403" s="3" t="s">
        <v>5434</v>
      </c>
      <c r="D2403">
        <v>50000</v>
      </c>
      <c r="E2403">
        <v>4920</v>
      </c>
      <c r="F2403" t="s">
        <v>8220</v>
      </c>
      <c r="G2403" t="s">
        <v>8224</v>
      </c>
      <c r="H2403" t="s">
        <v>8246</v>
      </c>
      <c r="I2403">
        <v>1476371552</v>
      </c>
      <c r="J2403">
        <v>1473779552</v>
      </c>
      <c r="K2403" t="b">
        <v>0</v>
      </c>
      <c r="L2403">
        <v>90</v>
      </c>
      <c r="M2403" t="b">
        <v>0</v>
      </c>
      <c r="N2403" t="s">
        <v>8273</v>
      </c>
      <c r="O2403">
        <f t="shared" si="148"/>
        <v>9.84</v>
      </c>
      <c r="P2403">
        <f t="shared" si="149"/>
        <v>54.67</v>
      </c>
      <c r="Q2403" s="5" t="s">
        <v>8319</v>
      </c>
      <c r="R2403" t="s">
        <v>8321</v>
      </c>
      <c r="S2403" s="9">
        <f t="shared" si="150"/>
        <v>42626.300370370365</v>
      </c>
      <c r="T2403" s="9">
        <f t="shared" si="151"/>
        <v>42656.300370370365</v>
      </c>
    </row>
    <row r="2404" spans="1:20" ht="48">
      <c r="A2404">
        <v>1325</v>
      </c>
      <c r="B2404" s="3" t="s">
        <v>1326</v>
      </c>
      <c r="C2404" s="3" t="s">
        <v>5435</v>
      </c>
      <c r="D2404">
        <v>20000</v>
      </c>
      <c r="E2404">
        <v>486</v>
      </c>
      <c r="F2404" t="s">
        <v>8220</v>
      </c>
      <c r="G2404" t="s">
        <v>8224</v>
      </c>
      <c r="H2404" t="s">
        <v>8246</v>
      </c>
      <c r="I2404">
        <v>1483063435</v>
      </c>
      <c r="J2404">
        <v>1480471435</v>
      </c>
      <c r="K2404" t="b">
        <v>0</v>
      </c>
      <c r="L2404">
        <v>8</v>
      </c>
      <c r="M2404" t="b">
        <v>0</v>
      </c>
      <c r="N2404" t="s">
        <v>8273</v>
      </c>
      <c r="O2404">
        <f t="shared" si="148"/>
        <v>2.4300000000000002</v>
      </c>
      <c r="P2404">
        <f t="shared" si="149"/>
        <v>60.75</v>
      </c>
      <c r="Q2404" s="5" t="s">
        <v>8319</v>
      </c>
      <c r="R2404" t="s">
        <v>8321</v>
      </c>
      <c r="S2404" s="9">
        <f t="shared" si="150"/>
        <v>42703.752719907403</v>
      </c>
      <c r="T2404" s="9">
        <f t="shared" si="151"/>
        <v>42733.752719907403</v>
      </c>
    </row>
    <row r="2405" spans="1:20" ht="48">
      <c r="A2405">
        <v>1326</v>
      </c>
      <c r="B2405" s="3" t="s">
        <v>1327</v>
      </c>
      <c r="C2405" s="3" t="s">
        <v>5436</v>
      </c>
      <c r="D2405">
        <v>100000</v>
      </c>
      <c r="E2405">
        <v>1130</v>
      </c>
      <c r="F2405" t="s">
        <v>8220</v>
      </c>
      <c r="G2405" t="s">
        <v>8224</v>
      </c>
      <c r="H2405" t="s">
        <v>8246</v>
      </c>
      <c r="I2405">
        <v>1421348428</v>
      </c>
      <c r="J2405">
        <v>1417460428</v>
      </c>
      <c r="K2405" t="b">
        <v>0</v>
      </c>
      <c r="L2405">
        <v>11</v>
      </c>
      <c r="M2405" t="b">
        <v>0</v>
      </c>
      <c r="N2405" t="s">
        <v>8273</v>
      </c>
      <c r="O2405">
        <f t="shared" si="148"/>
        <v>1.1299999999999999</v>
      </c>
      <c r="P2405">
        <f t="shared" si="149"/>
        <v>102.73</v>
      </c>
      <c r="Q2405" s="5" t="s">
        <v>8319</v>
      </c>
      <c r="R2405" t="s">
        <v>8321</v>
      </c>
      <c r="S2405" s="9">
        <f t="shared" si="150"/>
        <v>41974.458657407406</v>
      </c>
      <c r="T2405" s="9">
        <f t="shared" si="151"/>
        <v>42019.458657407406</v>
      </c>
    </row>
    <row r="2406" spans="1:20" ht="48">
      <c r="A2406">
        <v>1327</v>
      </c>
      <c r="B2406" s="3" t="s">
        <v>1328</v>
      </c>
      <c r="C2406" s="3" t="s">
        <v>5437</v>
      </c>
      <c r="D2406">
        <v>48000</v>
      </c>
      <c r="E2406">
        <v>1705</v>
      </c>
      <c r="F2406" t="s">
        <v>8220</v>
      </c>
      <c r="G2406" t="s">
        <v>8224</v>
      </c>
      <c r="H2406" t="s">
        <v>8246</v>
      </c>
      <c r="I2406">
        <v>1432916235</v>
      </c>
      <c r="J2406">
        <v>1430324235</v>
      </c>
      <c r="K2406" t="b">
        <v>0</v>
      </c>
      <c r="L2406">
        <v>41</v>
      </c>
      <c r="M2406" t="b">
        <v>0</v>
      </c>
      <c r="N2406" t="s">
        <v>8273</v>
      </c>
      <c r="O2406">
        <f t="shared" si="148"/>
        <v>3.55</v>
      </c>
      <c r="P2406">
        <f t="shared" si="149"/>
        <v>41.59</v>
      </c>
      <c r="Q2406" s="5" t="s">
        <v>8319</v>
      </c>
      <c r="R2406" t="s">
        <v>8321</v>
      </c>
      <c r="S2406" s="9">
        <f t="shared" si="150"/>
        <v>42123.345312500001</v>
      </c>
      <c r="T2406" s="9">
        <f t="shared" si="151"/>
        <v>42153.345312500001</v>
      </c>
    </row>
    <row r="2407" spans="1:20" ht="48">
      <c r="A2407">
        <v>1328</v>
      </c>
      <c r="B2407" s="3" t="s">
        <v>1329</v>
      </c>
      <c r="C2407" s="3" t="s">
        <v>5438</v>
      </c>
      <c r="D2407">
        <v>75000</v>
      </c>
      <c r="E2407">
        <v>1748</v>
      </c>
      <c r="F2407" t="s">
        <v>8220</v>
      </c>
      <c r="G2407" t="s">
        <v>8224</v>
      </c>
      <c r="H2407" t="s">
        <v>8246</v>
      </c>
      <c r="I2407">
        <v>1476458734</v>
      </c>
      <c r="J2407">
        <v>1472570734</v>
      </c>
      <c r="K2407" t="b">
        <v>0</v>
      </c>
      <c r="L2407">
        <v>15</v>
      </c>
      <c r="M2407" t="b">
        <v>0</v>
      </c>
      <c r="N2407" t="s">
        <v>8273</v>
      </c>
      <c r="O2407">
        <f t="shared" si="148"/>
        <v>2.33</v>
      </c>
      <c r="P2407">
        <f t="shared" si="149"/>
        <v>116.53</v>
      </c>
      <c r="Q2407" s="5" t="s">
        <v>8319</v>
      </c>
      <c r="R2407" t="s">
        <v>8321</v>
      </c>
      <c r="S2407" s="9">
        <f t="shared" si="150"/>
        <v>42612.309421296297</v>
      </c>
      <c r="T2407" s="9">
        <f t="shared" si="151"/>
        <v>42657.309421296297</v>
      </c>
    </row>
    <row r="2408" spans="1:20" ht="48">
      <c r="A2408">
        <v>1329</v>
      </c>
      <c r="B2408" s="3" t="s">
        <v>1330</v>
      </c>
      <c r="C2408" s="3" t="s">
        <v>5439</v>
      </c>
      <c r="D2408">
        <v>50000</v>
      </c>
      <c r="E2408">
        <v>408</v>
      </c>
      <c r="F2408" t="s">
        <v>8220</v>
      </c>
      <c r="G2408" t="s">
        <v>8224</v>
      </c>
      <c r="H2408" t="s">
        <v>8246</v>
      </c>
      <c r="I2408">
        <v>1417501145</v>
      </c>
      <c r="J2408">
        <v>1414041545</v>
      </c>
      <c r="K2408" t="b">
        <v>0</v>
      </c>
      <c r="L2408">
        <v>9</v>
      </c>
      <c r="M2408" t="b">
        <v>0</v>
      </c>
      <c r="N2408" t="s">
        <v>8273</v>
      </c>
      <c r="O2408">
        <f t="shared" si="148"/>
        <v>0.82</v>
      </c>
      <c r="P2408">
        <f t="shared" si="149"/>
        <v>45.33</v>
      </c>
      <c r="Q2408" s="5" t="s">
        <v>8319</v>
      </c>
      <c r="R2408" t="s">
        <v>8321</v>
      </c>
      <c r="S2408" s="9">
        <f t="shared" si="150"/>
        <v>41934.888252314813</v>
      </c>
      <c r="T2408" s="9">
        <f t="shared" si="151"/>
        <v>41974.929918981477</v>
      </c>
    </row>
    <row r="2409" spans="1:20" ht="48">
      <c r="A2409">
        <v>1330</v>
      </c>
      <c r="B2409" s="3" t="s">
        <v>1331</v>
      </c>
      <c r="C2409" s="3" t="s">
        <v>5440</v>
      </c>
      <c r="D2409">
        <v>35000</v>
      </c>
      <c r="E2409">
        <v>7873</v>
      </c>
      <c r="F2409" t="s">
        <v>8220</v>
      </c>
      <c r="G2409" t="s">
        <v>8224</v>
      </c>
      <c r="H2409" t="s">
        <v>8246</v>
      </c>
      <c r="I2409">
        <v>1467432000</v>
      </c>
      <c r="J2409">
        <v>1464763109</v>
      </c>
      <c r="K2409" t="b">
        <v>0</v>
      </c>
      <c r="L2409">
        <v>50</v>
      </c>
      <c r="M2409" t="b">
        <v>0</v>
      </c>
      <c r="N2409" t="s">
        <v>8273</v>
      </c>
      <c r="O2409">
        <f t="shared" si="148"/>
        <v>22.49</v>
      </c>
      <c r="P2409">
        <f t="shared" si="149"/>
        <v>157.46</v>
      </c>
      <c r="Q2409" s="5" t="s">
        <v>8319</v>
      </c>
      <c r="R2409" t="s">
        <v>8321</v>
      </c>
      <c r="S2409" s="9">
        <f t="shared" si="150"/>
        <v>42521.943391203698</v>
      </c>
      <c r="T2409" s="9">
        <f t="shared" si="151"/>
        <v>42552.833333333336</v>
      </c>
    </row>
    <row r="2410" spans="1:20" ht="48">
      <c r="A2410">
        <v>1331</v>
      </c>
      <c r="B2410" s="3" t="s">
        <v>1332</v>
      </c>
      <c r="C2410" s="3" t="s">
        <v>5441</v>
      </c>
      <c r="D2410">
        <v>250000</v>
      </c>
      <c r="E2410">
        <v>3417</v>
      </c>
      <c r="F2410" t="s">
        <v>8220</v>
      </c>
      <c r="G2410" t="s">
        <v>8224</v>
      </c>
      <c r="H2410" t="s">
        <v>8246</v>
      </c>
      <c r="I2410">
        <v>1471435554</v>
      </c>
      <c r="J2410">
        <v>1468843554</v>
      </c>
      <c r="K2410" t="b">
        <v>0</v>
      </c>
      <c r="L2410">
        <v>34</v>
      </c>
      <c r="M2410" t="b">
        <v>0</v>
      </c>
      <c r="N2410" t="s">
        <v>8273</v>
      </c>
      <c r="O2410">
        <f t="shared" si="148"/>
        <v>1.37</v>
      </c>
      <c r="P2410">
        <f t="shared" si="149"/>
        <v>100.5</v>
      </c>
      <c r="Q2410" s="5" t="s">
        <v>8319</v>
      </c>
      <c r="R2410" t="s">
        <v>8321</v>
      </c>
      <c r="S2410" s="9">
        <f t="shared" si="150"/>
        <v>42569.170763888884</v>
      </c>
      <c r="T2410" s="9">
        <f t="shared" si="151"/>
        <v>42599.170763888884</v>
      </c>
    </row>
    <row r="2411" spans="1:20" ht="48">
      <c r="A2411">
        <v>1332</v>
      </c>
      <c r="B2411" s="3" t="s">
        <v>1333</v>
      </c>
      <c r="C2411" s="3" t="s">
        <v>5442</v>
      </c>
      <c r="D2411">
        <v>10115</v>
      </c>
      <c r="E2411">
        <v>0</v>
      </c>
      <c r="F2411" t="s">
        <v>8220</v>
      </c>
      <c r="G2411" t="s">
        <v>8240</v>
      </c>
      <c r="H2411" t="s">
        <v>8257</v>
      </c>
      <c r="I2411">
        <v>1485480408</v>
      </c>
      <c r="J2411">
        <v>1482888408</v>
      </c>
      <c r="K2411" t="b">
        <v>0</v>
      </c>
      <c r="L2411">
        <v>0</v>
      </c>
      <c r="M2411" t="b">
        <v>0</v>
      </c>
      <c r="N2411" t="s">
        <v>8273</v>
      </c>
      <c r="O2411">
        <f t="shared" si="148"/>
        <v>0</v>
      </c>
      <c r="P2411" t="e">
        <f t="shared" si="149"/>
        <v>#DIV/0!</v>
      </c>
      <c r="Q2411" s="5" t="s">
        <v>8319</v>
      </c>
      <c r="R2411" t="s">
        <v>8321</v>
      </c>
      <c r="S2411" s="9">
        <f t="shared" si="150"/>
        <v>42731.726944444446</v>
      </c>
      <c r="T2411" s="9">
        <f t="shared" si="151"/>
        <v>42761.726944444446</v>
      </c>
    </row>
    <row r="2412" spans="1:20" ht="48">
      <c r="A2412">
        <v>1333</v>
      </c>
      <c r="B2412" s="3" t="s">
        <v>1334</v>
      </c>
      <c r="C2412" s="3" t="s">
        <v>5443</v>
      </c>
      <c r="D2412">
        <v>2500</v>
      </c>
      <c r="E2412">
        <v>0</v>
      </c>
      <c r="F2412" t="s">
        <v>8220</v>
      </c>
      <c r="G2412" t="s">
        <v>8226</v>
      </c>
      <c r="H2412" t="s">
        <v>8248</v>
      </c>
      <c r="I2412">
        <v>1405478025</v>
      </c>
      <c r="J2412">
        <v>1402886025</v>
      </c>
      <c r="K2412" t="b">
        <v>0</v>
      </c>
      <c r="L2412">
        <v>0</v>
      </c>
      <c r="M2412" t="b">
        <v>0</v>
      </c>
      <c r="N2412" t="s">
        <v>8273</v>
      </c>
      <c r="O2412">
        <f t="shared" si="148"/>
        <v>0</v>
      </c>
      <c r="P2412" t="e">
        <f t="shared" si="149"/>
        <v>#DIV/0!</v>
      </c>
      <c r="Q2412" s="5" t="s">
        <v>8319</v>
      </c>
      <c r="R2412" t="s">
        <v>8321</v>
      </c>
      <c r="S2412" s="9">
        <f t="shared" si="150"/>
        <v>41805.7734375</v>
      </c>
      <c r="T2412" s="9">
        <f t="shared" si="151"/>
        <v>41835.7734375</v>
      </c>
    </row>
    <row r="2413" spans="1:20" ht="48">
      <c r="A2413">
        <v>1334</v>
      </c>
      <c r="B2413" s="3" t="s">
        <v>1335</v>
      </c>
      <c r="C2413" s="3" t="s">
        <v>5444</v>
      </c>
      <c r="D2413">
        <v>133000</v>
      </c>
      <c r="E2413">
        <v>14303</v>
      </c>
      <c r="F2413" t="s">
        <v>8220</v>
      </c>
      <c r="G2413" t="s">
        <v>8224</v>
      </c>
      <c r="H2413" t="s">
        <v>8246</v>
      </c>
      <c r="I2413">
        <v>1457721287</v>
      </c>
      <c r="J2413">
        <v>1455129287</v>
      </c>
      <c r="K2413" t="b">
        <v>0</v>
      </c>
      <c r="L2413">
        <v>276</v>
      </c>
      <c r="M2413" t="b">
        <v>0</v>
      </c>
      <c r="N2413" t="s">
        <v>8273</v>
      </c>
      <c r="O2413">
        <f t="shared" si="148"/>
        <v>10.75</v>
      </c>
      <c r="P2413">
        <f t="shared" si="149"/>
        <v>51.82</v>
      </c>
      <c r="Q2413" s="5" t="s">
        <v>8319</v>
      </c>
      <c r="R2413" t="s">
        <v>8321</v>
      </c>
      <c r="S2413" s="9">
        <f t="shared" si="150"/>
        <v>42410.440821759257</v>
      </c>
      <c r="T2413" s="9">
        <f t="shared" si="151"/>
        <v>42440.440821759257</v>
      </c>
    </row>
    <row r="2414" spans="1:20" ht="48">
      <c r="A2414">
        <v>1335</v>
      </c>
      <c r="B2414" s="3" t="s">
        <v>1336</v>
      </c>
      <c r="C2414" s="3" t="s">
        <v>5445</v>
      </c>
      <c r="D2414">
        <v>25000</v>
      </c>
      <c r="E2414">
        <v>4940</v>
      </c>
      <c r="F2414" t="s">
        <v>8220</v>
      </c>
      <c r="G2414" t="s">
        <v>8224</v>
      </c>
      <c r="H2414" t="s">
        <v>8246</v>
      </c>
      <c r="I2414">
        <v>1449354502</v>
      </c>
      <c r="J2414">
        <v>1446762502</v>
      </c>
      <c r="K2414" t="b">
        <v>0</v>
      </c>
      <c r="L2414">
        <v>16</v>
      </c>
      <c r="M2414" t="b">
        <v>0</v>
      </c>
      <c r="N2414" t="s">
        <v>8273</v>
      </c>
      <c r="O2414">
        <f t="shared" si="148"/>
        <v>19.760000000000002</v>
      </c>
      <c r="P2414">
        <f t="shared" si="149"/>
        <v>308.75</v>
      </c>
      <c r="Q2414" s="5" t="s">
        <v>8319</v>
      </c>
      <c r="R2414" t="s">
        <v>8321</v>
      </c>
      <c r="S2414" s="9">
        <f t="shared" si="150"/>
        <v>42313.603032407402</v>
      </c>
      <c r="T2414" s="9">
        <f t="shared" si="151"/>
        <v>42343.603032407402</v>
      </c>
    </row>
    <row r="2415" spans="1:20" ht="48">
      <c r="A2415">
        <v>1336</v>
      </c>
      <c r="B2415" s="3" t="s">
        <v>1337</v>
      </c>
      <c r="C2415" s="3" t="s">
        <v>5446</v>
      </c>
      <c r="D2415">
        <v>100000</v>
      </c>
      <c r="E2415">
        <v>84947</v>
      </c>
      <c r="F2415" t="s">
        <v>8220</v>
      </c>
      <c r="G2415" t="s">
        <v>8224</v>
      </c>
      <c r="H2415" t="s">
        <v>8246</v>
      </c>
      <c r="I2415">
        <v>1418849028</v>
      </c>
      <c r="J2415">
        <v>1415825028</v>
      </c>
      <c r="K2415" t="b">
        <v>0</v>
      </c>
      <c r="L2415">
        <v>224</v>
      </c>
      <c r="M2415" t="b">
        <v>0</v>
      </c>
      <c r="N2415" t="s">
        <v>8273</v>
      </c>
      <c r="O2415">
        <f t="shared" si="148"/>
        <v>84.95</v>
      </c>
      <c r="P2415">
        <f t="shared" si="149"/>
        <v>379.23</v>
      </c>
      <c r="Q2415" s="5" t="s">
        <v>8319</v>
      </c>
      <c r="R2415" t="s">
        <v>8321</v>
      </c>
      <c r="S2415" s="9">
        <f t="shared" si="150"/>
        <v>41955.530416666668</v>
      </c>
      <c r="T2415" s="9">
        <f t="shared" si="151"/>
        <v>41990.530416666668</v>
      </c>
    </row>
    <row r="2416" spans="1:20" ht="48">
      <c r="A2416">
        <v>1337</v>
      </c>
      <c r="B2416" s="3" t="s">
        <v>1338</v>
      </c>
      <c r="C2416" s="3" t="s">
        <v>5447</v>
      </c>
      <c r="D2416">
        <v>50000</v>
      </c>
      <c r="E2416">
        <v>24691</v>
      </c>
      <c r="F2416" t="s">
        <v>8220</v>
      </c>
      <c r="G2416" t="s">
        <v>8224</v>
      </c>
      <c r="H2416" t="s">
        <v>8246</v>
      </c>
      <c r="I2416">
        <v>1488549079</v>
      </c>
      <c r="J2416">
        <v>1485957079</v>
      </c>
      <c r="K2416" t="b">
        <v>0</v>
      </c>
      <c r="L2416">
        <v>140</v>
      </c>
      <c r="M2416" t="b">
        <v>0</v>
      </c>
      <c r="N2416" t="s">
        <v>8273</v>
      </c>
      <c r="O2416">
        <f t="shared" si="148"/>
        <v>49.38</v>
      </c>
      <c r="P2416">
        <f t="shared" si="149"/>
        <v>176.36</v>
      </c>
      <c r="Q2416" s="5" t="s">
        <v>8319</v>
      </c>
      <c r="R2416" t="s">
        <v>8321</v>
      </c>
      <c r="S2416" s="9">
        <f t="shared" si="150"/>
        <v>42767.243969907409</v>
      </c>
      <c r="T2416" s="9">
        <f t="shared" si="151"/>
        <v>42797.243969907409</v>
      </c>
    </row>
    <row r="2417" spans="1:20" ht="48">
      <c r="A2417">
        <v>1338</v>
      </c>
      <c r="B2417" s="3" t="s">
        <v>1339</v>
      </c>
      <c r="C2417" s="3" t="s">
        <v>5448</v>
      </c>
      <c r="D2417">
        <v>30000</v>
      </c>
      <c r="E2417">
        <v>991</v>
      </c>
      <c r="F2417" t="s">
        <v>8220</v>
      </c>
      <c r="G2417" t="s">
        <v>8224</v>
      </c>
      <c r="H2417" t="s">
        <v>8246</v>
      </c>
      <c r="I2417">
        <v>1438543033</v>
      </c>
      <c r="J2417">
        <v>1435951033</v>
      </c>
      <c r="K2417" t="b">
        <v>0</v>
      </c>
      <c r="L2417">
        <v>15</v>
      </c>
      <c r="M2417" t="b">
        <v>0</v>
      </c>
      <c r="N2417" t="s">
        <v>8273</v>
      </c>
      <c r="O2417">
        <f t="shared" si="148"/>
        <v>3.3</v>
      </c>
      <c r="P2417">
        <f t="shared" si="149"/>
        <v>66.069999999999993</v>
      </c>
      <c r="Q2417" s="5" t="s">
        <v>8319</v>
      </c>
      <c r="R2417" t="s">
        <v>8321</v>
      </c>
      <c r="S2417" s="9">
        <f t="shared" si="150"/>
        <v>42188.470289351848</v>
      </c>
      <c r="T2417" s="9">
        <f t="shared" si="151"/>
        <v>42218.470289351848</v>
      </c>
    </row>
    <row r="2418" spans="1:20" ht="32">
      <c r="A2418">
        <v>1339</v>
      </c>
      <c r="B2418" s="3" t="s">
        <v>1340</v>
      </c>
      <c r="C2418" s="3" t="s">
        <v>5449</v>
      </c>
      <c r="D2418">
        <v>50000</v>
      </c>
      <c r="E2418">
        <v>3317</v>
      </c>
      <c r="F2418" t="s">
        <v>8220</v>
      </c>
      <c r="G2418" t="s">
        <v>8224</v>
      </c>
      <c r="H2418" t="s">
        <v>8246</v>
      </c>
      <c r="I2418">
        <v>1418056315</v>
      </c>
      <c r="J2418">
        <v>1414164715</v>
      </c>
      <c r="K2418" t="b">
        <v>0</v>
      </c>
      <c r="L2418">
        <v>37</v>
      </c>
      <c r="M2418" t="b">
        <v>0</v>
      </c>
      <c r="N2418" t="s">
        <v>8273</v>
      </c>
      <c r="O2418">
        <f t="shared" si="148"/>
        <v>6.63</v>
      </c>
      <c r="P2418">
        <f t="shared" si="149"/>
        <v>89.65</v>
      </c>
      <c r="Q2418" s="5" t="s">
        <v>8319</v>
      </c>
      <c r="R2418" t="s">
        <v>8321</v>
      </c>
      <c r="S2418" s="9">
        <f t="shared" si="150"/>
        <v>41936.313831018517</v>
      </c>
      <c r="T2418" s="9">
        <f t="shared" si="151"/>
        <v>41981.355497685181</v>
      </c>
    </row>
    <row r="2419" spans="1:20" ht="48">
      <c r="A2419">
        <v>1340</v>
      </c>
      <c r="B2419" s="3" t="s">
        <v>1341</v>
      </c>
      <c r="C2419" s="3" t="s">
        <v>5450</v>
      </c>
      <c r="D2419">
        <v>1680</v>
      </c>
      <c r="E2419">
        <v>0</v>
      </c>
      <c r="F2419" t="s">
        <v>8220</v>
      </c>
      <c r="G2419" t="s">
        <v>8224</v>
      </c>
      <c r="H2419" t="s">
        <v>8246</v>
      </c>
      <c r="I2419">
        <v>1408112253</v>
      </c>
      <c r="J2419">
        <v>1405520253</v>
      </c>
      <c r="K2419" t="b">
        <v>0</v>
      </c>
      <c r="L2419">
        <v>0</v>
      </c>
      <c r="M2419" t="b">
        <v>0</v>
      </c>
      <c r="N2419" t="s">
        <v>8273</v>
      </c>
      <c r="O2419">
        <f t="shared" si="148"/>
        <v>0</v>
      </c>
      <c r="P2419" t="e">
        <f t="shared" si="149"/>
        <v>#DIV/0!</v>
      </c>
      <c r="Q2419" s="5" t="s">
        <v>8319</v>
      </c>
      <c r="R2419" t="s">
        <v>8321</v>
      </c>
      <c r="S2419" s="9">
        <f t="shared" si="150"/>
        <v>41836.262187499997</v>
      </c>
      <c r="T2419" s="9">
        <f t="shared" si="151"/>
        <v>41866.262187499997</v>
      </c>
    </row>
    <row r="2420" spans="1:20" ht="48">
      <c r="A2420">
        <v>1341</v>
      </c>
      <c r="B2420" s="3" t="s">
        <v>1342</v>
      </c>
      <c r="C2420" s="3" t="s">
        <v>5451</v>
      </c>
      <c r="D2420">
        <v>25000</v>
      </c>
      <c r="E2420">
        <v>17590</v>
      </c>
      <c r="F2420" t="s">
        <v>8220</v>
      </c>
      <c r="G2420" t="s">
        <v>8225</v>
      </c>
      <c r="H2420" t="s">
        <v>8247</v>
      </c>
      <c r="I2420">
        <v>1475333917</v>
      </c>
      <c r="J2420">
        <v>1472569117</v>
      </c>
      <c r="K2420" t="b">
        <v>0</v>
      </c>
      <c r="L2420">
        <v>46</v>
      </c>
      <c r="M2420" t="b">
        <v>0</v>
      </c>
      <c r="N2420" t="s">
        <v>8273</v>
      </c>
      <c r="O2420">
        <f t="shared" si="148"/>
        <v>70.36</v>
      </c>
      <c r="P2420">
        <f t="shared" si="149"/>
        <v>382.39</v>
      </c>
      <c r="Q2420" s="5" t="s">
        <v>8319</v>
      </c>
      <c r="R2420" t="s">
        <v>8321</v>
      </c>
      <c r="S2420" s="9">
        <f t="shared" si="150"/>
        <v>42612.290706018517</v>
      </c>
      <c r="T2420" s="9">
        <f t="shared" si="151"/>
        <v>42644.290706018517</v>
      </c>
    </row>
    <row r="2421" spans="1:20" ht="48">
      <c r="A2421">
        <v>1342</v>
      </c>
      <c r="B2421" s="3" t="s">
        <v>1343</v>
      </c>
      <c r="C2421" s="3" t="s">
        <v>5452</v>
      </c>
      <c r="D2421">
        <v>50000</v>
      </c>
      <c r="E2421">
        <v>100</v>
      </c>
      <c r="F2421" t="s">
        <v>8220</v>
      </c>
      <c r="G2421" t="s">
        <v>8224</v>
      </c>
      <c r="H2421" t="s">
        <v>8246</v>
      </c>
      <c r="I2421">
        <v>1437161739</v>
      </c>
      <c r="J2421">
        <v>1434569739</v>
      </c>
      <c r="K2421" t="b">
        <v>0</v>
      </c>
      <c r="L2421">
        <v>1</v>
      </c>
      <c r="M2421" t="b">
        <v>0</v>
      </c>
      <c r="N2421" t="s">
        <v>8273</v>
      </c>
      <c r="O2421">
        <f t="shared" si="148"/>
        <v>0.2</v>
      </c>
      <c r="P2421">
        <f t="shared" si="149"/>
        <v>100</v>
      </c>
      <c r="Q2421" s="5" t="s">
        <v>8319</v>
      </c>
      <c r="R2421" t="s">
        <v>8321</v>
      </c>
      <c r="S2421" s="9">
        <f t="shared" si="150"/>
        <v>42172.483090277776</v>
      </c>
      <c r="T2421" s="9">
        <f t="shared" si="151"/>
        <v>42202.483090277776</v>
      </c>
    </row>
    <row r="2422" spans="1:20" ht="48">
      <c r="A2422">
        <v>1343</v>
      </c>
      <c r="B2422" s="3" t="s">
        <v>1344</v>
      </c>
      <c r="C2422" s="3" t="s">
        <v>5453</v>
      </c>
      <c r="D2422">
        <v>50000</v>
      </c>
      <c r="E2422">
        <v>51149</v>
      </c>
      <c r="F2422" t="s">
        <v>8220</v>
      </c>
      <c r="G2422" t="s">
        <v>8224</v>
      </c>
      <c r="H2422" t="s">
        <v>8246</v>
      </c>
      <c r="I2422">
        <v>1471579140</v>
      </c>
      <c r="J2422">
        <v>1466512683</v>
      </c>
      <c r="K2422" t="b">
        <v>0</v>
      </c>
      <c r="L2422">
        <v>323</v>
      </c>
      <c r="M2422" t="b">
        <v>0</v>
      </c>
      <c r="N2422" t="s">
        <v>8273</v>
      </c>
      <c r="O2422">
        <f t="shared" si="148"/>
        <v>102.3</v>
      </c>
      <c r="P2422">
        <f t="shared" si="149"/>
        <v>158.36000000000001</v>
      </c>
      <c r="Q2422" s="5" t="s">
        <v>8319</v>
      </c>
      <c r="R2422" t="s">
        <v>8321</v>
      </c>
      <c r="S2422" s="9">
        <f t="shared" si="150"/>
        <v>42542.193090277775</v>
      </c>
      <c r="T2422" s="9">
        <f t="shared" si="151"/>
        <v>42600.832638888889</v>
      </c>
    </row>
    <row r="2423" spans="1:20" ht="48">
      <c r="A2423">
        <v>1901</v>
      </c>
      <c r="B2423" s="3" t="s">
        <v>1902</v>
      </c>
      <c r="C2423" s="3" t="s">
        <v>6011</v>
      </c>
      <c r="D2423">
        <v>99000</v>
      </c>
      <c r="E2423">
        <v>2670</v>
      </c>
      <c r="F2423" t="s">
        <v>8221</v>
      </c>
      <c r="G2423" t="s">
        <v>8225</v>
      </c>
      <c r="H2423" t="s">
        <v>8247</v>
      </c>
      <c r="I2423">
        <v>1432299600</v>
      </c>
      <c r="J2423">
        <v>1429707729</v>
      </c>
      <c r="K2423" t="b">
        <v>0</v>
      </c>
      <c r="L2423">
        <v>25</v>
      </c>
      <c r="M2423" t="b">
        <v>0</v>
      </c>
      <c r="N2423" t="s">
        <v>8294</v>
      </c>
      <c r="O2423">
        <f t="shared" si="148"/>
        <v>2.7</v>
      </c>
      <c r="P2423">
        <f t="shared" si="149"/>
        <v>106.8</v>
      </c>
      <c r="Q2423" s="5" t="s">
        <v>8319</v>
      </c>
      <c r="R2423" t="s">
        <v>8348</v>
      </c>
      <c r="S2423" s="9">
        <f t="shared" si="150"/>
        <v>42116.209826388884</v>
      </c>
      <c r="T2423" s="9">
        <f t="shared" si="151"/>
        <v>42146.208333333336</v>
      </c>
    </row>
    <row r="2424" spans="1:20" ht="48">
      <c r="A2424">
        <v>1902</v>
      </c>
      <c r="B2424" s="3" t="s">
        <v>1903</v>
      </c>
      <c r="C2424" s="3" t="s">
        <v>6012</v>
      </c>
      <c r="D2424">
        <v>1000</v>
      </c>
      <c r="E2424">
        <v>12</v>
      </c>
      <c r="F2424" t="s">
        <v>8221</v>
      </c>
      <c r="G2424" t="s">
        <v>8233</v>
      </c>
      <c r="H2424" t="s">
        <v>8249</v>
      </c>
      <c r="I2424">
        <v>1425495447</v>
      </c>
      <c r="J2424">
        <v>1422903447</v>
      </c>
      <c r="K2424" t="b">
        <v>0</v>
      </c>
      <c r="L2424">
        <v>3</v>
      </c>
      <c r="M2424" t="b">
        <v>0</v>
      </c>
      <c r="N2424" t="s">
        <v>8294</v>
      </c>
      <c r="O2424">
        <f t="shared" si="148"/>
        <v>1.2</v>
      </c>
      <c r="P2424">
        <f t="shared" si="149"/>
        <v>4</v>
      </c>
      <c r="Q2424" s="5" t="s">
        <v>8319</v>
      </c>
      <c r="R2424" t="s">
        <v>8348</v>
      </c>
      <c r="S2424" s="9">
        <f t="shared" si="150"/>
        <v>42037.456562499996</v>
      </c>
      <c r="T2424" s="9">
        <f t="shared" si="151"/>
        <v>42067.456562499996</v>
      </c>
    </row>
    <row r="2425" spans="1:20" ht="48">
      <c r="A2425">
        <v>1903</v>
      </c>
      <c r="B2425" s="3" t="s">
        <v>1904</v>
      </c>
      <c r="C2425" s="3" t="s">
        <v>6013</v>
      </c>
      <c r="D2425">
        <v>3000</v>
      </c>
      <c r="E2425">
        <v>1398</v>
      </c>
      <c r="F2425" t="s">
        <v>8221</v>
      </c>
      <c r="G2425" t="s">
        <v>8224</v>
      </c>
      <c r="H2425" t="s">
        <v>8246</v>
      </c>
      <c r="I2425">
        <v>1485541791</v>
      </c>
      <c r="J2425">
        <v>1480357791</v>
      </c>
      <c r="K2425" t="b">
        <v>0</v>
      </c>
      <c r="L2425">
        <v>41</v>
      </c>
      <c r="M2425" t="b">
        <v>0</v>
      </c>
      <c r="N2425" t="s">
        <v>8294</v>
      </c>
      <c r="O2425">
        <f t="shared" si="148"/>
        <v>46.6</v>
      </c>
      <c r="P2425">
        <f t="shared" si="149"/>
        <v>34.1</v>
      </c>
      <c r="Q2425" s="5" t="s">
        <v>8319</v>
      </c>
      <c r="R2425" t="s">
        <v>8348</v>
      </c>
      <c r="S2425" s="9">
        <f t="shared" si="150"/>
        <v>42702.437395833331</v>
      </c>
      <c r="T2425" s="9">
        <f t="shared" si="151"/>
        <v>42762.437395833331</v>
      </c>
    </row>
    <row r="2426" spans="1:20" ht="48">
      <c r="A2426">
        <v>1904</v>
      </c>
      <c r="B2426" s="3" t="s">
        <v>1905</v>
      </c>
      <c r="C2426" s="3" t="s">
        <v>6014</v>
      </c>
      <c r="D2426">
        <v>50000</v>
      </c>
      <c r="E2426">
        <v>50</v>
      </c>
      <c r="F2426" t="s">
        <v>8221</v>
      </c>
      <c r="G2426" t="s">
        <v>8224</v>
      </c>
      <c r="H2426" t="s">
        <v>8246</v>
      </c>
      <c r="I2426">
        <v>1451752021</v>
      </c>
      <c r="J2426">
        <v>1447864021</v>
      </c>
      <c r="K2426" t="b">
        <v>0</v>
      </c>
      <c r="L2426">
        <v>2</v>
      </c>
      <c r="M2426" t="b">
        <v>0</v>
      </c>
      <c r="N2426" t="s">
        <v>8294</v>
      </c>
      <c r="O2426">
        <f t="shared" si="148"/>
        <v>0.1</v>
      </c>
      <c r="P2426">
        <f t="shared" si="149"/>
        <v>25</v>
      </c>
      <c r="Q2426" s="5" t="s">
        <v>8319</v>
      </c>
      <c r="R2426" t="s">
        <v>8348</v>
      </c>
      <c r="S2426" s="9">
        <f t="shared" si="150"/>
        <v>42326.352094907408</v>
      </c>
      <c r="T2426" s="9">
        <f t="shared" si="151"/>
        <v>42371.352094907408</v>
      </c>
    </row>
    <row r="2427" spans="1:20" ht="48">
      <c r="A2427">
        <v>1905</v>
      </c>
      <c r="B2427" s="3" t="s">
        <v>1906</v>
      </c>
      <c r="C2427" s="3" t="s">
        <v>6015</v>
      </c>
      <c r="D2427">
        <v>25000</v>
      </c>
      <c r="E2427">
        <v>42</v>
      </c>
      <c r="F2427" t="s">
        <v>8221</v>
      </c>
      <c r="G2427" t="s">
        <v>8224</v>
      </c>
      <c r="H2427" t="s">
        <v>8246</v>
      </c>
      <c r="I2427">
        <v>1410127994</v>
      </c>
      <c r="J2427">
        <v>1407535994</v>
      </c>
      <c r="K2427" t="b">
        <v>0</v>
      </c>
      <c r="L2427">
        <v>4</v>
      </c>
      <c r="M2427" t="b">
        <v>0</v>
      </c>
      <c r="N2427" t="s">
        <v>8294</v>
      </c>
      <c r="O2427">
        <f t="shared" si="148"/>
        <v>0.17</v>
      </c>
      <c r="P2427">
        <f t="shared" si="149"/>
        <v>10.5</v>
      </c>
      <c r="Q2427" s="5" t="s">
        <v>8319</v>
      </c>
      <c r="R2427" t="s">
        <v>8348</v>
      </c>
      <c r="S2427" s="9">
        <f t="shared" si="150"/>
        <v>41859.592523148145</v>
      </c>
      <c r="T2427" s="9">
        <f t="shared" si="151"/>
        <v>41889.592523148145</v>
      </c>
    </row>
    <row r="2428" spans="1:20" ht="48">
      <c r="A2428">
        <v>1906</v>
      </c>
      <c r="B2428" s="3" t="s">
        <v>1907</v>
      </c>
      <c r="C2428" s="3" t="s">
        <v>6016</v>
      </c>
      <c r="D2428">
        <v>50000</v>
      </c>
      <c r="E2428">
        <v>21380</v>
      </c>
      <c r="F2428" t="s">
        <v>8221</v>
      </c>
      <c r="G2428" t="s">
        <v>8224</v>
      </c>
      <c r="H2428" t="s">
        <v>8246</v>
      </c>
      <c r="I2428">
        <v>1466697983</v>
      </c>
      <c r="J2428">
        <v>1464105983</v>
      </c>
      <c r="K2428" t="b">
        <v>0</v>
      </c>
      <c r="L2428">
        <v>99</v>
      </c>
      <c r="M2428" t="b">
        <v>0</v>
      </c>
      <c r="N2428" t="s">
        <v>8294</v>
      </c>
      <c r="O2428">
        <f t="shared" si="148"/>
        <v>42.76</v>
      </c>
      <c r="P2428">
        <f t="shared" si="149"/>
        <v>215.96</v>
      </c>
      <c r="Q2428" s="5" t="s">
        <v>8319</v>
      </c>
      <c r="R2428" t="s">
        <v>8348</v>
      </c>
      <c r="S2428" s="9">
        <f t="shared" si="150"/>
        <v>42514.337766203702</v>
      </c>
      <c r="T2428" s="9">
        <f t="shared" si="151"/>
        <v>42544.337766203702</v>
      </c>
    </row>
    <row r="2429" spans="1:20" ht="48">
      <c r="A2429">
        <v>1907</v>
      </c>
      <c r="B2429" s="3" t="s">
        <v>1908</v>
      </c>
      <c r="C2429" s="3" t="s">
        <v>6017</v>
      </c>
      <c r="D2429">
        <v>30000</v>
      </c>
      <c r="E2429">
        <v>85</v>
      </c>
      <c r="F2429" t="s">
        <v>8221</v>
      </c>
      <c r="G2429" t="s">
        <v>8224</v>
      </c>
      <c r="H2429" t="s">
        <v>8246</v>
      </c>
      <c r="I2429">
        <v>1400853925</v>
      </c>
      <c r="J2429">
        <v>1399557925</v>
      </c>
      <c r="K2429" t="b">
        <v>0</v>
      </c>
      <c r="L2429">
        <v>4</v>
      </c>
      <c r="M2429" t="b">
        <v>0</v>
      </c>
      <c r="N2429" t="s">
        <v>8294</v>
      </c>
      <c r="O2429">
        <f t="shared" si="148"/>
        <v>0.28000000000000003</v>
      </c>
      <c r="P2429">
        <f t="shared" si="149"/>
        <v>21.25</v>
      </c>
      <c r="Q2429" s="5" t="s">
        <v>8319</v>
      </c>
      <c r="R2429" t="s">
        <v>8348</v>
      </c>
      <c r="S2429" s="9">
        <f t="shared" si="150"/>
        <v>41767.253761574073</v>
      </c>
      <c r="T2429" s="9">
        <f t="shared" si="151"/>
        <v>41782.253761574073</v>
      </c>
    </row>
    <row r="2430" spans="1:20" ht="48">
      <c r="A2430">
        <v>1908</v>
      </c>
      <c r="B2430" s="3" t="s">
        <v>1909</v>
      </c>
      <c r="C2430" s="3" t="s">
        <v>6018</v>
      </c>
      <c r="D2430">
        <v>25000</v>
      </c>
      <c r="E2430">
        <v>433</v>
      </c>
      <c r="F2430" t="s">
        <v>8221</v>
      </c>
      <c r="G2430" t="s">
        <v>8224</v>
      </c>
      <c r="H2430" t="s">
        <v>8246</v>
      </c>
      <c r="I2430">
        <v>1483048900</v>
      </c>
      <c r="J2430">
        <v>1480456900</v>
      </c>
      <c r="K2430" t="b">
        <v>0</v>
      </c>
      <c r="L2430">
        <v>4</v>
      </c>
      <c r="M2430" t="b">
        <v>0</v>
      </c>
      <c r="N2430" t="s">
        <v>8294</v>
      </c>
      <c r="O2430">
        <f t="shared" si="148"/>
        <v>1.73</v>
      </c>
      <c r="P2430">
        <f t="shared" si="149"/>
        <v>108.25</v>
      </c>
      <c r="Q2430" s="5" t="s">
        <v>8319</v>
      </c>
      <c r="R2430" t="s">
        <v>8348</v>
      </c>
      <c r="S2430" s="9">
        <f t="shared" si="150"/>
        <v>42703.584490740737</v>
      </c>
      <c r="T2430" s="9">
        <f t="shared" si="151"/>
        <v>42733.584490740737</v>
      </c>
    </row>
    <row r="2431" spans="1:20" ht="48">
      <c r="A2431">
        <v>1909</v>
      </c>
      <c r="B2431" s="3" t="s">
        <v>1910</v>
      </c>
      <c r="C2431" s="3" t="s">
        <v>6019</v>
      </c>
      <c r="D2431">
        <v>35000</v>
      </c>
      <c r="E2431">
        <v>4939</v>
      </c>
      <c r="F2431" t="s">
        <v>8221</v>
      </c>
      <c r="G2431" t="s">
        <v>8224</v>
      </c>
      <c r="H2431" t="s">
        <v>8246</v>
      </c>
      <c r="I2431">
        <v>1414059479</v>
      </c>
      <c r="J2431">
        <v>1411467479</v>
      </c>
      <c r="K2431" t="b">
        <v>0</v>
      </c>
      <c r="L2431">
        <v>38</v>
      </c>
      <c r="M2431" t="b">
        <v>0</v>
      </c>
      <c r="N2431" t="s">
        <v>8294</v>
      </c>
      <c r="O2431">
        <f t="shared" si="148"/>
        <v>14.11</v>
      </c>
      <c r="P2431">
        <f t="shared" si="149"/>
        <v>129.97</v>
      </c>
      <c r="Q2431" s="5" t="s">
        <v>8319</v>
      </c>
      <c r="R2431" t="s">
        <v>8348</v>
      </c>
      <c r="S2431" s="9">
        <f t="shared" si="150"/>
        <v>41905.095821759256</v>
      </c>
      <c r="T2431" s="9">
        <f t="shared" si="151"/>
        <v>41935.095821759256</v>
      </c>
    </row>
    <row r="2432" spans="1:20" ht="48">
      <c r="A2432">
        <v>1910</v>
      </c>
      <c r="B2432" s="3" t="s">
        <v>1911</v>
      </c>
      <c r="C2432" s="3" t="s">
        <v>6020</v>
      </c>
      <c r="D2432">
        <v>85000</v>
      </c>
      <c r="E2432">
        <v>33486</v>
      </c>
      <c r="F2432" t="s">
        <v>8221</v>
      </c>
      <c r="G2432" t="s">
        <v>8233</v>
      </c>
      <c r="H2432" t="s">
        <v>8249</v>
      </c>
      <c r="I2432">
        <v>1446331500</v>
      </c>
      <c r="J2432">
        <v>1442531217</v>
      </c>
      <c r="K2432" t="b">
        <v>0</v>
      </c>
      <c r="L2432">
        <v>285</v>
      </c>
      <c r="M2432" t="b">
        <v>0</v>
      </c>
      <c r="N2432" t="s">
        <v>8294</v>
      </c>
      <c r="O2432">
        <f t="shared" si="148"/>
        <v>39.4</v>
      </c>
      <c r="P2432">
        <f t="shared" si="149"/>
        <v>117.49</v>
      </c>
      <c r="Q2432" s="5" t="s">
        <v>8319</v>
      </c>
      <c r="R2432" t="s">
        <v>8348</v>
      </c>
      <c r="S2432" s="9">
        <f t="shared" si="150"/>
        <v>42264.629826388882</v>
      </c>
      <c r="T2432" s="9">
        <f t="shared" si="151"/>
        <v>42308.614583333336</v>
      </c>
    </row>
    <row r="2433" spans="1:20" ht="48">
      <c r="A2433">
        <v>1911</v>
      </c>
      <c r="B2433" s="3" t="s">
        <v>1912</v>
      </c>
      <c r="C2433" s="3" t="s">
        <v>6021</v>
      </c>
      <c r="D2433">
        <v>42500</v>
      </c>
      <c r="E2433">
        <v>10</v>
      </c>
      <c r="F2433" t="s">
        <v>8221</v>
      </c>
      <c r="G2433" t="s">
        <v>8228</v>
      </c>
      <c r="H2433" t="s">
        <v>8250</v>
      </c>
      <c r="I2433">
        <v>1407545334</v>
      </c>
      <c r="J2433">
        <v>1404953334</v>
      </c>
      <c r="K2433" t="b">
        <v>0</v>
      </c>
      <c r="L2433">
        <v>1</v>
      </c>
      <c r="M2433" t="b">
        <v>0</v>
      </c>
      <c r="N2433" t="s">
        <v>8294</v>
      </c>
      <c r="O2433">
        <f t="shared" si="148"/>
        <v>0.02</v>
      </c>
      <c r="P2433">
        <f t="shared" si="149"/>
        <v>10</v>
      </c>
      <c r="Q2433" s="5" t="s">
        <v>8319</v>
      </c>
      <c r="R2433" t="s">
        <v>8348</v>
      </c>
      <c r="S2433" s="9">
        <f t="shared" si="150"/>
        <v>41829.700624999998</v>
      </c>
      <c r="T2433" s="9">
        <f t="shared" si="151"/>
        <v>41859.700624999998</v>
      </c>
    </row>
    <row r="2434" spans="1:20" ht="48">
      <c r="A2434">
        <v>1912</v>
      </c>
      <c r="B2434" s="3" t="s">
        <v>1913</v>
      </c>
      <c r="C2434" s="3" t="s">
        <v>6022</v>
      </c>
      <c r="D2434">
        <v>5000</v>
      </c>
      <c r="E2434">
        <v>2965</v>
      </c>
      <c r="F2434" t="s">
        <v>8221</v>
      </c>
      <c r="G2434" t="s">
        <v>8224</v>
      </c>
      <c r="H2434" t="s">
        <v>8246</v>
      </c>
      <c r="I2434">
        <v>1433395560</v>
      </c>
      <c r="J2434">
        <v>1430803560</v>
      </c>
      <c r="K2434" t="b">
        <v>0</v>
      </c>
      <c r="L2434">
        <v>42</v>
      </c>
      <c r="M2434" t="b">
        <v>0</v>
      </c>
      <c r="N2434" t="s">
        <v>8294</v>
      </c>
      <c r="O2434">
        <f t="shared" ref="O2434:O2497" si="152">ROUND((E2434/D2434*100),2)</f>
        <v>59.3</v>
      </c>
      <c r="P2434">
        <f t="shared" ref="P2434:P2497" si="153">ROUND((E2434/L2434),2)</f>
        <v>70.599999999999994</v>
      </c>
      <c r="Q2434" s="5" t="s">
        <v>8319</v>
      </c>
      <c r="R2434" t="s">
        <v>8348</v>
      </c>
      <c r="S2434" s="9">
        <f t="shared" si="150"/>
        <v>42128.893055555549</v>
      </c>
      <c r="T2434" s="9">
        <f t="shared" si="151"/>
        <v>42158.893055555549</v>
      </c>
    </row>
    <row r="2435" spans="1:20" ht="32">
      <c r="A2435">
        <v>1913</v>
      </c>
      <c r="B2435" s="3" t="s">
        <v>1914</v>
      </c>
      <c r="C2435" s="3" t="s">
        <v>6023</v>
      </c>
      <c r="D2435">
        <v>48000</v>
      </c>
      <c r="E2435">
        <v>637</v>
      </c>
      <c r="F2435" t="s">
        <v>8221</v>
      </c>
      <c r="G2435" t="s">
        <v>8225</v>
      </c>
      <c r="H2435" t="s">
        <v>8247</v>
      </c>
      <c r="I2435">
        <v>1412770578</v>
      </c>
      <c r="J2435">
        <v>1410178578</v>
      </c>
      <c r="K2435" t="b">
        <v>0</v>
      </c>
      <c r="L2435">
        <v>26</v>
      </c>
      <c r="M2435" t="b">
        <v>0</v>
      </c>
      <c r="N2435" t="s">
        <v>8294</v>
      </c>
      <c r="O2435">
        <f t="shared" si="152"/>
        <v>1.33</v>
      </c>
      <c r="P2435">
        <f t="shared" si="153"/>
        <v>24.5</v>
      </c>
      <c r="Q2435" s="5" t="s">
        <v>8319</v>
      </c>
      <c r="R2435" t="s">
        <v>8348</v>
      </c>
      <c r="S2435" s="9">
        <f t="shared" ref="S2435:S2498" si="154">(J2435/86400)+25569+(-8/24)</f>
        <v>41890.177986111106</v>
      </c>
      <c r="T2435" s="9">
        <f t="shared" ref="T2435:T2498" si="155">(I2435/86400)+25569+(-8/24)</f>
        <v>41920.177986111106</v>
      </c>
    </row>
    <row r="2436" spans="1:20" ht="48">
      <c r="A2436">
        <v>1914</v>
      </c>
      <c r="B2436" s="3" t="s">
        <v>1915</v>
      </c>
      <c r="C2436" s="3" t="s">
        <v>6024</v>
      </c>
      <c r="D2436">
        <v>666</v>
      </c>
      <c r="E2436">
        <v>60</v>
      </c>
      <c r="F2436" t="s">
        <v>8221</v>
      </c>
      <c r="G2436" t="s">
        <v>8224</v>
      </c>
      <c r="H2436" t="s">
        <v>8246</v>
      </c>
      <c r="I2436">
        <v>1414814340</v>
      </c>
      <c r="J2436">
        <v>1413519073</v>
      </c>
      <c r="K2436" t="b">
        <v>0</v>
      </c>
      <c r="L2436">
        <v>2</v>
      </c>
      <c r="M2436" t="b">
        <v>0</v>
      </c>
      <c r="N2436" t="s">
        <v>8294</v>
      </c>
      <c r="O2436">
        <f t="shared" si="152"/>
        <v>9.01</v>
      </c>
      <c r="P2436">
        <f t="shared" si="153"/>
        <v>30</v>
      </c>
      <c r="Q2436" s="5" t="s">
        <v>8319</v>
      </c>
      <c r="R2436" t="s">
        <v>8348</v>
      </c>
      <c r="S2436" s="9">
        <f t="shared" si="154"/>
        <v>41928.841122685182</v>
      </c>
      <c r="T2436" s="9">
        <f t="shared" si="155"/>
        <v>41943.832638888889</v>
      </c>
    </row>
    <row r="2437" spans="1:20" ht="48">
      <c r="A2437">
        <v>1915</v>
      </c>
      <c r="B2437" s="3" t="s">
        <v>1916</v>
      </c>
      <c r="C2437" s="3" t="s">
        <v>6025</v>
      </c>
      <c r="D2437">
        <v>500</v>
      </c>
      <c r="E2437">
        <v>8</v>
      </c>
      <c r="F2437" t="s">
        <v>8221</v>
      </c>
      <c r="G2437" t="s">
        <v>8224</v>
      </c>
      <c r="H2437" t="s">
        <v>8246</v>
      </c>
      <c r="I2437">
        <v>1409620222</v>
      </c>
      <c r="J2437">
        <v>1407892222</v>
      </c>
      <c r="K2437" t="b">
        <v>0</v>
      </c>
      <c r="L2437">
        <v>4</v>
      </c>
      <c r="M2437" t="b">
        <v>0</v>
      </c>
      <c r="N2437" t="s">
        <v>8294</v>
      </c>
      <c r="O2437">
        <f t="shared" si="152"/>
        <v>1.6</v>
      </c>
      <c r="P2437">
        <f t="shared" si="153"/>
        <v>2</v>
      </c>
      <c r="Q2437" s="5" t="s">
        <v>8319</v>
      </c>
      <c r="R2437" t="s">
        <v>8348</v>
      </c>
      <c r="S2437" s="9">
        <f t="shared" si="154"/>
        <v>41863.715532407405</v>
      </c>
      <c r="T2437" s="9">
        <f t="shared" si="155"/>
        <v>41883.715532407405</v>
      </c>
    </row>
    <row r="2438" spans="1:20" ht="32">
      <c r="A2438">
        <v>1916</v>
      </c>
      <c r="B2438" s="3" t="s">
        <v>1917</v>
      </c>
      <c r="C2438" s="3" t="s">
        <v>6026</v>
      </c>
      <c r="D2438">
        <v>20000</v>
      </c>
      <c r="E2438">
        <v>102</v>
      </c>
      <c r="F2438" t="s">
        <v>8221</v>
      </c>
      <c r="G2438" t="s">
        <v>8224</v>
      </c>
      <c r="H2438" t="s">
        <v>8246</v>
      </c>
      <c r="I2438">
        <v>1478542375</v>
      </c>
      <c r="J2438">
        <v>1476378775</v>
      </c>
      <c r="K2438" t="b">
        <v>0</v>
      </c>
      <c r="L2438">
        <v>6</v>
      </c>
      <c r="M2438" t="b">
        <v>0</v>
      </c>
      <c r="N2438" t="s">
        <v>8294</v>
      </c>
      <c r="O2438">
        <f t="shared" si="152"/>
        <v>0.51</v>
      </c>
      <c r="P2438">
        <f t="shared" si="153"/>
        <v>17</v>
      </c>
      <c r="Q2438" s="5" t="s">
        <v>8319</v>
      </c>
      <c r="R2438" t="s">
        <v>8348</v>
      </c>
      <c r="S2438" s="9">
        <f t="shared" si="154"/>
        <v>42656.383969907409</v>
      </c>
      <c r="T2438" s="9">
        <f t="shared" si="155"/>
        <v>42681.425636574073</v>
      </c>
    </row>
    <row r="2439" spans="1:20" ht="32">
      <c r="A2439">
        <v>1917</v>
      </c>
      <c r="B2439" s="3" t="s">
        <v>1918</v>
      </c>
      <c r="C2439" s="3" t="s">
        <v>6027</v>
      </c>
      <c r="D2439">
        <v>390000</v>
      </c>
      <c r="E2439">
        <v>205025</v>
      </c>
      <c r="F2439" t="s">
        <v>8221</v>
      </c>
      <c r="G2439" t="s">
        <v>8231</v>
      </c>
      <c r="H2439" t="s">
        <v>8252</v>
      </c>
      <c r="I2439">
        <v>1486708133</v>
      </c>
      <c r="J2439">
        <v>1484116133</v>
      </c>
      <c r="K2439" t="b">
        <v>0</v>
      </c>
      <c r="L2439">
        <v>70</v>
      </c>
      <c r="M2439" t="b">
        <v>0</v>
      </c>
      <c r="N2439" t="s">
        <v>8294</v>
      </c>
      <c r="O2439">
        <f t="shared" si="152"/>
        <v>52.57</v>
      </c>
      <c r="P2439">
        <f t="shared" si="153"/>
        <v>2928.93</v>
      </c>
      <c r="Q2439" s="5" t="s">
        <v>8319</v>
      </c>
      <c r="R2439" t="s">
        <v>8348</v>
      </c>
      <c r="S2439" s="9">
        <f t="shared" si="154"/>
        <v>42745.93672453703</v>
      </c>
      <c r="T2439" s="9">
        <f t="shared" si="155"/>
        <v>42775.93672453703</v>
      </c>
    </row>
    <row r="2440" spans="1:20" ht="48">
      <c r="A2440">
        <v>1918</v>
      </c>
      <c r="B2440" s="3" t="s">
        <v>1919</v>
      </c>
      <c r="C2440" s="3" t="s">
        <v>6028</v>
      </c>
      <c r="D2440">
        <v>25000</v>
      </c>
      <c r="E2440">
        <v>260</v>
      </c>
      <c r="F2440" t="s">
        <v>8221</v>
      </c>
      <c r="G2440" t="s">
        <v>8224</v>
      </c>
      <c r="H2440" t="s">
        <v>8246</v>
      </c>
      <c r="I2440">
        <v>1407869851</v>
      </c>
      <c r="J2440">
        <v>1404845851</v>
      </c>
      <c r="K2440" t="b">
        <v>0</v>
      </c>
      <c r="L2440">
        <v>9</v>
      </c>
      <c r="M2440" t="b">
        <v>0</v>
      </c>
      <c r="N2440" t="s">
        <v>8294</v>
      </c>
      <c r="O2440">
        <f t="shared" si="152"/>
        <v>1.04</v>
      </c>
      <c r="P2440">
        <f t="shared" si="153"/>
        <v>28.89</v>
      </c>
      <c r="Q2440" s="5" t="s">
        <v>8319</v>
      </c>
      <c r="R2440" t="s">
        <v>8348</v>
      </c>
      <c r="S2440" s="9">
        <f t="shared" si="154"/>
        <v>41828.456608796296</v>
      </c>
      <c r="T2440" s="9">
        <f t="shared" si="155"/>
        <v>41863.456608796296</v>
      </c>
    </row>
    <row r="2441" spans="1:20" ht="48">
      <c r="A2441">
        <v>1919</v>
      </c>
      <c r="B2441" s="3" t="s">
        <v>1920</v>
      </c>
      <c r="C2441" s="3" t="s">
        <v>6029</v>
      </c>
      <c r="D2441">
        <v>500</v>
      </c>
      <c r="E2441">
        <v>237</v>
      </c>
      <c r="F2441" t="s">
        <v>8221</v>
      </c>
      <c r="G2441" t="s">
        <v>8224</v>
      </c>
      <c r="H2441" t="s">
        <v>8246</v>
      </c>
      <c r="I2441">
        <v>1432069249</v>
      </c>
      <c r="J2441">
        <v>1429477249</v>
      </c>
      <c r="K2441" t="b">
        <v>0</v>
      </c>
      <c r="L2441">
        <v>8</v>
      </c>
      <c r="M2441" t="b">
        <v>0</v>
      </c>
      <c r="N2441" t="s">
        <v>8294</v>
      </c>
      <c r="O2441">
        <f t="shared" si="152"/>
        <v>47.4</v>
      </c>
      <c r="P2441">
        <f t="shared" si="153"/>
        <v>29.63</v>
      </c>
      <c r="Q2441" s="5" t="s">
        <v>8319</v>
      </c>
      <c r="R2441" t="s">
        <v>8348</v>
      </c>
      <c r="S2441" s="9">
        <f t="shared" si="154"/>
        <v>42113.542233796295</v>
      </c>
      <c r="T2441" s="9">
        <f t="shared" si="155"/>
        <v>42143.542233796295</v>
      </c>
    </row>
    <row r="2442" spans="1:20" ht="48">
      <c r="A2442">
        <v>1920</v>
      </c>
      <c r="B2442" s="3" t="s">
        <v>1921</v>
      </c>
      <c r="C2442" s="3" t="s">
        <v>6030</v>
      </c>
      <c r="D2442">
        <v>10000</v>
      </c>
      <c r="E2442">
        <v>4303</v>
      </c>
      <c r="F2442" t="s">
        <v>8221</v>
      </c>
      <c r="G2442" t="s">
        <v>8225</v>
      </c>
      <c r="H2442" t="s">
        <v>8247</v>
      </c>
      <c r="I2442">
        <v>1445468400</v>
      </c>
      <c r="J2442">
        <v>1443042061</v>
      </c>
      <c r="K2442" t="b">
        <v>0</v>
      </c>
      <c r="L2442">
        <v>105</v>
      </c>
      <c r="M2442" t="b">
        <v>0</v>
      </c>
      <c r="N2442" t="s">
        <v>8294</v>
      </c>
      <c r="O2442">
        <f t="shared" si="152"/>
        <v>43.03</v>
      </c>
      <c r="P2442">
        <f t="shared" si="153"/>
        <v>40.98</v>
      </c>
      <c r="Q2442" s="5" t="s">
        <v>8319</v>
      </c>
      <c r="R2442" t="s">
        <v>8348</v>
      </c>
      <c r="S2442" s="9">
        <f t="shared" si="154"/>
        <v>42270.54237268518</v>
      </c>
      <c r="T2442" s="9">
        <f t="shared" si="155"/>
        <v>42298.624999999993</v>
      </c>
    </row>
    <row r="2443" spans="1:20" ht="48">
      <c r="A2443">
        <v>1941</v>
      </c>
      <c r="B2443" s="3" t="s">
        <v>1942</v>
      </c>
      <c r="C2443" s="3" t="s">
        <v>6051</v>
      </c>
      <c r="D2443">
        <v>250000</v>
      </c>
      <c r="E2443">
        <v>315295.89</v>
      </c>
      <c r="F2443" t="s">
        <v>8219</v>
      </c>
      <c r="G2443" t="s">
        <v>8224</v>
      </c>
      <c r="H2443" t="s">
        <v>8246</v>
      </c>
      <c r="I2443">
        <v>1400137131</v>
      </c>
      <c r="J2443">
        <v>1397545131</v>
      </c>
      <c r="K2443" t="b">
        <v>1</v>
      </c>
      <c r="L2443">
        <v>4883</v>
      </c>
      <c r="M2443" t="b">
        <v>1</v>
      </c>
      <c r="N2443" t="s">
        <v>8295</v>
      </c>
      <c r="O2443">
        <f t="shared" si="152"/>
        <v>126.12</v>
      </c>
      <c r="P2443">
        <f t="shared" si="153"/>
        <v>64.569999999999993</v>
      </c>
      <c r="Q2443" s="5" t="s">
        <v>8319</v>
      </c>
      <c r="R2443" t="s">
        <v>8349</v>
      </c>
      <c r="S2443" s="9">
        <f t="shared" si="154"/>
        <v>41743.95753472222</v>
      </c>
      <c r="T2443" s="9">
        <f t="shared" si="155"/>
        <v>41773.95753472222</v>
      </c>
    </row>
    <row r="2444" spans="1:20" ht="48">
      <c r="A2444">
        <v>1942</v>
      </c>
      <c r="B2444" s="3" t="s">
        <v>1943</v>
      </c>
      <c r="C2444" s="3" t="s">
        <v>6052</v>
      </c>
      <c r="D2444">
        <v>6000</v>
      </c>
      <c r="E2444">
        <v>8306.42</v>
      </c>
      <c r="F2444" t="s">
        <v>8219</v>
      </c>
      <c r="G2444" t="s">
        <v>8224</v>
      </c>
      <c r="H2444" t="s">
        <v>8246</v>
      </c>
      <c r="I2444">
        <v>1309809140</v>
      </c>
      <c r="J2444">
        <v>1302033140</v>
      </c>
      <c r="K2444" t="b">
        <v>1</v>
      </c>
      <c r="L2444">
        <v>95</v>
      </c>
      <c r="M2444" t="b">
        <v>1</v>
      </c>
      <c r="N2444" t="s">
        <v>8295</v>
      </c>
      <c r="O2444">
        <f t="shared" si="152"/>
        <v>138.44</v>
      </c>
      <c r="P2444">
        <f t="shared" si="153"/>
        <v>87.44</v>
      </c>
      <c r="Q2444" s="5" t="s">
        <v>8319</v>
      </c>
      <c r="R2444" t="s">
        <v>8349</v>
      </c>
      <c r="S2444" s="9">
        <f t="shared" si="154"/>
        <v>40638.494675925926</v>
      </c>
      <c r="T2444" s="9">
        <f t="shared" si="155"/>
        <v>40728.494675925926</v>
      </c>
    </row>
    <row r="2445" spans="1:20" ht="48">
      <c r="A2445">
        <v>1943</v>
      </c>
      <c r="B2445" s="3" t="s">
        <v>1944</v>
      </c>
      <c r="C2445" s="3" t="s">
        <v>6053</v>
      </c>
      <c r="D2445">
        <v>10000</v>
      </c>
      <c r="E2445">
        <v>170525</v>
      </c>
      <c r="F2445" t="s">
        <v>8219</v>
      </c>
      <c r="G2445" t="s">
        <v>8224</v>
      </c>
      <c r="H2445" t="s">
        <v>8246</v>
      </c>
      <c r="I2445">
        <v>1470896916</v>
      </c>
      <c r="J2445">
        <v>1467008916</v>
      </c>
      <c r="K2445" t="b">
        <v>1</v>
      </c>
      <c r="L2445">
        <v>2478</v>
      </c>
      <c r="M2445" t="b">
        <v>1</v>
      </c>
      <c r="N2445" t="s">
        <v>8295</v>
      </c>
      <c r="O2445">
        <f t="shared" si="152"/>
        <v>1705.25</v>
      </c>
      <c r="P2445">
        <f t="shared" si="153"/>
        <v>68.819999999999993</v>
      </c>
      <c r="Q2445" s="5" t="s">
        <v>8319</v>
      </c>
      <c r="R2445" t="s">
        <v>8349</v>
      </c>
      <c r="S2445" s="9">
        <f t="shared" si="154"/>
        <v>42547.936527777776</v>
      </c>
      <c r="T2445" s="9">
        <f t="shared" si="155"/>
        <v>42592.936527777776</v>
      </c>
    </row>
    <row r="2446" spans="1:20" ht="48">
      <c r="A2446">
        <v>1944</v>
      </c>
      <c r="B2446" s="3" t="s">
        <v>1945</v>
      </c>
      <c r="C2446" s="3" t="s">
        <v>6054</v>
      </c>
      <c r="D2446">
        <v>40000</v>
      </c>
      <c r="E2446">
        <v>315222.2</v>
      </c>
      <c r="F2446" t="s">
        <v>8219</v>
      </c>
      <c r="G2446" t="s">
        <v>8224</v>
      </c>
      <c r="H2446" t="s">
        <v>8246</v>
      </c>
      <c r="I2446">
        <v>1398952890</v>
      </c>
      <c r="J2446">
        <v>1396360890</v>
      </c>
      <c r="K2446" t="b">
        <v>1</v>
      </c>
      <c r="L2446">
        <v>1789</v>
      </c>
      <c r="M2446" t="b">
        <v>1</v>
      </c>
      <c r="N2446" t="s">
        <v>8295</v>
      </c>
      <c r="O2446">
        <f t="shared" si="152"/>
        <v>788.06</v>
      </c>
      <c r="P2446">
        <f t="shared" si="153"/>
        <v>176.2</v>
      </c>
      <c r="Q2446" s="5" t="s">
        <v>8319</v>
      </c>
      <c r="R2446" t="s">
        <v>8349</v>
      </c>
      <c r="S2446" s="9">
        <f t="shared" si="154"/>
        <v>41730.251041666663</v>
      </c>
      <c r="T2446" s="9">
        <f t="shared" si="155"/>
        <v>41760.251041666663</v>
      </c>
    </row>
    <row r="2447" spans="1:20" ht="48">
      <c r="A2447">
        <v>1945</v>
      </c>
      <c r="B2447" s="3" t="s">
        <v>1946</v>
      </c>
      <c r="C2447" s="3" t="s">
        <v>6055</v>
      </c>
      <c r="D2447">
        <v>100000</v>
      </c>
      <c r="E2447">
        <v>348018</v>
      </c>
      <c r="F2447" t="s">
        <v>8219</v>
      </c>
      <c r="G2447" t="s">
        <v>8227</v>
      </c>
      <c r="H2447" t="s">
        <v>8249</v>
      </c>
      <c r="I2447">
        <v>1436680958</v>
      </c>
      <c r="J2447">
        <v>1433224958</v>
      </c>
      <c r="K2447" t="b">
        <v>1</v>
      </c>
      <c r="L2447">
        <v>680</v>
      </c>
      <c r="M2447" t="b">
        <v>1</v>
      </c>
      <c r="N2447" t="s">
        <v>8295</v>
      </c>
      <c r="O2447">
        <f t="shared" si="152"/>
        <v>348.02</v>
      </c>
      <c r="P2447">
        <f t="shared" si="153"/>
        <v>511.79</v>
      </c>
      <c r="Q2447" s="5" t="s">
        <v>8319</v>
      </c>
      <c r="R2447" t="s">
        <v>8349</v>
      </c>
      <c r="S2447" s="9">
        <f t="shared" si="154"/>
        <v>42156.918495370366</v>
      </c>
      <c r="T2447" s="9">
        <f t="shared" si="155"/>
        <v>42196.918495370366</v>
      </c>
    </row>
    <row r="2448" spans="1:20" ht="48">
      <c r="A2448">
        <v>1946</v>
      </c>
      <c r="B2448" s="3" t="s">
        <v>1947</v>
      </c>
      <c r="C2448" s="3" t="s">
        <v>6056</v>
      </c>
      <c r="D2448">
        <v>7500</v>
      </c>
      <c r="E2448">
        <v>11231</v>
      </c>
      <c r="F2448" t="s">
        <v>8219</v>
      </c>
      <c r="G2448" t="s">
        <v>8224</v>
      </c>
      <c r="H2448" t="s">
        <v>8246</v>
      </c>
      <c r="I2448">
        <v>1397961361</v>
      </c>
      <c r="J2448">
        <v>1392780961</v>
      </c>
      <c r="K2448" t="b">
        <v>1</v>
      </c>
      <c r="L2448">
        <v>70</v>
      </c>
      <c r="M2448" t="b">
        <v>1</v>
      </c>
      <c r="N2448" t="s">
        <v>8295</v>
      </c>
      <c r="O2448">
        <f t="shared" si="152"/>
        <v>149.75</v>
      </c>
      <c r="P2448">
        <f t="shared" si="153"/>
        <v>160.44</v>
      </c>
      <c r="Q2448" s="5" t="s">
        <v>8319</v>
      </c>
      <c r="R2448" t="s">
        <v>8349</v>
      </c>
      <c r="S2448" s="9">
        <f t="shared" si="154"/>
        <v>41688.816678240742</v>
      </c>
      <c r="T2448" s="9">
        <f t="shared" si="155"/>
        <v>41748.775011574071</v>
      </c>
    </row>
    <row r="2449" spans="1:20" ht="48">
      <c r="A2449">
        <v>1947</v>
      </c>
      <c r="B2449" s="3" t="s">
        <v>1948</v>
      </c>
      <c r="C2449" s="3" t="s">
        <v>6057</v>
      </c>
      <c r="D2449">
        <v>800</v>
      </c>
      <c r="E2449">
        <v>805.07</v>
      </c>
      <c r="F2449" t="s">
        <v>8219</v>
      </c>
      <c r="G2449" t="s">
        <v>8224</v>
      </c>
      <c r="H2449" t="s">
        <v>8246</v>
      </c>
      <c r="I2449">
        <v>1258955940</v>
      </c>
      <c r="J2449">
        <v>1255730520</v>
      </c>
      <c r="K2449" t="b">
        <v>1</v>
      </c>
      <c r="L2449">
        <v>23</v>
      </c>
      <c r="M2449" t="b">
        <v>1</v>
      </c>
      <c r="N2449" t="s">
        <v>8295</v>
      </c>
      <c r="O2449">
        <f t="shared" si="152"/>
        <v>100.63</v>
      </c>
      <c r="P2449">
        <f t="shared" si="153"/>
        <v>35</v>
      </c>
      <c r="Q2449" s="5" t="s">
        <v>8319</v>
      </c>
      <c r="R2449" t="s">
        <v>8349</v>
      </c>
      <c r="S2449" s="9">
        <f t="shared" si="154"/>
        <v>40102.584722222222</v>
      </c>
      <c r="T2449" s="9">
        <f t="shared" si="155"/>
        <v>40139.915972222218</v>
      </c>
    </row>
    <row r="2450" spans="1:20" ht="32">
      <c r="A2450">
        <v>1948</v>
      </c>
      <c r="B2450" s="3" t="s">
        <v>1949</v>
      </c>
      <c r="C2450" s="3" t="s">
        <v>6058</v>
      </c>
      <c r="D2450">
        <v>100000</v>
      </c>
      <c r="E2450">
        <v>800211</v>
      </c>
      <c r="F2450" t="s">
        <v>8219</v>
      </c>
      <c r="G2450" t="s">
        <v>8224</v>
      </c>
      <c r="H2450" t="s">
        <v>8246</v>
      </c>
      <c r="I2450">
        <v>1465232520</v>
      </c>
      <c r="J2450">
        <v>1460557809</v>
      </c>
      <c r="K2450" t="b">
        <v>1</v>
      </c>
      <c r="L2450">
        <v>4245</v>
      </c>
      <c r="M2450" t="b">
        <v>1</v>
      </c>
      <c r="N2450" t="s">
        <v>8295</v>
      </c>
      <c r="O2450">
        <f t="shared" si="152"/>
        <v>800.21</v>
      </c>
      <c r="P2450">
        <f t="shared" si="153"/>
        <v>188.51</v>
      </c>
      <c r="Q2450" s="5" t="s">
        <v>8319</v>
      </c>
      <c r="R2450" t="s">
        <v>8349</v>
      </c>
      <c r="S2450" s="9">
        <f t="shared" si="154"/>
        <v>42473.270937499998</v>
      </c>
      <c r="T2450" s="9">
        <f t="shared" si="155"/>
        <v>42527.376388888886</v>
      </c>
    </row>
    <row r="2451" spans="1:20" ht="48">
      <c r="A2451">
        <v>1949</v>
      </c>
      <c r="B2451" s="3" t="s">
        <v>1950</v>
      </c>
      <c r="C2451" s="3" t="s">
        <v>6059</v>
      </c>
      <c r="D2451">
        <v>50000</v>
      </c>
      <c r="E2451">
        <v>53001.3</v>
      </c>
      <c r="F2451" t="s">
        <v>8219</v>
      </c>
      <c r="G2451" t="s">
        <v>8225</v>
      </c>
      <c r="H2451" t="s">
        <v>8247</v>
      </c>
      <c r="I2451">
        <v>1404986951</v>
      </c>
      <c r="J2451">
        <v>1402394951</v>
      </c>
      <c r="K2451" t="b">
        <v>1</v>
      </c>
      <c r="L2451">
        <v>943</v>
      </c>
      <c r="M2451" t="b">
        <v>1</v>
      </c>
      <c r="N2451" t="s">
        <v>8295</v>
      </c>
      <c r="O2451">
        <f t="shared" si="152"/>
        <v>106</v>
      </c>
      <c r="P2451">
        <f t="shared" si="153"/>
        <v>56.2</v>
      </c>
      <c r="Q2451" s="5" t="s">
        <v>8319</v>
      </c>
      <c r="R2451" t="s">
        <v>8349</v>
      </c>
      <c r="S2451" s="9">
        <f t="shared" si="154"/>
        <v>41800.08971064815</v>
      </c>
      <c r="T2451" s="9">
        <f t="shared" si="155"/>
        <v>41830.08971064815</v>
      </c>
    </row>
    <row r="2452" spans="1:20" ht="48">
      <c r="A2452">
        <v>1950</v>
      </c>
      <c r="B2452" s="3" t="s">
        <v>1951</v>
      </c>
      <c r="C2452" s="3" t="s">
        <v>6060</v>
      </c>
      <c r="D2452">
        <v>48000</v>
      </c>
      <c r="E2452">
        <v>96248.960000000006</v>
      </c>
      <c r="F2452" t="s">
        <v>8219</v>
      </c>
      <c r="G2452" t="s">
        <v>8224</v>
      </c>
      <c r="H2452" t="s">
        <v>8246</v>
      </c>
      <c r="I2452">
        <v>1303446073</v>
      </c>
      <c r="J2452">
        <v>1300767673</v>
      </c>
      <c r="K2452" t="b">
        <v>1</v>
      </c>
      <c r="L2452">
        <v>1876</v>
      </c>
      <c r="M2452" t="b">
        <v>1</v>
      </c>
      <c r="N2452" t="s">
        <v>8295</v>
      </c>
      <c r="O2452">
        <f t="shared" si="152"/>
        <v>200.52</v>
      </c>
      <c r="P2452">
        <f t="shared" si="153"/>
        <v>51.31</v>
      </c>
      <c r="Q2452" s="5" t="s">
        <v>8319</v>
      </c>
      <c r="R2452" t="s">
        <v>8349</v>
      </c>
      <c r="S2452" s="9">
        <f t="shared" si="154"/>
        <v>40623.848067129627</v>
      </c>
      <c r="T2452" s="9">
        <f t="shared" si="155"/>
        <v>40654.848067129627</v>
      </c>
    </row>
    <row r="2453" spans="1:20" ht="48">
      <c r="A2453">
        <v>1951</v>
      </c>
      <c r="B2453" s="3" t="s">
        <v>1952</v>
      </c>
      <c r="C2453" s="3" t="s">
        <v>6061</v>
      </c>
      <c r="D2453">
        <v>50000</v>
      </c>
      <c r="E2453">
        <v>106222</v>
      </c>
      <c r="F2453" t="s">
        <v>8219</v>
      </c>
      <c r="G2453" t="s">
        <v>8224</v>
      </c>
      <c r="H2453" t="s">
        <v>8246</v>
      </c>
      <c r="I2453">
        <v>1478516737</v>
      </c>
      <c r="J2453">
        <v>1475921137</v>
      </c>
      <c r="K2453" t="b">
        <v>1</v>
      </c>
      <c r="L2453">
        <v>834</v>
      </c>
      <c r="M2453" t="b">
        <v>1</v>
      </c>
      <c r="N2453" t="s">
        <v>8295</v>
      </c>
      <c r="O2453">
        <f t="shared" si="152"/>
        <v>212.44</v>
      </c>
      <c r="P2453">
        <f t="shared" si="153"/>
        <v>127.36</v>
      </c>
      <c r="Q2453" s="5" t="s">
        <v>8319</v>
      </c>
      <c r="R2453" t="s">
        <v>8349</v>
      </c>
      <c r="S2453" s="9">
        <f t="shared" si="154"/>
        <v>42651.087233796294</v>
      </c>
      <c r="T2453" s="9">
        <f t="shared" si="155"/>
        <v>42681.128900462958</v>
      </c>
    </row>
    <row r="2454" spans="1:20" ht="48">
      <c r="A2454">
        <v>1952</v>
      </c>
      <c r="B2454" s="3" t="s">
        <v>1953</v>
      </c>
      <c r="C2454" s="3" t="s">
        <v>6062</v>
      </c>
      <c r="D2454">
        <v>35000</v>
      </c>
      <c r="E2454">
        <v>69465.33</v>
      </c>
      <c r="F2454" t="s">
        <v>8219</v>
      </c>
      <c r="G2454" t="s">
        <v>8229</v>
      </c>
      <c r="H2454" t="s">
        <v>8251</v>
      </c>
      <c r="I2454">
        <v>1381934015</v>
      </c>
      <c r="J2454">
        <v>1378737215</v>
      </c>
      <c r="K2454" t="b">
        <v>1</v>
      </c>
      <c r="L2454">
        <v>682</v>
      </c>
      <c r="M2454" t="b">
        <v>1</v>
      </c>
      <c r="N2454" t="s">
        <v>8295</v>
      </c>
      <c r="O2454">
        <f t="shared" si="152"/>
        <v>198.47</v>
      </c>
      <c r="P2454">
        <f t="shared" si="153"/>
        <v>101.86</v>
      </c>
      <c r="Q2454" s="5" t="s">
        <v>8319</v>
      </c>
      <c r="R2454" t="s">
        <v>8349</v>
      </c>
      <c r="S2454" s="9">
        <f t="shared" si="154"/>
        <v>41526.273321759254</v>
      </c>
      <c r="T2454" s="9">
        <f t="shared" si="155"/>
        <v>41563.273321759254</v>
      </c>
    </row>
    <row r="2455" spans="1:20" ht="48">
      <c r="A2455">
        <v>1953</v>
      </c>
      <c r="B2455" s="3" t="s">
        <v>1954</v>
      </c>
      <c r="C2455" s="3" t="s">
        <v>6063</v>
      </c>
      <c r="D2455">
        <v>15000</v>
      </c>
      <c r="E2455">
        <v>33892</v>
      </c>
      <c r="F2455" t="s">
        <v>8219</v>
      </c>
      <c r="G2455" t="s">
        <v>8224</v>
      </c>
      <c r="H2455" t="s">
        <v>8246</v>
      </c>
      <c r="I2455">
        <v>1330657200</v>
      </c>
      <c r="J2455">
        <v>1328158065</v>
      </c>
      <c r="K2455" t="b">
        <v>1</v>
      </c>
      <c r="L2455">
        <v>147</v>
      </c>
      <c r="M2455" t="b">
        <v>1</v>
      </c>
      <c r="N2455" t="s">
        <v>8295</v>
      </c>
      <c r="O2455">
        <f t="shared" si="152"/>
        <v>225.95</v>
      </c>
      <c r="P2455">
        <f t="shared" si="153"/>
        <v>230.56</v>
      </c>
      <c r="Q2455" s="5" t="s">
        <v>8319</v>
      </c>
      <c r="R2455" t="s">
        <v>8349</v>
      </c>
      <c r="S2455" s="9">
        <f t="shared" si="154"/>
        <v>40940.866493055553</v>
      </c>
      <c r="T2455" s="9">
        <f t="shared" si="155"/>
        <v>40969.791666666664</v>
      </c>
    </row>
    <row r="2456" spans="1:20" ht="32">
      <c r="A2456">
        <v>1954</v>
      </c>
      <c r="B2456" s="3" t="s">
        <v>1955</v>
      </c>
      <c r="C2456" s="3" t="s">
        <v>6064</v>
      </c>
      <c r="D2456">
        <v>50000</v>
      </c>
      <c r="E2456">
        <v>349474</v>
      </c>
      <c r="F2456" t="s">
        <v>8219</v>
      </c>
      <c r="G2456" t="s">
        <v>8224</v>
      </c>
      <c r="H2456" t="s">
        <v>8246</v>
      </c>
      <c r="I2456">
        <v>1457758800</v>
      </c>
      <c r="J2456">
        <v>1453730176</v>
      </c>
      <c r="K2456" t="b">
        <v>1</v>
      </c>
      <c r="L2456">
        <v>415</v>
      </c>
      <c r="M2456" t="b">
        <v>1</v>
      </c>
      <c r="N2456" t="s">
        <v>8295</v>
      </c>
      <c r="O2456">
        <f t="shared" si="152"/>
        <v>698.95</v>
      </c>
      <c r="P2456">
        <f t="shared" si="153"/>
        <v>842.11</v>
      </c>
      <c r="Q2456" s="5" t="s">
        <v>8319</v>
      </c>
      <c r="R2456" t="s">
        <v>8349</v>
      </c>
      <c r="S2456" s="9">
        <f t="shared" si="154"/>
        <v>42394.247407407405</v>
      </c>
      <c r="T2456" s="9">
        <f t="shared" si="155"/>
        <v>42440.874999999993</v>
      </c>
    </row>
    <row r="2457" spans="1:20" ht="48">
      <c r="A2457">
        <v>1955</v>
      </c>
      <c r="B2457" s="3" t="s">
        <v>1956</v>
      </c>
      <c r="C2457" s="3" t="s">
        <v>6065</v>
      </c>
      <c r="D2457">
        <v>42000</v>
      </c>
      <c r="E2457">
        <v>167410.01999999999</v>
      </c>
      <c r="F2457" t="s">
        <v>8219</v>
      </c>
      <c r="G2457" t="s">
        <v>8224</v>
      </c>
      <c r="H2457" t="s">
        <v>8246</v>
      </c>
      <c r="I2457">
        <v>1337799600</v>
      </c>
      <c r="J2457">
        <v>1334989881</v>
      </c>
      <c r="K2457" t="b">
        <v>1</v>
      </c>
      <c r="L2457">
        <v>290</v>
      </c>
      <c r="M2457" t="b">
        <v>1</v>
      </c>
      <c r="N2457" t="s">
        <v>8295</v>
      </c>
      <c r="O2457">
        <f t="shared" si="152"/>
        <v>398.6</v>
      </c>
      <c r="P2457">
        <f t="shared" si="153"/>
        <v>577.28</v>
      </c>
      <c r="Q2457" s="5" t="s">
        <v>8319</v>
      </c>
      <c r="R2457" t="s">
        <v>8349</v>
      </c>
      <c r="S2457" s="9">
        <f t="shared" si="154"/>
        <v>41019.938437500001</v>
      </c>
      <c r="T2457" s="9">
        <f t="shared" si="155"/>
        <v>41052.458333333328</v>
      </c>
    </row>
    <row r="2458" spans="1:20" ht="48">
      <c r="A2458">
        <v>1956</v>
      </c>
      <c r="B2458" s="3" t="s">
        <v>1957</v>
      </c>
      <c r="C2458" s="3" t="s">
        <v>6066</v>
      </c>
      <c r="D2458">
        <v>60000</v>
      </c>
      <c r="E2458">
        <v>176420</v>
      </c>
      <c r="F2458" t="s">
        <v>8219</v>
      </c>
      <c r="G2458" t="s">
        <v>8224</v>
      </c>
      <c r="H2458" t="s">
        <v>8246</v>
      </c>
      <c r="I2458">
        <v>1429391405</v>
      </c>
      <c r="J2458">
        <v>1425507005</v>
      </c>
      <c r="K2458" t="b">
        <v>1</v>
      </c>
      <c r="L2458">
        <v>365</v>
      </c>
      <c r="M2458" t="b">
        <v>1</v>
      </c>
      <c r="N2458" t="s">
        <v>8295</v>
      </c>
      <c r="O2458">
        <f t="shared" si="152"/>
        <v>294.02999999999997</v>
      </c>
      <c r="P2458">
        <f t="shared" si="153"/>
        <v>483.34</v>
      </c>
      <c r="Q2458" s="5" t="s">
        <v>8319</v>
      </c>
      <c r="R2458" t="s">
        <v>8349</v>
      </c>
      <c r="S2458" s="9">
        <f t="shared" si="154"/>
        <v>42067.59033564815</v>
      </c>
      <c r="T2458" s="9">
        <f t="shared" si="155"/>
        <v>42112.548668981479</v>
      </c>
    </row>
    <row r="2459" spans="1:20" ht="32">
      <c r="A2459">
        <v>1957</v>
      </c>
      <c r="B2459" s="3" t="s">
        <v>1958</v>
      </c>
      <c r="C2459" s="3" t="s">
        <v>6067</v>
      </c>
      <c r="D2459">
        <v>30000</v>
      </c>
      <c r="E2459">
        <v>50251.41</v>
      </c>
      <c r="F2459" t="s">
        <v>8219</v>
      </c>
      <c r="G2459" t="s">
        <v>8224</v>
      </c>
      <c r="H2459" t="s">
        <v>8246</v>
      </c>
      <c r="I2459">
        <v>1351304513</v>
      </c>
      <c r="J2459">
        <v>1348712513</v>
      </c>
      <c r="K2459" t="b">
        <v>1</v>
      </c>
      <c r="L2459">
        <v>660</v>
      </c>
      <c r="M2459" t="b">
        <v>1</v>
      </c>
      <c r="N2459" t="s">
        <v>8295</v>
      </c>
      <c r="O2459">
        <f t="shared" si="152"/>
        <v>167.5</v>
      </c>
      <c r="P2459">
        <f t="shared" si="153"/>
        <v>76.14</v>
      </c>
      <c r="Q2459" s="5" t="s">
        <v>8319</v>
      </c>
      <c r="R2459" t="s">
        <v>8349</v>
      </c>
      <c r="S2459" s="9">
        <f t="shared" si="154"/>
        <v>41178.765196759261</v>
      </c>
      <c r="T2459" s="9">
        <f t="shared" si="155"/>
        <v>41208.765196759261</v>
      </c>
    </row>
    <row r="2460" spans="1:20" ht="48">
      <c r="A2460">
        <v>1958</v>
      </c>
      <c r="B2460" s="3" t="s">
        <v>1959</v>
      </c>
      <c r="C2460" s="3" t="s">
        <v>6068</v>
      </c>
      <c r="D2460">
        <v>7000</v>
      </c>
      <c r="E2460">
        <v>100490.02</v>
      </c>
      <c r="F2460" t="s">
        <v>8219</v>
      </c>
      <c r="G2460" t="s">
        <v>8224</v>
      </c>
      <c r="H2460" t="s">
        <v>8246</v>
      </c>
      <c r="I2460">
        <v>1364078561</v>
      </c>
      <c r="J2460">
        <v>1361490161</v>
      </c>
      <c r="K2460" t="b">
        <v>1</v>
      </c>
      <c r="L2460">
        <v>1356</v>
      </c>
      <c r="M2460" t="b">
        <v>1</v>
      </c>
      <c r="N2460" t="s">
        <v>8295</v>
      </c>
      <c r="O2460">
        <f t="shared" si="152"/>
        <v>1435.57</v>
      </c>
      <c r="P2460">
        <f t="shared" si="153"/>
        <v>74.11</v>
      </c>
      <c r="Q2460" s="5" t="s">
        <v>8319</v>
      </c>
      <c r="R2460" t="s">
        <v>8349</v>
      </c>
      <c r="S2460" s="9">
        <f t="shared" si="154"/>
        <v>41326.654641203699</v>
      </c>
      <c r="T2460" s="9">
        <f t="shared" si="155"/>
        <v>41356.612974537034</v>
      </c>
    </row>
    <row r="2461" spans="1:20" ht="48">
      <c r="A2461">
        <v>1959</v>
      </c>
      <c r="B2461" s="3" t="s">
        <v>1960</v>
      </c>
      <c r="C2461" s="3" t="s">
        <v>6069</v>
      </c>
      <c r="D2461">
        <v>10000</v>
      </c>
      <c r="E2461">
        <v>15673.44</v>
      </c>
      <c r="F2461" t="s">
        <v>8219</v>
      </c>
      <c r="G2461" t="s">
        <v>8224</v>
      </c>
      <c r="H2461" t="s">
        <v>8246</v>
      </c>
      <c r="I2461">
        <v>1412121600</v>
      </c>
      <c r="J2461">
        <v>1408565860</v>
      </c>
      <c r="K2461" t="b">
        <v>1</v>
      </c>
      <c r="L2461">
        <v>424</v>
      </c>
      <c r="M2461" t="b">
        <v>1</v>
      </c>
      <c r="N2461" t="s">
        <v>8295</v>
      </c>
      <c r="O2461">
        <f t="shared" si="152"/>
        <v>156.72999999999999</v>
      </c>
      <c r="P2461">
        <f t="shared" si="153"/>
        <v>36.97</v>
      </c>
      <c r="Q2461" s="5" t="s">
        <v>8319</v>
      </c>
      <c r="R2461" t="s">
        <v>8349</v>
      </c>
      <c r="S2461" s="9">
        <f t="shared" si="154"/>
        <v>41871.512268518512</v>
      </c>
      <c r="T2461" s="9">
        <f t="shared" si="155"/>
        <v>41912.666666666664</v>
      </c>
    </row>
    <row r="2462" spans="1:20" ht="48">
      <c r="A2462">
        <v>1960</v>
      </c>
      <c r="B2462" s="3" t="s">
        <v>1961</v>
      </c>
      <c r="C2462" s="3" t="s">
        <v>6070</v>
      </c>
      <c r="D2462">
        <v>70000</v>
      </c>
      <c r="E2462">
        <v>82532</v>
      </c>
      <c r="F2462" t="s">
        <v>8219</v>
      </c>
      <c r="G2462" t="s">
        <v>8235</v>
      </c>
      <c r="H2462" t="s">
        <v>8255</v>
      </c>
      <c r="I2462">
        <v>1419151341</v>
      </c>
      <c r="J2462">
        <v>1416559341</v>
      </c>
      <c r="K2462" t="b">
        <v>1</v>
      </c>
      <c r="L2462">
        <v>33</v>
      </c>
      <c r="M2462" t="b">
        <v>1</v>
      </c>
      <c r="N2462" t="s">
        <v>8295</v>
      </c>
      <c r="O2462">
        <f t="shared" si="152"/>
        <v>117.9</v>
      </c>
      <c r="P2462">
        <f t="shared" si="153"/>
        <v>2500.9699999999998</v>
      </c>
      <c r="Q2462" s="5" t="s">
        <v>8319</v>
      </c>
      <c r="R2462" t="s">
        <v>8349</v>
      </c>
      <c r="S2462" s="9">
        <f t="shared" si="154"/>
        <v>41964.029409722221</v>
      </c>
      <c r="T2462" s="9">
        <f t="shared" si="155"/>
        <v>41994.029409722221</v>
      </c>
    </row>
    <row r="2463" spans="1:20" ht="48">
      <c r="A2463">
        <v>1961</v>
      </c>
      <c r="B2463" s="3" t="s">
        <v>1962</v>
      </c>
      <c r="C2463" s="3" t="s">
        <v>6071</v>
      </c>
      <c r="D2463">
        <v>10000</v>
      </c>
      <c r="E2463">
        <v>110538.12</v>
      </c>
      <c r="F2463" t="s">
        <v>8219</v>
      </c>
      <c r="G2463" t="s">
        <v>8224</v>
      </c>
      <c r="H2463" t="s">
        <v>8246</v>
      </c>
      <c r="I2463">
        <v>1349495940</v>
      </c>
      <c r="J2463">
        <v>1346042417</v>
      </c>
      <c r="K2463" t="b">
        <v>1</v>
      </c>
      <c r="L2463">
        <v>1633</v>
      </c>
      <c r="M2463" t="b">
        <v>1</v>
      </c>
      <c r="N2463" t="s">
        <v>8295</v>
      </c>
      <c r="O2463">
        <f t="shared" si="152"/>
        <v>1105.3800000000001</v>
      </c>
      <c r="P2463">
        <f t="shared" si="153"/>
        <v>67.69</v>
      </c>
      <c r="Q2463" s="5" t="s">
        <v>8319</v>
      </c>
      <c r="R2463" t="s">
        <v>8349</v>
      </c>
      <c r="S2463" s="9">
        <f t="shared" si="154"/>
        <v>41147.861307870371</v>
      </c>
      <c r="T2463" s="9">
        <f t="shared" si="155"/>
        <v>41187.832638888889</v>
      </c>
    </row>
    <row r="2464" spans="1:20" ht="48">
      <c r="A2464">
        <v>1962</v>
      </c>
      <c r="B2464" s="3" t="s">
        <v>1963</v>
      </c>
      <c r="C2464" s="3" t="s">
        <v>6072</v>
      </c>
      <c r="D2464">
        <v>10000</v>
      </c>
      <c r="E2464">
        <v>19292.5</v>
      </c>
      <c r="F2464" t="s">
        <v>8219</v>
      </c>
      <c r="G2464" t="s">
        <v>8224</v>
      </c>
      <c r="H2464" t="s">
        <v>8246</v>
      </c>
      <c r="I2464">
        <v>1400006636</v>
      </c>
      <c r="J2464">
        <v>1397414636</v>
      </c>
      <c r="K2464" t="b">
        <v>1</v>
      </c>
      <c r="L2464">
        <v>306</v>
      </c>
      <c r="M2464" t="b">
        <v>1</v>
      </c>
      <c r="N2464" t="s">
        <v>8295</v>
      </c>
      <c r="O2464">
        <f t="shared" si="152"/>
        <v>192.93</v>
      </c>
      <c r="P2464">
        <f t="shared" si="153"/>
        <v>63.05</v>
      </c>
      <c r="Q2464" s="5" t="s">
        <v>8319</v>
      </c>
      <c r="R2464" t="s">
        <v>8349</v>
      </c>
      <c r="S2464" s="9">
        <f t="shared" si="154"/>
        <v>41742.447175925925</v>
      </c>
      <c r="T2464" s="9">
        <f t="shared" si="155"/>
        <v>41772.447175925925</v>
      </c>
    </row>
    <row r="2465" spans="1:20" ht="48">
      <c r="A2465">
        <v>1963</v>
      </c>
      <c r="B2465" s="3" t="s">
        <v>1964</v>
      </c>
      <c r="C2465" s="3" t="s">
        <v>6073</v>
      </c>
      <c r="D2465">
        <v>19000</v>
      </c>
      <c r="E2465">
        <v>24108</v>
      </c>
      <c r="F2465" t="s">
        <v>8219</v>
      </c>
      <c r="G2465" t="s">
        <v>8225</v>
      </c>
      <c r="H2465" t="s">
        <v>8247</v>
      </c>
      <c r="I2465">
        <v>1410862734</v>
      </c>
      <c r="J2465">
        <v>1407838734</v>
      </c>
      <c r="K2465" t="b">
        <v>1</v>
      </c>
      <c r="L2465">
        <v>205</v>
      </c>
      <c r="M2465" t="b">
        <v>1</v>
      </c>
      <c r="N2465" t="s">
        <v>8295</v>
      </c>
      <c r="O2465">
        <f t="shared" si="152"/>
        <v>126.88</v>
      </c>
      <c r="P2465">
        <f t="shared" si="153"/>
        <v>117.6</v>
      </c>
      <c r="Q2465" s="5" t="s">
        <v>8319</v>
      </c>
      <c r="R2465" t="s">
        <v>8349</v>
      </c>
      <c r="S2465" s="9">
        <f t="shared" si="154"/>
        <v>41863.096458333333</v>
      </c>
      <c r="T2465" s="9">
        <f t="shared" si="155"/>
        <v>41898.096458333333</v>
      </c>
    </row>
    <row r="2466" spans="1:20" ht="48">
      <c r="A2466">
        <v>1964</v>
      </c>
      <c r="B2466" s="3" t="s">
        <v>1965</v>
      </c>
      <c r="C2466" s="3" t="s">
        <v>6074</v>
      </c>
      <c r="D2466">
        <v>89200</v>
      </c>
      <c r="E2466">
        <v>231543.12</v>
      </c>
      <c r="F2466" t="s">
        <v>8219</v>
      </c>
      <c r="G2466" t="s">
        <v>8237</v>
      </c>
      <c r="H2466" t="s">
        <v>8249</v>
      </c>
      <c r="I2466">
        <v>1461306772</v>
      </c>
      <c r="J2466">
        <v>1458714772</v>
      </c>
      <c r="K2466" t="b">
        <v>1</v>
      </c>
      <c r="L2466">
        <v>1281</v>
      </c>
      <c r="M2466" t="b">
        <v>1</v>
      </c>
      <c r="N2466" t="s">
        <v>8295</v>
      </c>
      <c r="O2466">
        <f t="shared" si="152"/>
        <v>259.58</v>
      </c>
      <c r="P2466">
        <f t="shared" si="153"/>
        <v>180.75</v>
      </c>
      <c r="Q2466" s="5" t="s">
        <v>8319</v>
      </c>
      <c r="R2466" t="s">
        <v>8349</v>
      </c>
      <c r="S2466" s="9">
        <f t="shared" si="154"/>
        <v>42451.939490740733</v>
      </c>
      <c r="T2466" s="9">
        <f t="shared" si="155"/>
        <v>42481.939490740733</v>
      </c>
    </row>
    <row r="2467" spans="1:20" ht="48">
      <c r="A2467">
        <v>1965</v>
      </c>
      <c r="B2467" s="3" t="s">
        <v>1966</v>
      </c>
      <c r="C2467" s="3" t="s">
        <v>6075</v>
      </c>
      <c r="D2467">
        <v>5000</v>
      </c>
      <c r="E2467">
        <v>13114</v>
      </c>
      <c r="F2467" t="s">
        <v>8219</v>
      </c>
      <c r="G2467" t="s">
        <v>8224</v>
      </c>
      <c r="H2467" t="s">
        <v>8246</v>
      </c>
      <c r="I2467">
        <v>1326330000</v>
      </c>
      <c r="J2467">
        <v>1324433310</v>
      </c>
      <c r="K2467" t="b">
        <v>1</v>
      </c>
      <c r="L2467">
        <v>103</v>
      </c>
      <c r="M2467" t="b">
        <v>1</v>
      </c>
      <c r="N2467" t="s">
        <v>8295</v>
      </c>
      <c r="O2467">
        <f t="shared" si="152"/>
        <v>262.27999999999997</v>
      </c>
      <c r="P2467">
        <f t="shared" si="153"/>
        <v>127.32</v>
      </c>
      <c r="Q2467" s="5" t="s">
        <v>8319</v>
      </c>
      <c r="R2467" t="s">
        <v>8349</v>
      </c>
      <c r="S2467" s="9">
        <f t="shared" si="154"/>
        <v>40897.755902777775</v>
      </c>
      <c r="T2467" s="9">
        <f t="shared" si="155"/>
        <v>40919.708333333328</v>
      </c>
    </row>
    <row r="2468" spans="1:20" ht="48">
      <c r="A2468">
        <v>1966</v>
      </c>
      <c r="B2468" s="3" t="s">
        <v>1967</v>
      </c>
      <c r="C2468" s="3" t="s">
        <v>6076</v>
      </c>
      <c r="D2468">
        <v>100000</v>
      </c>
      <c r="E2468">
        <v>206743.09</v>
      </c>
      <c r="F2468" t="s">
        <v>8219</v>
      </c>
      <c r="G2468" t="s">
        <v>8224</v>
      </c>
      <c r="H2468" t="s">
        <v>8246</v>
      </c>
      <c r="I2468">
        <v>1408021098</v>
      </c>
      <c r="J2468">
        <v>1405429098</v>
      </c>
      <c r="K2468" t="b">
        <v>1</v>
      </c>
      <c r="L2468">
        <v>1513</v>
      </c>
      <c r="M2468" t="b">
        <v>1</v>
      </c>
      <c r="N2468" t="s">
        <v>8295</v>
      </c>
      <c r="O2468">
        <f t="shared" si="152"/>
        <v>206.74</v>
      </c>
      <c r="P2468">
        <f t="shared" si="153"/>
        <v>136.63999999999999</v>
      </c>
      <c r="Q2468" s="5" t="s">
        <v>8319</v>
      </c>
      <c r="R2468" t="s">
        <v>8349</v>
      </c>
      <c r="S2468" s="9">
        <f t="shared" si="154"/>
        <v>41835.207152777773</v>
      </c>
      <c r="T2468" s="9">
        <f t="shared" si="155"/>
        <v>41865.207152777773</v>
      </c>
    </row>
    <row r="2469" spans="1:20" ht="48">
      <c r="A2469">
        <v>1967</v>
      </c>
      <c r="B2469" s="3" t="s">
        <v>1968</v>
      </c>
      <c r="C2469" s="3" t="s">
        <v>6077</v>
      </c>
      <c r="D2469">
        <v>20000</v>
      </c>
      <c r="E2469">
        <v>74026</v>
      </c>
      <c r="F2469" t="s">
        <v>8219</v>
      </c>
      <c r="G2469" t="s">
        <v>8224</v>
      </c>
      <c r="H2469" t="s">
        <v>8246</v>
      </c>
      <c r="I2469">
        <v>1398959729</v>
      </c>
      <c r="J2469">
        <v>1396367729</v>
      </c>
      <c r="K2469" t="b">
        <v>1</v>
      </c>
      <c r="L2469">
        <v>405</v>
      </c>
      <c r="M2469" t="b">
        <v>1</v>
      </c>
      <c r="N2469" t="s">
        <v>8295</v>
      </c>
      <c r="O2469">
        <f t="shared" si="152"/>
        <v>370.13</v>
      </c>
      <c r="P2469">
        <f t="shared" si="153"/>
        <v>182.78</v>
      </c>
      <c r="Q2469" s="5" t="s">
        <v>8319</v>
      </c>
      <c r="R2469" t="s">
        <v>8349</v>
      </c>
      <c r="S2469" s="9">
        <f t="shared" si="154"/>
        <v>41730.330196759256</v>
      </c>
      <c r="T2469" s="9">
        <f t="shared" si="155"/>
        <v>41760.330196759256</v>
      </c>
    </row>
    <row r="2470" spans="1:20" ht="32">
      <c r="A2470">
        <v>1968</v>
      </c>
      <c r="B2470" s="3" t="s">
        <v>1969</v>
      </c>
      <c r="C2470" s="3" t="s">
        <v>6078</v>
      </c>
      <c r="D2470">
        <v>50000</v>
      </c>
      <c r="E2470">
        <v>142483</v>
      </c>
      <c r="F2470" t="s">
        <v>8219</v>
      </c>
      <c r="G2470" t="s">
        <v>8224</v>
      </c>
      <c r="H2470" t="s">
        <v>8246</v>
      </c>
      <c r="I2470">
        <v>1480777515</v>
      </c>
      <c r="J2470">
        <v>1478095515</v>
      </c>
      <c r="K2470" t="b">
        <v>1</v>
      </c>
      <c r="L2470">
        <v>510</v>
      </c>
      <c r="M2470" t="b">
        <v>1</v>
      </c>
      <c r="N2470" t="s">
        <v>8295</v>
      </c>
      <c r="O2470">
        <f t="shared" si="152"/>
        <v>284.97000000000003</v>
      </c>
      <c r="P2470">
        <f t="shared" si="153"/>
        <v>279.38</v>
      </c>
      <c r="Q2470" s="5" t="s">
        <v>8319</v>
      </c>
      <c r="R2470" t="s">
        <v>8349</v>
      </c>
      <c r="S2470" s="9">
        <f t="shared" si="154"/>
        <v>42676.253645833327</v>
      </c>
      <c r="T2470" s="9">
        <f t="shared" si="155"/>
        <v>42707.295312499999</v>
      </c>
    </row>
    <row r="2471" spans="1:20" ht="48">
      <c r="A2471">
        <v>1969</v>
      </c>
      <c r="B2471" s="3" t="s">
        <v>1970</v>
      </c>
      <c r="C2471" s="3" t="s">
        <v>6079</v>
      </c>
      <c r="D2471">
        <v>20000</v>
      </c>
      <c r="E2471">
        <v>115816</v>
      </c>
      <c r="F2471" t="s">
        <v>8219</v>
      </c>
      <c r="G2471" t="s">
        <v>8225</v>
      </c>
      <c r="H2471" t="s">
        <v>8247</v>
      </c>
      <c r="I2471">
        <v>1470423668</v>
      </c>
      <c r="J2471">
        <v>1467831668</v>
      </c>
      <c r="K2471" t="b">
        <v>1</v>
      </c>
      <c r="L2471">
        <v>1887</v>
      </c>
      <c r="M2471" t="b">
        <v>1</v>
      </c>
      <c r="N2471" t="s">
        <v>8295</v>
      </c>
      <c r="O2471">
        <f t="shared" si="152"/>
        <v>579.08000000000004</v>
      </c>
      <c r="P2471">
        <f t="shared" si="153"/>
        <v>61.38</v>
      </c>
      <c r="Q2471" s="5" t="s">
        <v>8319</v>
      </c>
      <c r="R2471" t="s">
        <v>8349</v>
      </c>
      <c r="S2471" s="9">
        <f t="shared" si="154"/>
        <v>42557.459120370368</v>
      </c>
      <c r="T2471" s="9">
        <f t="shared" si="155"/>
        <v>42587.459120370368</v>
      </c>
    </row>
    <row r="2472" spans="1:20" ht="48">
      <c r="A2472">
        <v>1970</v>
      </c>
      <c r="B2472" s="3" t="s">
        <v>1971</v>
      </c>
      <c r="C2472" s="3" t="s">
        <v>6080</v>
      </c>
      <c r="D2472">
        <v>5000</v>
      </c>
      <c r="E2472">
        <v>56590</v>
      </c>
      <c r="F2472" t="s">
        <v>8219</v>
      </c>
      <c r="G2472" t="s">
        <v>8224</v>
      </c>
      <c r="H2472" t="s">
        <v>8246</v>
      </c>
      <c r="I2472">
        <v>1366429101</v>
      </c>
      <c r="J2472">
        <v>1361248701</v>
      </c>
      <c r="K2472" t="b">
        <v>1</v>
      </c>
      <c r="L2472">
        <v>701</v>
      </c>
      <c r="M2472" t="b">
        <v>1</v>
      </c>
      <c r="N2472" t="s">
        <v>8295</v>
      </c>
      <c r="O2472">
        <f t="shared" si="152"/>
        <v>1131.8</v>
      </c>
      <c r="P2472">
        <f t="shared" si="153"/>
        <v>80.73</v>
      </c>
      <c r="Q2472" s="5" t="s">
        <v>8319</v>
      </c>
      <c r="R2472" t="s">
        <v>8349</v>
      </c>
      <c r="S2472" s="9">
        <f t="shared" si="154"/>
        <v>41323.859965277778</v>
      </c>
      <c r="T2472" s="9">
        <f t="shared" si="155"/>
        <v>41383.818298611106</v>
      </c>
    </row>
    <row r="2473" spans="1:20" ht="48">
      <c r="A2473">
        <v>1971</v>
      </c>
      <c r="B2473" s="3" t="s">
        <v>1972</v>
      </c>
      <c r="C2473" s="3" t="s">
        <v>6081</v>
      </c>
      <c r="D2473">
        <v>400000</v>
      </c>
      <c r="E2473">
        <v>1052110.8700000001</v>
      </c>
      <c r="F2473" t="s">
        <v>8219</v>
      </c>
      <c r="G2473" t="s">
        <v>8224</v>
      </c>
      <c r="H2473" t="s">
        <v>8246</v>
      </c>
      <c r="I2473">
        <v>1384488000</v>
      </c>
      <c r="J2473">
        <v>1381752061</v>
      </c>
      <c r="K2473" t="b">
        <v>1</v>
      </c>
      <c r="L2473">
        <v>3863</v>
      </c>
      <c r="M2473" t="b">
        <v>1</v>
      </c>
      <c r="N2473" t="s">
        <v>8295</v>
      </c>
      <c r="O2473">
        <f t="shared" si="152"/>
        <v>263.02999999999997</v>
      </c>
      <c r="P2473">
        <f t="shared" si="153"/>
        <v>272.36</v>
      </c>
      <c r="Q2473" s="5" t="s">
        <v>8319</v>
      </c>
      <c r="R2473" t="s">
        <v>8349</v>
      </c>
      <c r="S2473" s="9">
        <f t="shared" si="154"/>
        <v>41561.16737268518</v>
      </c>
      <c r="T2473" s="9">
        <f t="shared" si="155"/>
        <v>41592.833333333328</v>
      </c>
    </row>
    <row r="2474" spans="1:20" ht="48">
      <c r="A2474">
        <v>1972</v>
      </c>
      <c r="B2474" s="3" t="s">
        <v>1973</v>
      </c>
      <c r="C2474" s="3" t="s">
        <v>6082</v>
      </c>
      <c r="D2474">
        <v>2500</v>
      </c>
      <c r="E2474">
        <v>16862</v>
      </c>
      <c r="F2474" t="s">
        <v>8219</v>
      </c>
      <c r="G2474" t="s">
        <v>8224</v>
      </c>
      <c r="H2474" t="s">
        <v>8246</v>
      </c>
      <c r="I2474">
        <v>1353201444</v>
      </c>
      <c r="J2474">
        <v>1350605844</v>
      </c>
      <c r="K2474" t="b">
        <v>1</v>
      </c>
      <c r="L2474">
        <v>238</v>
      </c>
      <c r="M2474" t="b">
        <v>1</v>
      </c>
      <c r="N2474" t="s">
        <v>8295</v>
      </c>
      <c r="O2474">
        <f t="shared" si="152"/>
        <v>674.48</v>
      </c>
      <c r="P2474">
        <f t="shared" si="153"/>
        <v>70.849999999999994</v>
      </c>
      <c r="Q2474" s="5" t="s">
        <v>8319</v>
      </c>
      <c r="R2474" t="s">
        <v>8349</v>
      </c>
      <c r="S2474" s="9">
        <f t="shared" si="154"/>
        <v>41200.678749999999</v>
      </c>
      <c r="T2474" s="9">
        <f t="shared" si="155"/>
        <v>41230.720416666663</v>
      </c>
    </row>
    <row r="2475" spans="1:20" ht="48">
      <c r="A2475">
        <v>1973</v>
      </c>
      <c r="B2475" s="3" t="s">
        <v>1974</v>
      </c>
      <c r="C2475" s="3" t="s">
        <v>6083</v>
      </c>
      <c r="D2475">
        <v>198000</v>
      </c>
      <c r="E2475">
        <v>508525.01</v>
      </c>
      <c r="F2475" t="s">
        <v>8219</v>
      </c>
      <c r="G2475" t="s">
        <v>8224</v>
      </c>
      <c r="H2475" t="s">
        <v>8246</v>
      </c>
      <c r="I2475">
        <v>1470466800</v>
      </c>
      <c r="J2475">
        <v>1467134464</v>
      </c>
      <c r="K2475" t="b">
        <v>1</v>
      </c>
      <c r="L2475">
        <v>2051</v>
      </c>
      <c r="M2475" t="b">
        <v>1</v>
      </c>
      <c r="N2475" t="s">
        <v>8295</v>
      </c>
      <c r="O2475">
        <f t="shared" si="152"/>
        <v>256.83</v>
      </c>
      <c r="P2475">
        <f t="shared" si="153"/>
        <v>247.94</v>
      </c>
      <c r="Q2475" s="5" t="s">
        <v>8319</v>
      </c>
      <c r="R2475" t="s">
        <v>8349</v>
      </c>
      <c r="S2475" s="9">
        <f t="shared" si="154"/>
        <v>42549.389629629623</v>
      </c>
      <c r="T2475" s="9">
        <f t="shared" si="155"/>
        <v>42587.958333333336</v>
      </c>
    </row>
    <row r="2476" spans="1:20" ht="48">
      <c r="A2476">
        <v>1974</v>
      </c>
      <c r="B2476" s="3" t="s">
        <v>1975</v>
      </c>
      <c r="C2476" s="3" t="s">
        <v>6084</v>
      </c>
      <c r="D2476">
        <v>20000</v>
      </c>
      <c r="E2476">
        <v>75099.199999999997</v>
      </c>
      <c r="F2476" t="s">
        <v>8219</v>
      </c>
      <c r="G2476" t="s">
        <v>8225</v>
      </c>
      <c r="H2476" t="s">
        <v>8247</v>
      </c>
      <c r="I2476">
        <v>1376899269</v>
      </c>
      <c r="J2476">
        <v>1371715269</v>
      </c>
      <c r="K2476" t="b">
        <v>1</v>
      </c>
      <c r="L2476">
        <v>402</v>
      </c>
      <c r="M2476" t="b">
        <v>1</v>
      </c>
      <c r="N2476" t="s">
        <v>8295</v>
      </c>
      <c r="O2476">
        <f t="shared" si="152"/>
        <v>375.5</v>
      </c>
      <c r="P2476">
        <f t="shared" si="153"/>
        <v>186.81</v>
      </c>
      <c r="Q2476" s="5" t="s">
        <v>8319</v>
      </c>
      <c r="R2476" t="s">
        <v>8349</v>
      </c>
      <c r="S2476" s="9">
        <f t="shared" si="154"/>
        <v>41445.000798611109</v>
      </c>
      <c r="T2476" s="9">
        <f t="shared" si="155"/>
        <v>41505.000798611109</v>
      </c>
    </row>
    <row r="2477" spans="1:20" ht="32">
      <c r="A2477">
        <v>1975</v>
      </c>
      <c r="B2477" s="3" t="s">
        <v>1976</v>
      </c>
      <c r="C2477" s="3" t="s">
        <v>6085</v>
      </c>
      <c r="D2477">
        <v>16000</v>
      </c>
      <c r="E2477">
        <v>33393.339999999997</v>
      </c>
      <c r="F2477" t="s">
        <v>8219</v>
      </c>
      <c r="G2477" t="s">
        <v>8224</v>
      </c>
      <c r="H2477" t="s">
        <v>8246</v>
      </c>
      <c r="I2477">
        <v>1362938851</v>
      </c>
      <c r="J2477">
        <v>1360346851</v>
      </c>
      <c r="K2477" t="b">
        <v>1</v>
      </c>
      <c r="L2477">
        <v>253</v>
      </c>
      <c r="M2477" t="b">
        <v>1</v>
      </c>
      <c r="N2477" t="s">
        <v>8295</v>
      </c>
      <c r="O2477">
        <f t="shared" si="152"/>
        <v>208.71</v>
      </c>
      <c r="P2477">
        <f t="shared" si="153"/>
        <v>131.99</v>
      </c>
      <c r="Q2477" s="5" t="s">
        <v>8319</v>
      </c>
      <c r="R2477" t="s">
        <v>8349</v>
      </c>
      <c r="S2477" s="9">
        <f t="shared" si="154"/>
        <v>41313.42188657407</v>
      </c>
      <c r="T2477" s="9">
        <f t="shared" si="155"/>
        <v>41343.42188657407</v>
      </c>
    </row>
    <row r="2478" spans="1:20" ht="32">
      <c r="A2478">
        <v>1976</v>
      </c>
      <c r="B2478" s="3" t="s">
        <v>1977</v>
      </c>
      <c r="C2478" s="3" t="s">
        <v>6086</v>
      </c>
      <c r="D2478">
        <v>4000</v>
      </c>
      <c r="E2478">
        <v>13864</v>
      </c>
      <c r="F2478" t="s">
        <v>8219</v>
      </c>
      <c r="G2478" t="s">
        <v>8225</v>
      </c>
      <c r="H2478" t="s">
        <v>8247</v>
      </c>
      <c r="I2478">
        <v>1373751325</v>
      </c>
      <c r="J2478">
        <v>1371159325</v>
      </c>
      <c r="K2478" t="b">
        <v>1</v>
      </c>
      <c r="L2478">
        <v>473</v>
      </c>
      <c r="M2478" t="b">
        <v>1</v>
      </c>
      <c r="N2478" t="s">
        <v>8295</v>
      </c>
      <c r="O2478">
        <f t="shared" si="152"/>
        <v>346.6</v>
      </c>
      <c r="P2478">
        <f t="shared" si="153"/>
        <v>29.31</v>
      </c>
      <c r="Q2478" s="5" t="s">
        <v>8319</v>
      </c>
      <c r="R2478" t="s">
        <v>8349</v>
      </c>
      <c r="S2478" s="9">
        <f t="shared" si="154"/>
        <v>41438.566261574073</v>
      </c>
      <c r="T2478" s="9">
        <f t="shared" si="155"/>
        <v>41468.566261574073</v>
      </c>
    </row>
    <row r="2479" spans="1:20" ht="48">
      <c r="A2479">
        <v>1977</v>
      </c>
      <c r="B2479" s="3" t="s">
        <v>1978</v>
      </c>
      <c r="C2479" s="3" t="s">
        <v>6087</v>
      </c>
      <c r="D2479">
        <v>50000</v>
      </c>
      <c r="E2479">
        <v>201165</v>
      </c>
      <c r="F2479" t="s">
        <v>8219</v>
      </c>
      <c r="G2479" t="s">
        <v>8224</v>
      </c>
      <c r="H2479" t="s">
        <v>8246</v>
      </c>
      <c r="I2479">
        <v>1450511940</v>
      </c>
      <c r="J2479">
        <v>1446527540</v>
      </c>
      <c r="K2479" t="b">
        <v>1</v>
      </c>
      <c r="L2479">
        <v>821</v>
      </c>
      <c r="M2479" t="b">
        <v>1</v>
      </c>
      <c r="N2479" t="s">
        <v>8295</v>
      </c>
      <c r="O2479">
        <f t="shared" si="152"/>
        <v>402.33</v>
      </c>
      <c r="P2479">
        <f t="shared" si="153"/>
        <v>245.02</v>
      </c>
      <c r="Q2479" s="5" t="s">
        <v>8319</v>
      </c>
      <c r="R2479" t="s">
        <v>8349</v>
      </c>
      <c r="S2479" s="9">
        <f t="shared" si="154"/>
        <v>42310.883564814816</v>
      </c>
      <c r="T2479" s="9">
        <f t="shared" si="155"/>
        <v>42356.999305555553</v>
      </c>
    </row>
    <row r="2480" spans="1:20" ht="48">
      <c r="A2480">
        <v>1978</v>
      </c>
      <c r="B2480" s="3" t="s">
        <v>1979</v>
      </c>
      <c r="C2480" s="3" t="s">
        <v>6088</v>
      </c>
      <c r="D2480">
        <v>50000</v>
      </c>
      <c r="E2480">
        <v>513422.57</v>
      </c>
      <c r="F2480" t="s">
        <v>8219</v>
      </c>
      <c r="G2480" t="s">
        <v>8224</v>
      </c>
      <c r="H2480" t="s">
        <v>8246</v>
      </c>
      <c r="I2480">
        <v>1339484400</v>
      </c>
      <c r="J2480">
        <v>1336627492</v>
      </c>
      <c r="K2480" t="b">
        <v>1</v>
      </c>
      <c r="L2480">
        <v>388</v>
      </c>
      <c r="M2480" t="b">
        <v>1</v>
      </c>
      <c r="N2480" t="s">
        <v>8295</v>
      </c>
      <c r="O2480">
        <f t="shared" si="152"/>
        <v>1026.8499999999999</v>
      </c>
      <c r="P2480">
        <f t="shared" si="153"/>
        <v>1323.25</v>
      </c>
      <c r="Q2480" s="5" t="s">
        <v>8319</v>
      </c>
      <c r="R2480" t="s">
        <v>8349</v>
      </c>
      <c r="S2480" s="9">
        <f t="shared" si="154"/>
        <v>41038.892268518517</v>
      </c>
      <c r="T2480" s="9">
        <f t="shared" si="155"/>
        <v>41071.958333333328</v>
      </c>
    </row>
    <row r="2481" spans="1:20" ht="32">
      <c r="A2481">
        <v>1979</v>
      </c>
      <c r="B2481" s="3" t="s">
        <v>1980</v>
      </c>
      <c r="C2481" s="3" t="s">
        <v>6089</v>
      </c>
      <c r="D2481">
        <v>200000</v>
      </c>
      <c r="E2481">
        <v>229802.31</v>
      </c>
      <c r="F2481" t="s">
        <v>8219</v>
      </c>
      <c r="G2481" t="s">
        <v>8224</v>
      </c>
      <c r="H2481" t="s">
        <v>8246</v>
      </c>
      <c r="I2481">
        <v>1447909140</v>
      </c>
      <c r="J2481">
        <v>1444734146</v>
      </c>
      <c r="K2481" t="b">
        <v>1</v>
      </c>
      <c r="L2481">
        <v>813</v>
      </c>
      <c r="M2481" t="b">
        <v>1</v>
      </c>
      <c r="N2481" t="s">
        <v>8295</v>
      </c>
      <c r="O2481">
        <f t="shared" si="152"/>
        <v>114.9</v>
      </c>
      <c r="P2481">
        <f t="shared" si="153"/>
        <v>282.66000000000003</v>
      </c>
      <c r="Q2481" s="5" t="s">
        <v>8319</v>
      </c>
      <c r="R2481" t="s">
        <v>8349</v>
      </c>
      <c r="S2481" s="9">
        <f t="shared" si="154"/>
        <v>42290.12668981481</v>
      </c>
      <c r="T2481" s="9">
        <f t="shared" si="155"/>
        <v>42326.874305555553</v>
      </c>
    </row>
    <row r="2482" spans="1:20" ht="32">
      <c r="A2482">
        <v>1980</v>
      </c>
      <c r="B2482" s="3" t="s">
        <v>1981</v>
      </c>
      <c r="C2482" s="3" t="s">
        <v>6090</v>
      </c>
      <c r="D2482">
        <v>50000</v>
      </c>
      <c r="E2482">
        <v>177412.01</v>
      </c>
      <c r="F2482" t="s">
        <v>8219</v>
      </c>
      <c r="G2482" t="s">
        <v>8236</v>
      </c>
      <c r="H2482" t="s">
        <v>8249</v>
      </c>
      <c r="I2482">
        <v>1459684862</v>
      </c>
      <c r="J2482">
        <v>1456232462</v>
      </c>
      <c r="K2482" t="b">
        <v>1</v>
      </c>
      <c r="L2482">
        <v>1945</v>
      </c>
      <c r="M2482" t="b">
        <v>1</v>
      </c>
      <c r="N2482" t="s">
        <v>8295</v>
      </c>
      <c r="O2482">
        <f t="shared" si="152"/>
        <v>354.82</v>
      </c>
      <c r="P2482">
        <f t="shared" si="153"/>
        <v>91.21</v>
      </c>
      <c r="Q2482" s="5" t="s">
        <v>8319</v>
      </c>
      <c r="R2482" t="s">
        <v>8349</v>
      </c>
      <c r="S2482" s="9">
        <f t="shared" si="154"/>
        <v>42423.209050925921</v>
      </c>
      <c r="T2482" s="9">
        <f t="shared" si="155"/>
        <v>42463.167384259257</v>
      </c>
    </row>
    <row r="2483" spans="1:20" ht="32">
      <c r="A2483">
        <v>2001</v>
      </c>
      <c r="B2483" s="3" t="s">
        <v>2002</v>
      </c>
      <c r="C2483" s="3" t="s">
        <v>6111</v>
      </c>
      <c r="D2483">
        <v>55000</v>
      </c>
      <c r="E2483">
        <v>210171</v>
      </c>
      <c r="F2483" t="s">
        <v>8219</v>
      </c>
      <c r="G2483" t="s">
        <v>8236</v>
      </c>
      <c r="H2483" t="s">
        <v>8249</v>
      </c>
      <c r="I2483">
        <v>1434139200</v>
      </c>
      <c r="J2483">
        <v>1431406916</v>
      </c>
      <c r="K2483" t="b">
        <v>1</v>
      </c>
      <c r="L2483">
        <v>1637</v>
      </c>
      <c r="M2483" t="b">
        <v>1</v>
      </c>
      <c r="N2483" t="s">
        <v>8295</v>
      </c>
      <c r="O2483">
        <f t="shared" si="152"/>
        <v>382.13</v>
      </c>
      <c r="P2483">
        <f t="shared" si="153"/>
        <v>128.38999999999999</v>
      </c>
      <c r="Q2483" s="5" t="s">
        <v>8319</v>
      </c>
      <c r="R2483" t="s">
        <v>8349</v>
      </c>
      <c r="S2483" s="9">
        <f t="shared" si="154"/>
        <v>42135.876342592594</v>
      </c>
      <c r="T2483" s="9">
        <f t="shared" si="155"/>
        <v>42167.499999999993</v>
      </c>
    </row>
    <row r="2484" spans="1:20" ht="48">
      <c r="A2484">
        <v>2002</v>
      </c>
      <c r="B2484" s="3" t="s">
        <v>2003</v>
      </c>
      <c r="C2484" s="3" t="s">
        <v>6112</v>
      </c>
      <c r="D2484">
        <v>50000</v>
      </c>
      <c r="E2484">
        <v>108397.11</v>
      </c>
      <c r="F2484" t="s">
        <v>8219</v>
      </c>
      <c r="G2484" t="s">
        <v>8224</v>
      </c>
      <c r="H2484" t="s">
        <v>8246</v>
      </c>
      <c r="I2484">
        <v>1485191143</v>
      </c>
      <c r="J2484">
        <v>1482599143</v>
      </c>
      <c r="K2484" t="b">
        <v>1</v>
      </c>
      <c r="L2484">
        <v>1375</v>
      </c>
      <c r="M2484" t="b">
        <v>1</v>
      </c>
      <c r="N2484" t="s">
        <v>8295</v>
      </c>
      <c r="O2484">
        <f t="shared" si="152"/>
        <v>216.79</v>
      </c>
      <c r="P2484">
        <f t="shared" si="153"/>
        <v>78.83</v>
      </c>
      <c r="Q2484" s="5" t="s">
        <v>8319</v>
      </c>
      <c r="R2484" t="s">
        <v>8349</v>
      </c>
      <c r="S2484" s="9">
        <f t="shared" si="154"/>
        <v>42728.378969907404</v>
      </c>
      <c r="T2484" s="9">
        <f t="shared" si="155"/>
        <v>42758.378969907404</v>
      </c>
    </row>
    <row r="2485" spans="1:20" ht="64">
      <c r="A2485">
        <v>2003</v>
      </c>
      <c r="B2485" s="3" t="s">
        <v>2004</v>
      </c>
      <c r="C2485" s="3" t="s">
        <v>6113</v>
      </c>
      <c r="D2485">
        <v>500</v>
      </c>
      <c r="E2485">
        <v>1560</v>
      </c>
      <c r="F2485" t="s">
        <v>8219</v>
      </c>
      <c r="G2485" t="s">
        <v>8224</v>
      </c>
      <c r="H2485" t="s">
        <v>8246</v>
      </c>
      <c r="I2485">
        <v>1278111600</v>
      </c>
      <c r="J2485">
        <v>1276830052</v>
      </c>
      <c r="K2485" t="b">
        <v>1</v>
      </c>
      <c r="L2485">
        <v>17</v>
      </c>
      <c r="M2485" t="b">
        <v>1</v>
      </c>
      <c r="N2485" t="s">
        <v>8295</v>
      </c>
      <c r="O2485">
        <f t="shared" si="152"/>
        <v>312</v>
      </c>
      <c r="P2485">
        <f t="shared" si="153"/>
        <v>91.76</v>
      </c>
      <c r="Q2485" s="5" t="s">
        <v>8319</v>
      </c>
      <c r="R2485" t="s">
        <v>8349</v>
      </c>
      <c r="S2485" s="9">
        <f t="shared" si="154"/>
        <v>40346.792268518519</v>
      </c>
      <c r="T2485" s="9">
        <f t="shared" si="155"/>
        <v>40361.625</v>
      </c>
    </row>
    <row r="2486" spans="1:20" ht="48">
      <c r="A2486">
        <v>2004</v>
      </c>
      <c r="B2486" s="3" t="s">
        <v>2005</v>
      </c>
      <c r="C2486" s="3" t="s">
        <v>6114</v>
      </c>
      <c r="D2486">
        <v>50000</v>
      </c>
      <c r="E2486">
        <v>117210.24000000001</v>
      </c>
      <c r="F2486" t="s">
        <v>8219</v>
      </c>
      <c r="G2486" t="s">
        <v>8224</v>
      </c>
      <c r="H2486" t="s">
        <v>8246</v>
      </c>
      <c r="I2486">
        <v>1405002663</v>
      </c>
      <c r="J2486">
        <v>1402410663</v>
      </c>
      <c r="K2486" t="b">
        <v>1</v>
      </c>
      <c r="L2486">
        <v>354</v>
      </c>
      <c r="M2486" t="b">
        <v>1</v>
      </c>
      <c r="N2486" t="s">
        <v>8295</v>
      </c>
      <c r="O2486">
        <f t="shared" si="152"/>
        <v>234.42</v>
      </c>
      <c r="P2486">
        <f t="shared" si="153"/>
        <v>331.1</v>
      </c>
      <c r="Q2486" s="5" t="s">
        <v>8319</v>
      </c>
      <c r="R2486" t="s">
        <v>8349</v>
      </c>
      <c r="S2486" s="9">
        <f t="shared" si="154"/>
        <v>41800.271562499998</v>
      </c>
      <c r="T2486" s="9">
        <f t="shared" si="155"/>
        <v>41830.271562499998</v>
      </c>
    </row>
    <row r="2487" spans="1:20" ht="48">
      <c r="A2487">
        <v>2005</v>
      </c>
      <c r="B2487" s="3" t="s">
        <v>2006</v>
      </c>
      <c r="C2487" s="3" t="s">
        <v>6115</v>
      </c>
      <c r="D2487">
        <v>30000</v>
      </c>
      <c r="E2487">
        <v>37104.03</v>
      </c>
      <c r="F2487" t="s">
        <v>8219</v>
      </c>
      <c r="G2487" t="s">
        <v>8224</v>
      </c>
      <c r="H2487" t="s">
        <v>8246</v>
      </c>
      <c r="I2487">
        <v>1381895940</v>
      </c>
      <c r="J2487">
        <v>1379532618</v>
      </c>
      <c r="K2487" t="b">
        <v>1</v>
      </c>
      <c r="L2487">
        <v>191</v>
      </c>
      <c r="M2487" t="b">
        <v>1</v>
      </c>
      <c r="N2487" t="s">
        <v>8295</v>
      </c>
      <c r="O2487">
        <f t="shared" si="152"/>
        <v>123.68</v>
      </c>
      <c r="P2487">
        <f t="shared" si="153"/>
        <v>194.26</v>
      </c>
      <c r="Q2487" s="5" t="s">
        <v>8319</v>
      </c>
      <c r="R2487" t="s">
        <v>8349</v>
      </c>
      <c r="S2487" s="9">
        <f t="shared" si="154"/>
        <v>41535.479374999995</v>
      </c>
      <c r="T2487" s="9">
        <f t="shared" si="155"/>
        <v>41562.832638888889</v>
      </c>
    </row>
    <row r="2488" spans="1:20" ht="48">
      <c r="A2488">
        <v>2006</v>
      </c>
      <c r="B2488" s="3" t="s">
        <v>2007</v>
      </c>
      <c r="C2488" s="3" t="s">
        <v>6116</v>
      </c>
      <c r="D2488">
        <v>50000</v>
      </c>
      <c r="E2488">
        <v>123920</v>
      </c>
      <c r="F2488" t="s">
        <v>8219</v>
      </c>
      <c r="G2488" t="s">
        <v>8224</v>
      </c>
      <c r="H2488" t="s">
        <v>8246</v>
      </c>
      <c r="I2488">
        <v>1417611645</v>
      </c>
      <c r="J2488">
        <v>1414584045</v>
      </c>
      <c r="K2488" t="b">
        <v>1</v>
      </c>
      <c r="L2488">
        <v>303</v>
      </c>
      <c r="M2488" t="b">
        <v>1</v>
      </c>
      <c r="N2488" t="s">
        <v>8295</v>
      </c>
      <c r="O2488">
        <f t="shared" si="152"/>
        <v>247.84</v>
      </c>
      <c r="P2488">
        <f t="shared" si="153"/>
        <v>408.98</v>
      </c>
      <c r="Q2488" s="5" t="s">
        <v>8319</v>
      </c>
      <c r="R2488" t="s">
        <v>8349</v>
      </c>
      <c r="S2488" s="9">
        <f t="shared" si="154"/>
        <v>41941.167187499996</v>
      </c>
      <c r="T2488" s="9">
        <f t="shared" si="155"/>
        <v>41976.208854166667</v>
      </c>
    </row>
    <row r="2489" spans="1:20" ht="48">
      <c r="A2489">
        <v>2007</v>
      </c>
      <c r="B2489" s="3" t="s">
        <v>2008</v>
      </c>
      <c r="C2489" s="3" t="s">
        <v>6117</v>
      </c>
      <c r="D2489">
        <v>10000</v>
      </c>
      <c r="E2489">
        <v>11570.92</v>
      </c>
      <c r="F2489" t="s">
        <v>8219</v>
      </c>
      <c r="G2489" t="s">
        <v>8224</v>
      </c>
      <c r="H2489" t="s">
        <v>8246</v>
      </c>
      <c r="I2489">
        <v>1282622400</v>
      </c>
      <c r="J2489">
        <v>1276891586</v>
      </c>
      <c r="K2489" t="b">
        <v>1</v>
      </c>
      <c r="L2489">
        <v>137</v>
      </c>
      <c r="M2489" t="b">
        <v>1</v>
      </c>
      <c r="N2489" t="s">
        <v>8295</v>
      </c>
      <c r="O2489">
        <f t="shared" si="152"/>
        <v>115.71</v>
      </c>
      <c r="P2489">
        <f t="shared" si="153"/>
        <v>84.46</v>
      </c>
      <c r="Q2489" s="5" t="s">
        <v>8319</v>
      </c>
      <c r="R2489" t="s">
        <v>8349</v>
      </c>
      <c r="S2489" s="9">
        <f t="shared" si="154"/>
        <v>40347.504467592589</v>
      </c>
      <c r="T2489" s="9">
        <f t="shared" si="155"/>
        <v>40413.833333333328</v>
      </c>
    </row>
    <row r="2490" spans="1:20" ht="48">
      <c r="A2490">
        <v>2008</v>
      </c>
      <c r="B2490" s="3" t="s">
        <v>2009</v>
      </c>
      <c r="C2490" s="3" t="s">
        <v>6118</v>
      </c>
      <c r="D2490">
        <v>1570.79</v>
      </c>
      <c r="E2490">
        <v>1839</v>
      </c>
      <c r="F2490" t="s">
        <v>8219</v>
      </c>
      <c r="G2490" t="s">
        <v>8224</v>
      </c>
      <c r="H2490" t="s">
        <v>8246</v>
      </c>
      <c r="I2490">
        <v>1316442622</v>
      </c>
      <c r="J2490">
        <v>1312641022</v>
      </c>
      <c r="K2490" t="b">
        <v>1</v>
      </c>
      <c r="L2490">
        <v>41</v>
      </c>
      <c r="M2490" t="b">
        <v>1</v>
      </c>
      <c r="N2490" t="s">
        <v>8295</v>
      </c>
      <c r="O2490">
        <f t="shared" si="152"/>
        <v>117.07</v>
      </c>
      <c r="P2490">
        <f t="shared" si="153"/>
        <v>44.85</v>
      </c>
      <c r="Q2490" s="5" t="s">
        <v>8319</v>
      </c>
      <c r="R2490" t="s">
        <v>8349</v>
      </c>
      <c r="S2490" s="9">
        <f t="shared" si="154"/>
        <v>40761.271087962959</v>
      </c>
      <c r="T2490" s="9">
        <f t="shared" si="155"/>
        <v>40805.271087962959</v>
      </c>
    </row>
    <row r="2491" spans="1:20" ht="48">
      <c r="A2491">
        <v>2009</v>
      </c>
      <c r="B2491" s="3" t="s">
        <v>2010</v>
      </c>
      <c r="C2491" s="3" t="s">
        <v>6119</v>
      </c>
      <c r="D2491">
        <v>50000</v>
      </c>
      <c r="E2491">
        <v>152579</v>
      </c>
      <c r="F2491" t="s">
        <v>8219</v>
      </c>
      <c r="G2491" t="s">
        <v>8236</v>
      </c>
      <c r="H2491" t="s">
        <v>8249</v>
      </c>
      <c r="I2491">
        <v>1479890743</v>
      </c>
      <c r="J2491">
        <v>1476776743</v>
      </c>
      <c r="K2491" t="b">
        <v>1</v>
      </c>
      <c r="L2491">
        <v>398</v>
      </c>
      <c r="M2491" t="b">
        <v>1</v>
      </c>
      <c r="N2491" t="s">
        <v>8295</v>
      </c>
      <c r="O2491">
        <f t="shared" si="152"/>
        <v>305.16000000000003</v>
      </c>
      <c r="P2491">
        <f t="shared" si="153"/>
        <v>383.36</v>
      </c>
      <c r="Q2491" s="5" t="s">
        <v>8319</v>
      </c>
      <c r="R2491" t="s">
        <v>8349</v>
      </c>
      <c r="S2491" s="9">
        <f t="shared" si="154"/>
        <v>42660.990081018514</v>
      </c>
      <c r="T2491" s="9">
        <f t="shared" si="155"/>
        <v>42697.031747685185</v>
      </c>
    </row>
    <row r="2492" spans="1:20" ht="32">
      <c r="A2492">
        <v>2010</v>
      </c>
      <c r="B2492" s="3" t="s">
        <v>2011</v>
      </c>
      <c r="C2492" s="3" t="s">
        <v>6120</v>
      </c>
      <c r="D2492">
        <v>30000</v>
      </c>
      <c r="E2492">
        <v>96015.9</v>
      </c>
      <c r="F2492" t="s">
        <v>8219</v>
      </c>
      <c r="G2492" t="s">
        <v>8224</v>
      </c>
      <c r="H2492" t="s">
        <v>8246</v>
      </c>
      <c r="I2492">
        <v>1471564491</v>
      </c>
      <c r="J2492">
        <v>1468972491</v>
      </c>
      <c r="K2492" t="b">
        <v>1</v>
      </c>
      <c r="L2492">
        <v>1737</v>
      </c>
      <c r="M2492" t="b">
        <v>1</v>
      </c>
      <c r="N2492" t="s">
        <v>8295</v>
      </c>
      <c r="O2492">
        <f t="shared" si="152"/>
        <v>320.05</v>
      </c>
      <c r="P2492">
        <f t="shared" si="153"/>
        <v>55.28</v>
      </c>
      <c r="Q2492" s="5" t="s">
        <v>8319</v>
      </c>
      <c r="R2492" t="s">
        <v>8349</v>
      </c>
      <c r="S2492" s="9">
        <f t="shared" si="154"/>
        <v>42570.663090277776</v>
      </c>
      <c r="T2492" s="9">
        <f t="shared" si="155"/>
        <v>42600.663090277776</v>
      </c>
    </row>
    <row r="2493" spans="1:20" ht="48">
      <c r="A2493">
        <v>2011</v>
      </c>
      <c r="B2493" s="3" t="s">
        <v>2012</v>
      </c>
      <c r="C2493" s="3" t="s">
        <v>6121</v>
      </c>
      <c r="D2493">
        <v>50000</v>
      </c>
      <c r="E2493">
        <v>409782</v>
      </c>
      <c r="F2493" t="s">
        <v>8219</v>
      </c>
      <c r="G2493" t="s">
        <v>8239</v>
      </c>
      <c r="H2493" t="s">
        <v>8249</v>
      </c>
      <c r="I2493">
        <v>1452553200</v>
      </c>
      <c r="J2493">
        <v>1449650173</v>
      </c>
      <c r="K2493" t="b">
        <v>1</v>
      </c>
      <c r="L2493">
        <v>971</v>
      </c>
      <c r="M2493" t="b">
        <v>1</v>
      </c>
      <c r="N2493" t="s">
        <v>8295</v>
      </c>
      <c r="O2493">
        <f t="shared" si="152"/>
        <v>819.56</v>
      </c>
      <c r="P2493">
        <f t="shared" si="153"/>
        <v>422.02</v>
      </c>
      <c r="Q2493" s="5" t="s">
        <v>8319</v>
      </c>
      <c r="R2493" t="s">
        <v>8349</v>
      </c>
      <c r="S2493" s="9">
        <f t="shared" si="154"/>
        <v>42347.025150462963</v>
      </c>
      <c r="T2493" s="9">
        <f t="shared" si="155"/>
        <v>42380.624999999993</v>
      </c>
    </row>
    <row r="2494" spans="1:20" ht="48">
      <c r="A2494">
        <v>2012</v>
      </c>
      <c r="B2494" s="3" t="s">
        <v>2013</v>
      </c>
      <c r="C2494" s="3" t="s">
        <v>6122</v>
      </c>
      <c r="D2494">
        <v>5000</v>
      </c>
      <c r="E2494">
        <v>11745</v>
      </c>
      <c r="F2494" t="s">
        <v>8219</v>
      </c>
      <c r="G2494" t="s">
        <v>8224</v>
      </c>
      <c r="H2494" t="s">
        <v>8246</v>
      </c>
      <c r="I2494">
        <v>1423165441</v>
      </c>
      <c r="J2494">
        <v>1420573441</v>
      </c>
      <c r="K2494" t="b">
        <v>1</v>
      </c>
      <c r="L2494">
        <v>183</v>
      </c>
      <c r="M2494" t="b">
        <v>1</v>
      </c>
      <c r="N2494" t="s">
        <v>8295</v>
      </c>
      <c r="O2494">
        <f t="shared" si="152"/>
        <v>234.9</v>
      </c>
      <c r="P2494">
        <f t="shared" si="153"/>
        <v>64.180000000000007</v>
      </c>
      <c r="Q2494" s="5" t="s">
        <v>8319</v>
      </c>
      <c r="R2494" t="s">
        <v>8349</v>
      </c>
      <c r="S2494" s="9">
        <f t="shared" si="154"/>
        <v>42010.488900462959</v>
      </c>
      <c r="T2494" s="9">
        <f t="shared" si="155"/>
        <v>42040.488900462959</v>
      </c>
    </row>
    <row r="2495" spans="1:20" ht="48">
      <c r="A2495">
        <v>2013</v>
      </c>
      <c r="B2495" s="3" t="s">
        <v>2014</v>
      </c>
      <c r="C2495" s="3" t="s">
        <v>6123</v>
      </c>
      <c r="D2495">
        <v>160000</v>
      </c>
      <c r="E2495">
        <v>791862</v>
      </c>
      <c r="F2495" t="s">
        <v>8219</v>
      </c>
      <c r="G2495" t="s">
        <v>8224</v>
      </c>
      <c r="H2495" t="s">
        <v>8246</v>
      </c>
      <c r="I2495">
        <v>1468019014</v>
      </c>
      <c r="J2495">
        <v>1462835014</v>
      </c>
      <c r="K2495" t="b">
        <v>1</v>
      </c>
      <c r="L2495">
        <v>4562</v>
      </c>
      <c r="M2495" t="b">
        <v>1</v>
      </c>
      <c r="N2495" t="s">
        <v>8295</v>
      </c>
      <c r="O2495">
        <f t="shared" si="152"/>
        <v>494.91</v>
      </c>
      <c r="P2495">
        <f t="shared" si="153"/>
        <v>173.58</v>
      </c>
      <c r="Q2495" s="5" t="s">
        <v>8319</v>
      </c>
      <c r="R2495" t="s">
        <v>8349</v>
      </c>
      <c r="S2495" s="9">
        <f t="shared" si="154"/>
        <v>42499.627476851849</v>
      </c>
      <c r="T2495" s="9">
        <f t="shared" si="155"/>
        <v>42559.627476851849</v>
      </c>
    </row>
    <row r="2496" spans="1:20" ht="48">
      <c r="A2496">
        <v>2014</v>
      </c>
      <c r="B2496" s="3" t="s">
        <v>2015</v>
      </c>
      <c r="C2496" s="3" t="s">
        <v>6124</v>
      </c>
      <c r="D2496">
        <v>30000</v>
      </c>
      <c r="E2496">
        <v>2344134.67</v>
      </c>
      <c r="F2496" t="s">
        <v>8219</v>
      </c>
      <c r="G2496" t="s">
        <v>8224</v>
      </c>
      <c r="H2496" t="s">
        <v>8246</v>
      </c>
      <c r="I2496">
        <v>1364184539</v>
      </c>
      <c r="J2496">
        <v>1361250539</v>
      </c>
      <c r="K2496" t="b">
        <v>1</v>
      </c>
      <c r="L2496">
        <v>26457</v>
      </c>
      <c r="M2496" t="b">
        <v>1</v>
      </c>
      <c r="N2496" t="s">
        <v>8295</v>
      </c>
      <c r="O2496">
        <f t="shared" si="152"/>
        <v>7813.78</v>
      </c>
      <c r="P2496">
        <f t="shared" si="153"/>
        <v>88.6</v>
      </c>
      <c r="Q2496" s="5" t="s">
        <v>8319</v>
      </c>
      <c r="R2496" t="s">
        <v>8349</v>
      </c>
      <c r="S2496" s="9">
        <f t="shared" si="154"/>
        <v>41323.881238425922</v>
      </c>
      <c r="T2496" s="9">
        <f t="shared" si="155"/>
        <v>41357.839571759258</v>
      </c>
    </row>
    <row r="2497" spans="1:20" ht="48">
      <c r="A2497">
        <v>2015</v>
      </c>
      <c r="B2497" s="3" t="s">
        <v>2016</v>
      </c>
      <c r="C2497" s="3" t="s">
        <v>6125</v>
      </c>
      <c r="D2497">
        <v>7200</v>
      </c>
      <c r="E2497">
        <v>8136.01</v>
      </c>
      <c r="F2497" t="s">
        <v>8219</v>
      </c>
      <c r="G2497" t="s">
        <v>8224</v>
      </c>
      <c r="H2497" t="s">
        <v>8246</v>
      </c>
      <c r="I2497">
        <v>1315602163</v>
      </c>
      <c r="J2497">
        <v>1313010163</v>
      </c>
      <c r="K2497" t="b">
        <v>1</v>
      </c>
      <c r="L2497">
        <v>162</v>
      </c>
      <c r="M2497" t="b">
        <v>1</v>
      </c>
      <c r="N2497" t="s">
        <v>8295</v>
      </c>
      <c r="O2497">
        <f t="shared" si="152"/>
        <v>113</v>
      </c>
      <c r="P2497">
        <f t="shared" si="153"/>
        <v>50.22</v>
      </c>
      <c r="Q2497" s="5" t="s">
        <v>8319</v>
      </c>
      <c r="R2497" t="s">
        <v>8349</v>
      </c>
      <c r="S2497" s="9">
        <f t="shared" si="154"/>
        <v>40765.543553240735</v>
      </c>
      <c r="T2497" s="9">
        <f t="shared" si="155"/>
        <v>40795.543553240735</v>
      </c>
    </row>
    <row r="2498" spans="1:20" ht="32">
      <c r="A2498">
        <v>2016</v>
      </c>
      <c r="B2498" s="3" t="s">
        <v>2017</v>
      </c>
      <c r="C2498" s="3" t="s">
        <v>6126</v>
      </c>
      <c r="D2498">
        <v>10000</v>
      </c>
      <c r="E2498">
        <v>92154.22</v>
      </c>
      <c r="F2498" t="s">
        <v>8219</v>
      </c>
      <c r="G2498" t="s">
        <v>8224</v>
      </c>
      <c r="H2498" t="s">
        <v>8246</v>
      </c>
      <c r="I2498">
        <v>1362863299</v>
      </c>
      <c r="J2498">
        <v>1360271299</v>
      </c>
      <c r="K2498" t="b">
        <v>1</v>
      </c>
      <c r="L2498">
        <v>479</v>
      </c>
      <c r="M2498" t="b">
        <v>1</v>
      </c>
      <c r="N2498" t="s">
        <v>8295</v>
      </c>
      <c r="O2498">
        <f t="shared" ref="O2498:O2561" si="156">ROUND((E2498/D2498*100),2)</f>
        <v>921.54</v>
      </c>
      <c r="P2498">
        <f t="shared" ref="P2498:P2561" si="157">ROUND((E2498/L2498),2)</f>
        <v>192.39</v>
      </c>
      <c r="Q2498" s="5" t="s">
        <v>8319</v>
      </c>
      <c r="R2498" t="s">
        <v>8349</v>
      </c>
      <c r="S2498" s="9">
        <f t="shared" si="154"/>
        <v>41312.547442129631</v>
      </c>
      <c r="T2498" s="9">
        <f t="shared" si="155"/>
        <v>41342.547442129631</v>
      </c>
    </row>
    <row r="2499" spans="1:20" ht="48">
      <c r="A2499">
        <v>2017</v>
      </c>
      <c r="B2499" s="3" t="s">
        <v>2018</v>
      </c>
      <c r="C2499" s="3" t="s">
        <v>6127</v>
      </c>
      <c r="D2499">
        <v>25000</v>
      </c>
      <c r="E2499">
        <v>31275.599999999999</v>
      </c>
      <c r="F2499" t="s">
        <v>8219</v>
      </c>
      <c r="G2499" t="s">
        <v>8224</v>
      </c>
      <c r="H2499" t="s">
        <v>8246</v>
      </c>
      <c r="I2499">
        <v>1332561600</v>
      </c>
      <c r="J2499">
        <v>1329873755</v>
      </c>
      <c r="K2499" t="b">
        <v>1</v>
      </c>
      <c r="L2499">
        <v>426</v>
      </c>
      <c r="M2499" t="b">
        <v>1</v>
      </c>
      <c r="N2499" t="s">
        <v>8295</v>
      </c>
      <c r="O2499">
        <f t="shared" si="156"/>
        <v>125.1</v>
      </c>
      <c r="P2499">
        <f t="shared" si="157"/>
        <v>73.42</v>
      </c>
      <c r="Q2499" s="5" t="s">
        <v>8319</v>
      </c>
      <c r="R2499" t="s">
        <v>8349</v>
      </c>
      <c r="S2499" s="9">
        <f t="shared" ref="S2499:S2562" si="158">(J2499/86400)+25569+(-8/24)</f>
        <v>40960.724016203698</v>
      </c>
      <c r="T2499" s="9">
        <f t="shared" ref="T2499:T2562" si="159">(I2499/86400)+25569+(-8/24)</f>
        <v>40991.833333333328</v>
      </c>
    </row>
    <row r="2500" spans="1:20" ht="48">
      <c r="A2500">
        <v>2018</v>
      </c>
      <c r="B2500" s="3" t="s">
        <v>2019</v>
      </c>
      <c r="C2500" s="3" t="s">
        <v>6128</v>
      </c>
      <c r="D2500">
        <v>65000</v>
      </c>
      <c r="E2500">
        <v>66458.23</v>
      </c>
      <c r="F2500" t="s">
        <v>8219</v>
      </c>
      <c r="G2500" t="s">
        <v>8241</v>
      </c>
      <c r="H2500" t="s">
        <v>8249</v>
      </c>
      <c r="I2500">
        <v>1439455609</v>
      </c>
      <c r="J2500">
        <v>1436863609</v>
      </c>
      <c r="K2500" t="b">
        <v>1</v>
      </c>
      <c r="L2500">
        <v>450</v>
      </c>
      <c r="M2500" t="b">
        <v>1</v>
      </c>
      <c r="N2500" t="s">
        <v>8295</v>
      </c>
      <c r="O2500">
        <f t="shared" si="156"/>
        <v>102.24</v>
      </c>
      <c r="P2500">
        <f t="shared" si="157"/>
        <v>147.68</v>
      </c>
      <c r="Q2500" s="5" t="s">
        <v>8319</v>
      </c>
      <c r="R2500" t="s">
        <v>8349</v>
      </c>
      <c r="S2500" s="9">
        <f t="shared" si="158"/>
        <v>42199.032511574071</v>
      </c>
      <c r="T2500" s="9">
        <f t="shared" si="159"/>
        <v>42229.032511574071</v>
      </c>
    </row>
    <row r="2501" spans="1:20" ht="48">
      <c r="A2501">
        <v>2019</v>
      </c>
      <c r="B2501" s="3" t="s">
        <v>2020</v>
      </c>
      <c r="C2501" s="3" t="s">
        <v>6129</v>
      </c>
      <c r="D2501">
        <v>40000</v>
      </c>
      <c r="E2501">
        <v>193963.9</v>
      </c>
      <c r="F2501" t="s">
        <v>8219</v>
      </c>
      <c r="G2501" t="s">
        <v>8224</v>
      </c>
      <c r="H2501" t="s">
        <v>8246</v>
      </c>
      <c r="I2501">
        <v>1474563621</v>
      </c>
      <c r="J2501">
        <v>1471971621</v>
      </c>
      <c r="K2501" t="b">
        <v>1</v>
      </c>
      <c r="L2501">
        <v>1780</v>
      </c>
      <c r="M2501" t="b">
        <v>1</v>
      </c>
      <c r="N2501" t="s">
        <v>8295</v>
      </c>
      <c r="O2501">
        <f t="shared" si="156"/>
        <v>484.91</v>
      </c>
      <c r="P2501">
        <f t="shared" si="157"/>
        <v>108.97</v>
      </c>
      <c r="Q2501" s="5" t="s">
        <v>8319</v>
      </c>
      <c r="R2501" t="s">
        <v>8349</v>
      </c>
      <c r="S2501" s="9">
        <f t="shared" si="158"/>
        <v>42605.375243055554</v>
      </c>
      <c r="T2501" s="9">
        <f t="shared" si="159"/>
        <v>42635.375243055554</v>
      </c>
    </row>
    <row r="2502" spans="1:20" ht="48">
      <c r="A2502">
        <v>2020</v>
      </c>
      <c r="B2502" s="3" t="s">
        <v>2021</v>
      </c>
      <c r="C2502" s="3" t="s">
        <v>6130</v>
      </c>
      <c r="D2502">
        <v>1500</v>
      </c>
      <c r="E2502">
        <v>2885</v>
      </c>
      <c r="F2502" t="s">
        <v>8219</v>
      </c>
      <c r="G2502" t="s">
        <v>8224</v>
      </c>
      <c r="H2502" t="s">
        <v>8246</v>
      </c>
      <c r="I2502">
        <v>1400108640</v>
      </c>
      <c r="J2502">
        <v>1396923624</v>
      </c>
      <c r="K2502" t="b">
        <v>1</v>
      </c>
      <c r="L2502">
        <v>122</v>
      </c>
      <c r="M2502" t="b">
        <v>1</v>
      </c>
      <c r="N2502" t="s">
        <v>8295</v>
      </c>
      <c r="O2502">
        <f t="shared" si="156"/>
        <v>192.33</v>
      </c>
      <c r="P2502">
        <f t="shared" si="157"/>
        <v>23.65</v>
      </c>
      <c r="Q2502" s="5" t="s">
        <v>8319</v>
      </c>
      <c r="R2502" t="s">
        <v>8349</v>
      </c>
      <c r="S2502" s="9">
        <f t="shared" si="158"/>
        <v>41736.764166666668</v>
      </c>
      <c r="T2502" s="9">
        <f t="shared" si="159"/>
        <v>41773.62777777778</v>
      </c>
    </row>
    <row r="2503" spans="1:20" ht="48">
      <c r="A2503">
        <v>2021</v>
      </c>
      <c r="B2503" s="3" t="s">
        <v>2022</v>
      </c>
      <c r="C2503" s="3" t="s">
        <v>6131</v>
      </c>
      <c r="D2503">
        <v>5000</v>
      </c>
      <c r="E2503">
        <v>14055</v>
      </c>
      <c r="F2503" t="s">
        <v>8219</v>
      </c>
      <c r="G2503" t="s">
        <v>8224</v>
      </c>
      <c r="H2503" t="s">
        <v>8246</v>
      </c>
      <c r="I2503">
        <v>1411522897</v>
      </c>
      <c r="J2503">
        <v>1407634897</v>
      </c>
      <c r="K2503" t="b">
        <v>1</v>
      </c>
      <c r="L2503">
        <v>95</v>
      </c>
      <c r="M2503" t="b">
        <v>1</v>
      </c>
      <c r="N2503" t="s">
        <v>8295</v>
      </c>
      <c r="O2503">
        <f t="shared" si="156"/>
        <v>281.10000000000002</v>
      </c>
      <c r="P2503">
        <f t="shared" si="157"/>
        <v>147.94999999999999</v>
      </c>
      <c r="Q2503" s="5" t="s">
        <v>8319</v>
      </c>
      <c r="R2503" t="s">
        <v>8349</v>
      </c>
      <c r="S2503" s="9">
        <f t="shared" si="158"/>
        <v>41860.737233796295</v>
      </c>
      <c r="T2503" s="9">
        <f t="shared" si="159"/>
        <v>41905.737233796295</v>
      </c>
    </row>
    <row r="2504" spans="1:20" ht="48">
      <c r="A2504">
        <v>2022</v>
      </c>
      <c r="B2504" s="3" t="s">
        <v>2023</v>
      </c>
      <c r="C2504" s="3" t="s">
        <v>6132</v>
      </c>
      <c r="D2504">
        <v>100000</v>
      </c>
      <c r="E2504">
        <v>125137</v>
      </c>
      <c r="F2504" t="s">
        <v>8219</v>
      </c>
      <c r="G2504" t="s">
        <v>8224</v>
      </c>
      <c r="H2504" t="s">
        <v>8246</v>
      </c>
      <c r="I2504">
        <v>1465652372</v>
      </c>
      <c r="J2504">
        <v>1463060372</v>
      </c>
      <c r="K2504" t="b">
        <v>1</v>
      </c>
      <c r="L2504">
        <v>325</v>
      </c>
      <c r="M2504" t="b">
        <v>1</v>
      </c>
      <c r="N2504" t="s">
        <v>8295</v>
      </c>
      <c r="O2504">
        <f t="shared" si="156"/>
        <v>125.14</v>
      </c>
      <c r="P2504">
        <f t="shared" si="157"/>
        <v>385.04</v>
      </c>
      <c r="Q2504" s="5" t="s">
        <v>8319</v>
      </c>
      <c r="R2504" t="s">
        <v>8349</v>
      </c>
      <c r="S2504" s="9">
        <f t="shared" si="158"/>
        <v>42502.23578703704</v>
      </c>
      <c r="T2504" s="9">
        <f t="shared" si="159"/>
        <v>42532.23578703704</v>
      </c>
    </row>
    <row r="2505" spans="1:20" ht="48">
      <c r="A2505">
        <v>2023</v>
      </c>
      <c r="B2505" s="3" t="s">
        <v>2024</v>
      </c>
      <c r="C2505" s="3" t="s">
        <v>6133</v>
      </c>
      <c r="D2505">
        <v>100000</v>
      </c>
      <c r="E2505">
        <v>161459</v>
      </c>
      <c r="F2505" t="s">
        <v>8219</v>
      </c>
      <c r="G2505" t="s">
        <v>8224</v>
      </c>
      <c r="H2505" t="s">
        <v>8246</v>
      </c>
      <c r="I2505">
        <v>1434017153</v>
      </c>
      <c r="J2505">
        <v>1431425153</v>
      </c>
      <c r="K2505" t="b">
        <v>1</v>
      </c>
      <c r="L2505">
        <v>353</v>
      </c>
      <c r="M2505" t="b">
        <v>1</v>
      </c>
      <c r="N2505" t="s">
        <v>8295</v>
      </c>
      <c r="O2505">
        <f t="shared" si="156"/>
        <v>161.46</v>
      </c>
      <c r="P2505">
        <f t="shared" si="157"/>
        <v>457.39</v>
      </c>
      <c r="Q2505" s="5" t="s">
        <v>8319</v>
      </c>
      <c r="R2505" t="s">
        <v>8349</v>
      </c>
      <c r="S2505" s="9">
        <f t="shared" si="158"/>
        <v>42136.087418981479</v>
      </c>
      <c r="T2505" s="9">
        <f t="shared" si="159"/>
        <v>42166.087418981479</v>
      </c>
    </row>
    <row r="2506" spans="1:20" ht="48">
      <c r="A2506">
        <v>2024</v>
      </c>
      <c r="B2506" s="3" t="s">
        <v>2025</v>
      </c>
      <c r="C2506" s="3" t="s">
        <v>6134</v>
      </c>
      <c r="D2506">
        <v>4000</v>
      </c>
      <c r="E2506">
        <v>23414</v>
      </c>
      <c r="F2506" t="s">
        <v>8219</v>
      </c>
      <c r="G2506" t="s">
        <v>8224</v>
      </c>
      <c r="H2506" t="s">
        <v>8246</v>
      </c>
      <c r="I2506">
        <v>1344826800</v>
      </c>
      <c r="J2506">
        <v>1341875544</v>
      </c>
      <c r="K2506" t="b">
        <v>1</v>
      </c>
      <c r="L2506">
        <v>105</v>
      </c>
      <c r="M2506" t="b">
        <v>1</v>
      </c>
      <c r="N2506" t="s">
        <v>8295</v>
      </c>
      <c r="O2506">
        <f t="shared" si="156"/>
        <v>585.35</v>
      </c>
      <c r="P2506">
        <f t="shared" si="157"/>
        <v>222.99</v>
      </c>
      <c r="Q2506" s="5" t="s">
        <v>8319</v>
      </c>
      <c r="R2506" t="s">
        <v>8349</v>
      </c>
      <c r="S2506" s="9">
        <f t="shared" si="158"/>
        <v>41099.633611111109</v>
      </c>
      <c r="T2506" s="9">
        <f t="shared" si="159"/>
        <v>41133.791666666664</v>
      </c>
    </row>
    <row r="2507" spans="1:20" ht="48">
      <c r="A2507">
        <v>2025</v>
      </c>
      <c r="B2507" s="3" t="s">
        <v>2026</v>
      </c>
      <c r="C2507" s="3" t="s">
        <v>6135</v>
      </c>
      <c r="D2507">
        <v>80000</v>
      </c>
      <c r="E2507">
        <v>160920</v>
      </c>
      <c r="F2507" t="s">
        <v>8219</v>
      </c>
      <c r="G2507" t="s">
        <v>8236</v>
      </c>
      <c r="H2507" t="s">
        <v>8249</v>
      </c>
      <c r="I2507">
        <v>1433996746</v>
      </c>
      <c r="J2507">
        <v>1431404746</v>
      </c>
      <c r="K2507" t="b">
        <v>1</v>
      </c>
      <c r="L2507">
        <v>729</v>
      </c>
      <c r="M2507" t="b">
        <v>1</v>
      </c>
      <c r="N2507" t="s">
        <v>8295</v>
      </c>
      <c r="O2507">
        <f t="shared" si="156"/>
        <v>201.15</v>
      </c>
      <c r="P2507">
        <f t="shared" si="157"/>
        <v>220.74</v>
      </c>
      <c r="Q2507" s="5" t="s">
        <v>8319</v>
      </c>
      <c r="R2507" t="s">
        <v>8349</v>
      </c>
      <c r="S2507" s="9">
        <f t="shared" si="158"/>
        <v>42135.851226851846</v>
      </c>
      <c r="T2507" s="9">
        <f t="shared" si="159"/>
        <v>42165.851226851846</v>
      </c>
    </row>
    <row r="2508" spans="1:20" ht="32">
      <c r="A2508">
        <v>2026</v>
      </c>
      <c r="B2508" s="3" t="s">
        <v>2027</v>
      </c>
      <c r="C2508" s="3" t="s">
        <v>6136</v>
      </c>
      <c r="D2508">
        <v>25000</v>
      </c>
      <c r="E2508">
        <v>33370.769999999997</v>
      </c>
      <c r="F2508" t="s">
        <v>8219</v>
      </c>
      <c r="G2508" t="s">
        <v>8224</v>
      </c>
      <c r="H2508" t="s">
        <v>8246</v>
      </c>
      <c r="I2508">
        <v>1398052740</v>
      </c>
      <c r="J2508">
        <v>1394127585</v>
      </c>
      <c r="K2508" t="b">
        <v>1</v>
      </c>
      <c r="L2508">
        <v>454</v>
      </c>
      <c r="M2508" t="b">
        <v>1</v>
      </c>
      <c r="N2508" t="s">
        <v>8295</v>
      </c>
      <c r="O2508">
        <f t="shared" si="156"/>
        <v>133.47999999999999</v>
      </c>
      <c r="P2508">
        <f t="shared" si="157"/>
        <v>73.5</v>
      </c>
      <c r="Q2508" s="5" t="s">
        <v>8319</v>
      </c>
      <c r="R2508" t="s">
        <v>8349</v>
      </c>
      <c r="S2508" s="9">
        <f t="shared" si="158"/>
        <v>41704.402604166666</v>
      </c>
      <c r="T2508" s="9">
        <f t="shared" si="159"/>
        <v>41749.832638888889</v>
      </c>
    </row>
    <row r="2509" spans="1:20" ht="48">
      <c r="A2509">
        <v>2027</v>
      </c>
      <c r="B2509" s="3" t="s">
        <v>2028</v>
      </c>
      <c r="C2509" s="3" t="s">
        <v>6137</v>
      </c>
      <c r="D2509">
        <v>100000</v>
      </c>
      <c r="E2509">
        <v>120249</v>
      </c>
      <c r="F2509" t="s">
        <v>8219</v>
      </c>
      <c r="G2509" t="s">
        <v>8224</v>
      </c>
      <c r="H2509" t="s">
        <v>8246</v>
      </c>
      <c r="I2509">
        <v>1427740319</v>
      </c>
      <c r="J2509">
        <v>1423855919</v>
      </c>
      <c r="K2509" t="b">
        <v>1</v>
      </c>
      <c r="L2509">
        <v>539</v>
      </c>
      <c r="M2509" t="b">
        <v>1</v>
      </c>
      <c r="N2509" t="s">
        <v>8295</v>
      </c>
      <c r="O2509">
        <f t="shared" si="156"/>
        <v>120.25</v>
      </c>
      <c r="P2509">
        <f t="shared" si="157"/>
        <v>223.1</v>
      </c>
      <c r="Q2509" s="5" t="s">
        <v>8319</v>
      </c>
      <c r="R2509" t="s">
        <v>8349</v>
      </c>
      <c r="S2509" s="9">
        <f t="shared" si="158"/>
        <v>42048.480543981474</v>
      </c>
      <c r="T2509" s="9">
        <f t="shared" si="159"/>
        <v>42093.438877314817</v>
      </c>
    </row>
    <row r="2510" spans="1:20" ht="32">
      <c r="A2510">
        <v>2028</v>
      </c>
      <c r="B2510" s="3" t="s">
        <v>2029</v>
      </c>
      <c r="C2510" s="3" t="s">
        <v>6138</v>
      </c>
      <c r="D2510">
        <v>3000</v>
      </c>
      <c r="E2510">
        <v>3785</v>
      </c>
      <c r="F2510" t="s">
        <v>8219</v>
      </c>
      <c r="G2510" t="s">
        <v>8224</v>
      </c>
      <c r="H2510" t="s">
        <v>8246</v>
      </c>
      <c r="I2510">
        <v>1268690100</v>
      </c>
      <c r="J2510">
        <v>1265493806</v>
      </c>
      <c r="K2510" t="b">
        <v>1</v>
      </c>
      <c r="L2510">
        <v>79</v>
      </c>
      <c r="M2510" t="b">
        <v>1</v>
      </c>
      <c r="N2510" t="s">
        <v>8295</v>
      </c>
      <c r="O2510">
        <f t="shared" si="156"/>
        <v>126.17</v>
      </c>
      <c r="P2510">
        <f t="shared" si="157"/>
        <v>47.91</v>
      </c>
      <c r="Q2510" s="5" t="s">
        <v>8319</v>
      </c>
      <c r="R2510" t="s">
        <v>8349</v>
      </c>
      <c r="S2510" s="9">
        <f t="shared" si="158"/>
        <v>40215.585717592592</v>
      </c>
      <c r="T2510" s="9">
        <f t="shared" si="159"/>
        <v>40252.579861111109</v>
      </c>
    </row>
    <row r="2511" spans="1:20" ht="32">
      <c r="A2511">
        <v>2029</v>
      </c>
      <c r="B2511" s="3" t="s">
        <v>2030</v>
      </c>
      <c r="C2511" s="3" t="s">
        <v>6139</v>
      </c>
      <c r="D2511">
        <v>2500</v>
      </c>
      <c r="E2511">
        <v>9030</v>
      </c>
      <c r="F2511" t="s">
        <v>8219</v>
      </c>
      <c r="G2511" t="s">
        <v>8224</v>
      </c>
      <c r="H2511" t="s">
        <v>8246</v>
      </c>
      <c r="I2511">
        <v>1409099481</v>
      </c>
      <c r="J2511">
        <v>1406507481</v>
      </c>
      <c r="K2511" t="b">
        <v>1</v>
      </c>
      <c r="L2511">
        <v>94</v>
      </c>
      <c r="M2511" t="b">
        <v>1</v>
      </c>
      <c r="N2511" t="s">
        <v>8295</v>
      </c>
      <c r="O2511">
        <f t="shared" si="156"/>
        <v>361.2</v>
      </c>
      <c r="P2511">
        <f t="shared" si="157"/>
        <v>96.06</v>
      </c>
      <c r="Q2511" s="5" t="s">
        <v>8319</v>
      </c>
      <c r="R2511" t="s">
        <v>8349</v>
      </c>
      <c r="S2511" s="9">
        <f t="shared" si="158"/>
        <v>41847.688437500001</v>
      </c>
      <c r="T2511" s="9">
        <f t="shared" si="159"/>
        <v>41877.688437500001</v>
      </c>
    </row>
    <row r="2512" spans="1:20" ht="48">
      <c r="A2512">
        <v>2030</v>
      </c>
      <c r="B2512" s="3" t="s">
        <v>2031</v>
      </c>
      <c r="C2512" s="3" t="s">
        <v>6140</v>
      </c>
      <c r="D2512">
        <v>32768</v>
      </c>
      <c r="E2512">
        <v>74134</v>
      </c>
      <c r="F2512" t="s">
        <v>8219</v>
      </c>
      <c r="G2512" t="s">
        <v>8225</v>
      </c>
      <c r="H2512" t="s">
        <v>8247</v>
      </c>
      <c r="I2512">
        <v>1354233296</v>
      </c>
      <c r="J2512">
        <v>1351641296</v>
      </c>
      <c r="K2512" t="b">
        <v>1</v>
      </c>
      <c r="L2512">
        <v>625</v>
      </c>
      <c r="M2512" t="b">
        <v>1</v>
      </c>
      <c r="N2512" t="s">
        <v>8295</v>
      </c>
      <c r="O2512">
        <f t="shared" si="156"/>
        <v>226.24</v>
      </c>
      <c r="P2512">
        <f t="shared" si="157"/>
        <v>118.61</v>
      </c>
      <c r="Q2512" s="5" t="s">
        <v>8319</v>
      </c>
      <c r="R2512" t="s">
        <v>8349</v>
      </c>
      <c r="S2512" s="9">
        <f t="shared" si="158"/>
        <v>41212.663148148145</v>
      </c>
      <c r="T2512" s="9">
        <f t="shared" si="159"/>
        <v>41242.663148148145</v>
      </c>
    </row>
    <row r="2513" spans="1:20" ht="32">
      <c r="A2513">
        <v>2031</v>
      </c>
      <c r="B2513" s="3" t="s">
        <v>2032</v>
      </c>
      <c r="C2513" s="3" t="s">
        <v>6141</v>
      </c>
      <c r="D2513">
        <v>50000</v>
      </c>
      <c r="E2513">
        <v>60175</v>
      </c>
      <c r="F2513" t="s">
        <v>8219</v>
      </c>
      <c r="G2513" t="s">
        <v>8233</v>
      </c>
      <c r="H2513" t="s">
        <v>8249</v>
      </c>
      <c r="I2513">
        <v>1420765200</v>
      </c>
      <c r="J2513">
        <v>1417506853</v>
      </c>
      <c r="K2513" t="b">
        <v>1</v>
      </c>
      <c r="L2513">
        <v>508</v>
      </c>
      <c r="M2513" t="b">
        <v>1</v>
      </c>
      <c r="N2513" t="s">
        <v>8295</v>
      </c>
      <c r="O2513">
        <f t="shared" si="156"/>
        <v>120.35</v>
      </c>
      <c r="P2513">
        <f t="shared" si="157"/>
        <v>118.45</v>
      </c>
      <c r="Q2513" s="5" t="s">
        <v>8319</v>
      </c>
      <c r="R2513" t="s">
        <v>8349</v>
      </c>
      <c r="S2513" s="9">
        <f t="shared" si="158"/>
        <v>41974.995983796289</v>
      </c>
      <c r="T2513" s="9">
        <f t="shared" si="159"/>
        <v>42012.708333333336</v>
      </c>
    </row>
    <row r="2514" spans="1:20" ht="48">
      <c r="A2514">
        <v>2032</v>
      </c>
      <c r="B2514" s="3" t="s">
        <v>2033</v>
      </c>
      <c r="C2514" s="3" t="s">
        <v>6142</v>
      </c>
      <c r="D2514">
        <v>25000</v>
      </c>
      <c r="E2514">
        <v>76047</v>
      </c>
      <c r="F2514" t="s">
        <v>8219</v>
      </c>
      <c r="G2514" t="s">
        <v>8224</v>
      </c>
      <c r="H2514" t="s">
        <v>8246</v>
      </c>
      <c r="I2514">
        <v>1481778000</v>
      </c>
      <c r="J2514">
        <v>1479216874</v>
      </c>
      <c r="K2514" t="b">
        <v>1</v>
      </c>
      <c r="L2514">
        <v>531</v>
      </c>
      <c r="M2514" t="b">
        <v>1</v>
      </c>
      <c r="N2514" t="s">
        <v>8295</v>
      </c>
      <c r="O2514">
        <f t="shared" si="156"/>
        <v>304.19</v>
      </c>
      <c r="P2514">
        <f t="shared" si="157"/>
        <v>143.21</v>
      </c>
      <c r="Q2514" s="5" t="s">
        <v>8319</v>
      </c>
      <c r="R2514" t="s">
        <v>8349</v>
      </c>
      <c r="S2514" s="9">
        <f t="shared" si="158"/>
        <v>42689.23233796296</v>
      </c>
      <c r="T2514" s="9">
        <f t="shared" si="159"/>
        <v>42718.874999999993</v>
      </c>
    </row>
    <row r="2515" spans="1:20" ht="48">
      <c r="A2515">
        <v>2033</v>
      </c>
      <c r="B2515" s="3" t="s">
        <v>2034</v>
      </c>
      <c r="C2515" s="3" t="s">
        <v>6143</v>
      </c>
      <c r="D2515">
        <v>25000</v>
      </c>
      <c r="E2515">
        <v>44669</v>
      </c>
      <c r="F2515" t="s">
        <v>8219</v>
      </c>
      <c r="G2515" t="s">
        <v>8224</v>
      </c>
      <c r="H2515" t="s">
        <v>8246</v>
      </c>
      <c r="I2515">
        <v>1398477518</v>
      </c>
      <c r="J2515">
        <v>1395885518</v>
      </c>
      <c r="K2515" t="b">
        <v>1</v>
      </c>
      <c r="L2515">
        <v>158</v>
      </c>
      <c r="M2515" t="b">
        <v>1</v>
      </c>
      <c r="N2515" t="s">
        <v>8295</v>
      </c>
      <c r="O2515">
        <f t="shared" si="156"/>
        <v>178.68</v>
      </c>
      <c r="P2515">
        <f t="shared" si="157"/>
        <v>282.72000000000003</v>
      </c>
      <c r="Q2515" s="5" t="s">
        <v>8319</v>
      </c>
      <c r="R2515" t="s">
        <v>8349</v>
      </c>
      <c r="S2515" s="9">
        <f t="shared" si="158"/>
        <v>41724.749050925922</v>
      </c>
      <c r="T2515" s="9">
        <f t="shared" si="159"/>
        <v>41754.749050925922</v>
      </c>
    </row>
    <row r="2516" spans="1:20" ht="48">
      <c r="A2516">
        <v>2034</v>
      </c>
      <c r="B2516" s="3" t="s">
        <v>2035</v>
      </c>
      <c r="C2516" s="3" t="s">
        <v>6144</v>
      </c>
      <c r="D2516">
        <v>78000</v>
      </c>
      <c r="E2516">
        <v>301719.59000000003</v>
      </c>
      <c r="F2516" t="s">
        <v>8219</v>
      </c>
      <c r="G2516" t="s">
        <v>8224</v>
      </c>
      <c r="H2516" t="s">
        <v>8246</v>
      </c>
      <c r="I2516">
        <v>1430981880</v>
      </c>
      <c r="J2516">
        <v>1426216033</v>
      </c>
      <c r="K2516" t="b">
        <v>1</v>
      </c>
      <c r="L2516">
        <v>508</v>
      </c>
      <c r="M2516" t="b">
        <v>1</v>
      </c>
      <c r="N2516" t="s">
        <v>8295</v>
      </c>
      <c r="O2516">
        <f t="shared" si="156"/>
        <v>386.82</v>
      </c>
      <c r="P2516">
        <f t="shared" si="157"/>
        <v>593.94000000000005</v>
      </c>
      <c r="Q2516" s="5" t="s">
        <v>8319</v>
      </c>
      <c r="R2516" t="s">
        <v>8349</v>
      </c>
      <c r="S2516" s="9">
        <f t="shared" si="158"/>
        <v>42075.796678240738</v>
      </c>
      <c r="T2516" s="9">
        <f t="shared" si="159"/>
        <v>42130.956944444442</v>
      </c>
    </row>
    <row r="2517" spans="1:20" ht="48">
      <c r="A2517">
        <v>2035</v>
      </c>
      <c r="B2517" s="3" t="s">
        <v>2036</v>
      </c>
      <c r="C2517" s="3" t="s">
        <v>6145</v>
      </c>
      <c r="D2517">
        <v>80000</v>
      </c>
      <c r="E2517">
        <v>168829.14</v>
      </c>
      <c r="F2517" t="s">
        <v>8219</v>
      </c>
      <c r="G2517" t="s">
        <v>8224</v>
      </c>
      <c r="H2517" t="s">
        <v>8246</v>
      </c>
      <c r="I2517">
        <v>1450486800</v>
      </c>
      <c r="J2517">
        <v>1446562807</v>
      </c>
      <c r="K2517" t="b">
        <v>1</v>
      </c>
      <c r="L2517">
        <v>644</v>
      </c>
      <c r="M2517" t="b">
        <v>1</v>
      </c>
      <c r="N2517" t="s">
        <v>8295</v>
      </c>
      <c r="O2517">
        <f t="shared" si="156"/>
        <v>211.04</v>
      </c>
      <c r="P2517">
        <f t="shared" si="157"/>
        <v>262.16000000000003</v>
      </c>
      <c r="Q2517" s="5" t="s">
        <v>8319</v>
      </c>
      <c r="R2517" t="s">
        <v>8349</v>
      </c>
      <c r="S2517" s="9">
        <f t="shared" si="158"/>
        <v>42311.29174768518</v>
      </c>
      <c r="T2517" s="9">
        <f t="shared" si="159"/>
        <v>42356.708333333336</v>
      </c>
    </row>
    <row r="2518" spans="1:20" ht="48">
      <c r="A2518">
        <v>2036</v>
      </c>
      <c r="B2518" s="3" t="s">
        <v>2037</v>
      </c>
      <c r="C2518" s="3" t="s">
        <v>6146</v>
      </c>
      <c r="D2518">
        <v>30000</v>
      </c>
      <c r="E2518">
        <v>39500.5</v>
      </c>
      <c r="F2518" t="s">
        <v>8219</v>
      </c>
      <c r="G2518" t="s">
        <v>8224</v>
      </c>
      <c r="H2518" t="s">
        <v>8246</v>
      </c>
      <c r="I2518">
        <v>1399668319</v>
      </c>
      <c r="J2518">
        <v>1397076319</v>
      </c>
      <c r="K2518" t="b">
        <v>1</v>
      </c>
      <c r="L2518">
        <v>848</v>
      </c>
      <c r="M2518" t="b">
        <v>1</v>
      </c>
      <c r="N2518" t="s">
        <v>8295</v>
      </c>
      <c r="O2518">
        <f t="shared" si="156"/>
        <v>131.66999999999999</v>
      </c>
      <c r="P2518">
        <f t="shared" si="157"/>
        <v>46.58</v>
      </c>
      <c r="Q2518" s="5" t="s">
        <v>8319</v>
      </c>
      <c r="R2518" t="s">
        <v>8349</v>
      </c>
      <c r="S2518" s="9">
        <f t="shared" si="158"/>
        <v>41738.531469907401</v>
      </c>
      <c r="T2518" s="9">
        <f t="shared" si="159"/>
        <v>41768.531469907401</v>
      </c>
    </row>
    <row r="2519" spans="1:20" ht="48">
      <c r="A2519">
        <v>2037</v>
      </c>
      <c r="B2519" s="3" t="s">
        <v>2038</v>
      </c>
      <c r="C2519" s="3" t="s">
        <v>6147</v>
      </c>
      <c r="D2519">
        <v>10000</v>
      </c>
      <c r="E2519">
        <v>30047.64</v>
      </c>
      <c r="F2519" t="s">
        <v>8219</v>
      </c>
      <c r="G2519" t="s">
        <v>8224</v>
      </c>
      <c r="H2519" t="s">
        <v>8246</v>
      </c>
      <c r="I2519">
        <v>1388383353</v>
      </c>
      <c r="J2519">
        <v>1383195753</v>
      </c>
      <c r="K2519" t="b">
        <v>1</v>
      </c>
      <c r="L2519">
        <v>429</v>
      </c>
      <c r="M2519" t="b">
        <v>1</v>
      </c>
      <c r="N2519" t="s">
        <v>8295</v>
      </c>
      <c r="O2519">
        <f t="shared" si="156"/>
        <v>300.48</v>
      </c>
      <c r="P2519">
        <f t="shared" si="157"/>
        <v>70.040000000000006</v>
      </c>
      <c r="Q2519" s="5" t="s">
        <v>8319</v>
      </c>
      <c r="R2519" t="s">
        <v>8349</v>
      </c>
      <c r="S2519" s="9">
        <f t="shared" si="158"/>
        <v>41577.876770833333</v>
      </c>
      <c r="T2519" s="9">
        <f t="shared" si="159"/>
        <v>41637.918437499997</v>
      </c>
    </row>
    <row r="2520" spans="1:20" ht="48">
      <c r="A2520">
        <v>2038</v>
      </c>
      <c r="B2520" s="3" t="s">
        <v>2039</v>
      </c>
      <c r="C2520" s="3" t="s">
        <v>6148</v>
      </c>
      <c r="D2520">
        <v>8000</v>
      </c>
      <c r="E2520">
        <v>33641</v>
      </c>
      <c r="F2520" t="s">
        <v>8219</v>
      </c>
      <c r="G2520" t="s">
        <v>8225</v>
      </c>
      <c r="H2520" t="s">
        <v>8247</v>
      </c>
      <c r="I2520">
        <v>1372701600</v>
      </c>
      <c r="J2520">
        <v>1369895421</v>
      </c>
      <c r="K2520" t="b">
        <v>1</v>
      </c>
      <c r="L2520">
        <v>204</v>
      </c>
      <c r="M2520" t="b">
        <v>1</v>
      </c>
      <c r="N2520" t="s">
        <v>8295</v>
      </c>
      <c r="O2520">
        <f t="shared" si="156"/>
        <v>420.51</v>
      </c>
      <c r="P2520">
        <f t="shared" si="157"/>
        <v>164.91</v>
      </c>
      <c r="Q2520" s="5" t="s">
        <v>8319</v>
      </c>
      <c r="R2520" t="s">
        <v>8349</v>
      </c>
      <c r="S2520" s="9">
        <f t="shared" si="158"/>
        <v>41423.937743055554</v>
      </c>
      <c r="T2520" s="9">
        <f t="shared" si="159"/>
        <v>41456.416666666664</v>
      </c>
    </row>
    <row r="2521" spans="1:20" ht="32">
      <c r="A2521">
        <v>2039</v>
      </c>
      <c r="B2521" s="3" t="s">
        <v>2040</v>
      </c>
      <c r="C2521" s="3" t="s">
        <v>6149</v>
      </c>
      <c r="D2521">
        <v>125000</v>
      </c>
      <c r="E2521">
        <v>170271</v>
      </c>
      <c r="F2521" t="s">
        <v>8219</v>
      </c>
      <c r="G2521" t="s">
        <v>8224</v>
      </c>
      <c r="H2521" t="s">
        <v>8246</v>
      </c>
      <c r="I2521">
        <v>1480568340</v>
      </c>
      <c r="J2521">
        <v>1477996325</v>
      </c>
      <c r="K2521" t="b">
        <v>1</v>
      </c>
      <c r="L2521">
        <v>379</v>
      </c>
      <c r="M2521" t="b">
        <v>1</v>
      </c>
      <c r="N2521" t="s">
        <v>8295</v>
      </c>
      <c r="O2521">
        <f t="shared" si="156"/>
        <v>136.22</v>
      </c>
      <c r="P2521">
        <f t="shared" si="157"/>
        <v>449.26</v>
      </c>
      <c r="Q2521" s="5" t="s">
        <v>8319</v>
      </c>
      <c r="R2521" t="s">
        <v>8349</v>
      </c>
      <c r="S2521" s="9">
        <f t="shared" si="158"/>
        <v>42675.10561342592</v>
      </c>
      <c r="T2521" s="9">
        <f t="shared" si="159"/>
        <v>42704.874305555553</v>
      </c>
    </row>
    <row r="2522" spans="1:20" ht="32">
      <c r="A2522">
        <v>2040</v>
      </c>
      <c r="B2522" s="3" t="s">
        <v>2041</v>
      </c>
      <c r="C2522" s="3" t="s">
        <v>6150</v>
      </c>
      <c r="D2522">
        <v>3000</v>
      </c>
      <c r="E2522">
        <v>7445.14</v>
      </c>
      <c r="F2522" t="s">
        <v>8219</v>
      </c>
      <c r="G2522" t="s">
        <v>8224</v>
      </c>
      <c r="H2522" t="s">
        <v>8246</v>
      </c>
      <c r="I2522">
        <v>1384557303</v>
      </c>
      <c r="J2522">
        <v>1383257703</v>
      </c>
      <c r="K2522" t="b">
        <v>1</v>
      </c>
      <c r="L2522">
        <v>271</v>
      </c>
      <c r="M2522" t="b">
        <v>1</v>
      </c>
      <c r="N2522" t="s">
        <v>8295</v>
      </c>
      <c r="O2522">
        <f t="shared" si="156"/>
        <v>248.17</v>
      </c>
      <c r="P2522">
        <f t="shared" si="157"/>
        <v>27.47</v>
      </c>
      <c r="Q2522" s="5" t="s">
        <v>8319</v>
      </c>
      <c r="R2522" t="s">
        <v>8349</v>
      </c>
      <c r="S2522" s="9">
        <f t="shared" si="158"/>
        <v>41578.593784722216</v>
      </c>
      <c r="T2522" s="9">
        <f t="shared" si="159"/>
        <v>41593.635451388887</v>
      </c>
    </row>
    <row r="2523" spans="1:20" ht="48">
      <c r="A2523">
        <v>2041</v>
      </c>
      <c r="B2523" s="3" t="s">
        <v>2042</v>
      </c>
      <c r="C2523" s="3" t="s">
        <v>6151</v>
      </c>
      <c r="D2523">
        <v>9500</v>
      </c>
      <c r="E2523">
        <v>17277</v>
      </c>
      <c r="F2523" t="s">
        <v>8219</v>
      </c>
      <c r="G2523" t="s">
        <v>8224</v>
      </c>
      <c r="H2523" t="s">
        <v>8246</v>
      </c>
      <c r="I2523">
        <v>1478785027</v>
      </c>
      <c r="J2523">
        <v>1476189427</v>
      </c>
      <c r="K2523" t="b">
        <v>0</v>
      </c>
      <c r="L2523">
        <v>120</v>
      </c>
      <c r="M2523" t="b">
        <v>1</v>
      </c>
      <c r="N2523" t="s">
        <v>8295</v>
      </c>
      <c r="O2523">
        <f t="shared" si="156"/>
        <v>181.86</v>
      </c>
      <c r="P2523">
        <f t="shared" si="157"/>
        <v>143.97999999999999</v>
      </c>
      <c r="Q2523" s="5" t="s">
        <v>8319</v>
      </c>
      <c r="R2523" t="s">
        <v>8349</v>
      </c>
      <c r="S2523" s="9">
        <f t="shared" si="158"/>
        <v>42654.192442129628</v>
      </c>
      <c r="T2523" s="9">
        <f t="shared" si="159"/>
        <v>42684.234108796292</v>
      </c>
    </row>
    <row r="2524" spans="1:20" ht="48">
      <c r="A2524">
        <v>2042</v>
      </c>
      <c r="B2524" s="3" t="s">
        <v>2043</v>
      </c>
      <c r="C2524" s="3" t="s">
        <v>6152</v>
      </c>
      <c r="D2524">
        <v>10000</v>
      </c>
      <c r="E2524">
        <v>12353</v>
      </c>
      <c r="F2524" t="s">
        <v>8219</v>
      </c>
      <c r="G2524" t="s">
        <v>8224</v>
      </c>
      <c r="H2524" t="s">
        <v>8246</v>
      </c>
      <c r="I2524">
        <v>1453481974</v>
      </c>
      <c r="J2524">
        <v>1448297974</v>
      </c>
      <c r="K2524" t="b">
        <v>0</v>
      </c>
      <c r="L2524">
        <v>140</v>
      </c>
      <c r="M2524" t="b">
        <v>1</v>
      </c>
      <c r="N2524" t="s">
        <v>8295</v>
      </c>
      <c r="O2524">
        <f t="shared" si="156"/>
        <v>123.53</v>
      </c>
      <c r="P2524">
        <f t="shared" si="157"/>
        <v>88.24</v>
      </c>
      <c r="Q2524" s="5" t="s">
        <v>8319</v>
      </c>
      <c r="R2524" t="s">
        <v>8349</v>
      </c>
      <c r="S2524" s="9">
        <f t="shared" si="158"/>
        <v>42331.374699074069</v>
      </c>
      <c r="T2524" s="9">
        <f t="shared" si="159"/>
        <v>42391.374699074069</v>
      </c>
    </row>
    <row r="2525" spans="1:20" ht="48">
      <c r="A2525">
        <v>2043</v>
      </c>
      <c r="B2525" s="3" t="s">
        <v>2044</v>
      </c>
      <c r="C2525" s="3" t="s">
        <v>6153</v>
      </c>
      <c r="D2525">
        <v>1385</v>
      </c>
      <c r="E2525">
        <v>7011</v>
      </c>
      <c r="F2525" t="s">
        <v>8219</v>
      </c>
      <c r="G2525" t="s">
        <v>8224</v>
      </c>
      <c r="H2525" t="s">
        <v>8246</v>
      </c>
      <c r="I2525">
        <v>1481432340</v>
      </c>
      <c r="J2525">
        <v>1476764077</v>
      </c>
      <c r="K2525" t="b">
        <v>0</v>
      </c>
      <c r="L2525">
        <v>193</v>
      </c>
      <c r="M2525" t="b">
        <v>1</v>
      </c>
      <c r="N2525" t="s">
        <v>8295</v>
      </c>
      <c r="O2525">
        <f t="shared" si="156"/>
        <v>506.21</v>
      </c>
      <c r="P2525">
        <f t="shared" si="157"/>
        <v>36.33</v>
      </c>
      <c r="Q2525" s="5" t="s">
        <v>8319</v>
      </c>
      <c r="R2525" t="s">
        <v>8349</v>
      </c>
      <c r="S2525" s="9">
        <f t="shared" si="158"/>
        <v>42660.843483796292</v>
      </c>
      <c r="T2525" s="9">
        <f t="shared" si="159"/>
        <v>42714.874305555553</v>
      </c>
    </row>
    <row r="2526" spans="1:20" ht="48">
      <c r="A2526">
        <v>2044</v>
      </c>
      <c r="B2526" s="3" t="s">
        <v>2045</v>
      </c>
      <c r="C2526" s="3" t="s">
        <v>6154</v>
      </c>
      <c r="D2526">
        <v>15000</v>
      </c>
      <c r="E2526">
        <v>16232</v>
      </c>
      <c r="F2526" t="s">
        <v>8219</v>
      </c>
      <c r="G2526" t="s">
        <v>8224</v>
      </c>
      <c r="H2526" t="s">
        <v>8246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8295</v>
      </c>
      <c r="O2526">
        <f t="shared" si="156"/>
        <v>108.21</v>
      </c>
      <c r="P2526">
        <f t="shared" si="157"/>
        <v>90.18</v>
      </c>
      <c r="Q2526" s="5" t="s">
        <v>8319</v>
      </c>
      <c r="R2526" t="s">
        <v>8349</v>
      </c>
      <c r="S2526" s="9">
        <f t="shared" si="158"/>
        <v>42138.350856481477</v>
      </c>
      <c r="T2526" s="9">
        <f t="shared" si="159"/>
        <v>42168.350856481477</v>
      </c>
    </row>
    <row r="2527" spans="1:20" ht="48">
      <c r="A2527">
        <v>2045</v>
      </c>
      <c r="B2527" s="3" t="s">
        <v>2046</v>
      </c>
      <c r="C2527" s="3" t="s">
        <v>6155</v>
      </c>
      <c r="D2527">
        <v>4900</v>
      </c>
      <c r="E2527">
        <v>40140.01</v>
      </c>
      <c r="F2527" t="s">
        <v>8219</v>
      </c>
      <c r="G2527" t="s">
        <v>8224</v>
      </c>
      <c r="H2527" t="s">
        <v>8246</v>
      </c>
      <c r="I2527">
        <v>1341799647</v>
      </c>
      <c r="J2527">
        <v>1339207647</v>
      </c>
      <c r="K2527" t="b">
        <v>0</v>
      </c>
      <c r="L2527">
        <v>263</v>
      </c>
      <c r="M2527" t="b">
        <v>1</v>
      </c>
      <c r="N2527" t="s">
        <v>8295</v>
      </c>
      <c r="O2527">
        <f t="shared" si="156"/>
        <v>819.18</v>
      </c>
      <c r="P2527">
        <f t="shared" si="157"/>
        <v>152.62</v>
      </c>
      <c r="Q2527" s="5" t="s">
        <v>8319</v>
      </c>
      <c r="R2527" t="s">
        <v>8349</v>
      </c>
      <c r="S2527" s="9">
        <f t="shared" si="158"/>
        <v>41068.755173611113</v>
      </c>
      <c r="T2527" s="9">
        <f t="shared" si="159"/>
        <v>41098.755173611113</v>
      </c>
    </row>
    <row r="2528" spans="1:20" ht="48">
      <c r="A2528">
        <v>2046</v>
      </c>
      <c r="B2528" s="3" t="s">
        <v>2047</v>
      </c>
      <c r="C2528" s="3" t="s">
        <v>6156</v>
      </c>
      <c r="D2528">
        <v>10000</v>
      </c>
      <c r="E2528">
        <v>12110</v>
      </c>
      <c r="F2528" t="s">
        <v>8219</v>
      </c>
      <c r="G2528" t="s">
        <v>8224</v>
      </c>
      <c r="H2528" t="s">
        <v>8246</v>
      </c>
      <c r="I2528">
        <v>1369282044</v>
      </c>
      <c r="J2528">
        <v>1366690044</v>
      </c>
      <c r="K2528" t="b">
        <v>0</v>
      </c>
      <c r="L2528">
        <v>217</v>
      </c>
      <c r="M2528" t="b">
        <v>1</v>
      </c>
      <c r="N2528" t="s">
        <v>8295</v>
      </c>
      <c r="O2528">
        <f t="shared" si="156"/>
        <v>121.1</v>
      </c>
      <c r="P2528">
        <f t="shared" si="157"/>
        <v>55.81</v>
      </c>
      <c r="Q2528" s="5" t="s">
        <v>8319</v>
      </c>
      <c r="R2528" t="s">
        <v>8349</v>
      </c>
      <c r="S2528" s="9">
        <f t="shared" si="158"/>
        <v>41386.838472222218</v>
      </c>
      <c r="T2528" s="9">
        <f t="shared" si="159"/>
        <v>41416.838472222218</v>
      </c>
    </row>
    <row r="2529" spans="1:20" ht="48">
      <c r="A2529">
        <v>2047</v>
      </c>
      <c r="B2529" s="3" t="s">
        <v>2048</v>
      </c>
      <c r="C2529" s="3" t="s">
        <v>6157</v>
      </c>
      <c r="D2529">
        <v>98000</v>
      </c>
      <c r="E2529">
        <v>100939</v>
      </c>
      <c r="F2529" t="s">
        <v>8219</v>
      </c>
      <c r="G2529" t="s">
        <v>8226</v>
      </c>
      <c r="H2529" t="s">
        <v>8248</v>
      </c>
      <c r="I2529">
        <v>1429228800</v>
      </c>
      <c r="J2529">
        <v>1426714870</v>
      </c>
      <c r="K2529" t="b">
        <v>0</v>
      </c>
      <c r="L2529">
        <v>443</v>
      </c>
      <c r="M2529" t="b">
        <v>1</v>
      </c>
      <c r="N2529" t="s">
        <v>8295</v>
      </c>
      <c r="O2529">
        <f t="shared" si="156"/>
        <v>103</v>
      </c>
      <c r="P2529">
        <f t="shared" si="157"/>
        <v>227.85</v>
      </c>
      <c r="Q2529" s="5" t="s">
        <v>8319</v>
      </c>
      <c r="R2529" t="s">
        <v>8349</v>
      </c>
      <c r="S2529" s="9">
        <f t="shared" si="158"/>
        <v>42081.570254629631</v>
      </c>
      <c r="T2529" s="9">
        <f t="shared" si="159"/>
        <v>42110.666666666664</v>
      </c>
    </row>
    <row r="2530" spans="1:20" ht="48">
      <c r="A2530">
        <v>2048</v>
      </c>
      <c r="B2530" s="3" t="s">
        <v>2049</v>
      </c>
      <c r="C2530" s="3" t="s">
        <v>6158</v>
      </c>
      <c r="D2530">
        <v>85000</v>
      </c>
      <c r="E2530">
        <v>126082.45</v>
      </c>
      <c r="F2530" t="s">
        <v>8219</v>
      </c>
      <c r="G2530" t="s">
        <v>8224</v>
      </c>
      <c r="H2530" t="s">
        <v>8246</v>
      </c>
      <c r="I2530">
        <v>1369323491</v>
      </c>
      <c r="J2530">
        <v>1366731491</v>
      </c>
      <c r="K2530" t="b">
        <v>0</v>
      </c>
      <c r="L2530">
        <v>1373</v>
      </c>
      <c r="M2530" t="b">
        <v>1</v>
      </c>
      <c r="N2530" t="s">
        <v>8295</v>
      </c>
      <c r="O2530">
        <f t="shared" si="156"/>
        <v>148.33000000000001</v>
      </c>
      <c r="P2530">
        <f t="shared" si="157"/>
        <v>91.83</v>
      </c>
      <c r="Q2530" s="5" t="s">
        <v>8319</v>
      </c>
      <c r="R2530" t="s">
        <v>8349</v>
      </c>
      <c r="S2530" s="9">
        <f t="shared" si="158"/>
        <v>41387.318182870367</v>
      </c>
      <c r="T2530" s="9">
        <f t="shared" si="159"/>
        <v>41417.318182870367</v>
      </c>
    </row>
    <row r="2531" spans="1:20" ht="16">
      <c r="A2531">
        <v>2049</v>
      </c>
      <c r="B2531" s="3" t="s">
        <v>2050</v>
      </c>
      <c r="C2531" s="3" t="s">
        <v>6159</v>
      </c>
      <c r="D2531">
        <v>50000</v>
      </c>
      <c r="E2531">
        <v>60095.35</v>
      </c>
      <c r="F2531" t="s">
        <v>8219</v>
      </c>
      <c r="G2531" t="s">
        <v>8225</v>
      </c>
      <c r="H2531" t="s">
        <v>8247</v>
      </c>
      <c r="I2531">
        <v>1386025140</v>
      </c>
      <c r="J2531">
        <v>1382963963</v>
      </c>
      <c r="K2531" t="b">
        <v>0</v>
      </c>
      <c r="L2531">
        <v>742</v>
      </c>
      <c r="M2531" t="b">
        <v>1</v>
      </c>
      <c r="N2531" t="s">
        <v>8295</v>
      </c>
      <c r="O2531">
        <f t="shared" si="156"/>
        <v>120.19</v>
      </c>
      <c r="P2531">
        <f t="shared" si="157"/>
        <v>80.989999999999995</v>
      </c>
      <c r="Q2531" s="5" t="s">
        <v>8319</v>
      </c>
      <c r="R2531" t="s">
        <v>8349</v>
      </c>
      <c r="S2531" s="9">
        <f t="shared" si="158"/>
        <v>41575.194016203699</v>
      </c>
      <c r="T2531" s="9">
        <f t="shared" si="159"/>
        <v>41610.624305555553</v>
      </c>
    </row>
    <row r="2532" spans="1:20" ht="48">
      <c r="A2532">
        <v>2050</v>
      </c>
      <c r="B2532" s="3" t="s">
        <v>2051</v>
      </c>
      <c r="C2532" s="3" t="s">
        <v>6160</v>
      </c>
      <c r="D2532">
        <v>10000</v>
      </c>
      <c r="E2532">
        <v>47327</v>
      </c>
      <c r="F2532" t="s">
        <v>8219</v>
      </c>
      <c r="G2532" t="s">
        <v>8224</v>
      </c>
      <c r="H2532" t="s">
        <v>8246</v>
      </c>
      <c r="I2532">
        <v>1433036578</v>
      </c>
      <c r="J2532">
        <v>1429580578</v>
      </c>
      <c r="K2532" t="b">
        <v>0</v>
      </c>
      <c r="L2532">
        <v>170</v>
      </c>
      <c r="M2532" t="b">
        <v>1</v>
      </c>
      <c r="N2532" t="s">
        <v>8295</v>
      </c>
      <c r="O2532">
        <f t="shared" si="156"/>
        <v>473.27</v>
      </c>
      <c r="P2532">
        <f t="shared" si="157"/>
        <v>278.39</v>
      </c>
      <c r="Q2532" s="5" t="s">
        <v>8319</v>
      </c>
      <c r="R2532" t="s">
        <v>8349</v>
      </c>
      <c r="S2532" s="9">
        <f t="shared" si="158"/>
        <v>42114.738171296289</v>
      </c>
      <c r="T2532" s="9">
        <f t="shared" si="159"/>
        <v>42154.738171296289</v>
      </c>
    </row>
    <row r="2533" spans="1:20" ht="48">
      <c r="A2533">
        <v>2051</v>
      </c>
      <c r="B2533" s="3" t="s">
        <v>2052</v>
      </c>
      <c r="C2533" s="3" t="s">
        <v>6161</v>
      </c>
      <c r="D2533">
        <v>8000</v>
      </c>
      <c r="E2533">
        <v>10429</v>
      </c>
      <c r="F2533" t="s">
        <v>8219</v>
      </c>
      <c r="G2533" t="s">
        <v>8224</v>
      </c>
      <c r="H2533" t="s">
        <v>8246</v>
      </c>
      <c r="I2533">
        <v>1388017937</v>
      </c>
      <c r="J2533">
        <v>1385425937</v>
      </c>
      <c r="K2533" t="b">
        <v>0</v>
      </c>
      <c r="L2533">
        <v>242</v>
      </c>
      <c r="M2533" t="b">
        <v>1</v>
      </c>
      <c r="N2533" t="s">
        <v>8295</v>
      </c>
      <c r="O2533">
        <f t="shared" si="156"/>
        <v>130.36000000000001</v>
      </c>
      <c r="P2533">
        <f t="shared" si="157"/>
        <v>43.1</v>
      </c>
      <c r="Q2533" s="5" t="s">
        <v>8319</v>
      </c>
      <c r="R2533" t="s">
        <v>8349</v>
      </c>
      <c r="S2533" s="9">
        <f t="shared" si="158"/>
        <v>41603.689085648148</v>
      </c>
      <c r="T2533" s="9">
        <f t="shared" si="159"/>
        <v>41633.689085648148</v>
      </c>
    </row>
    <row r="2534" spans="1:20" ht="48">
      <c r="A2534">
        <v>2052</v>
      </c>
      <c r="B2534" s="3" t="s">
        <v>2053</v>
      </c>
      <c r="C2534" s="3" t="s">
        <v>6162</v>
      </c>
      <c r="D2534">
        <v>50000</v>
      </c>
      <c r="E2534">
        <v>176524</v>
      </c>
      <c r="F2534" t="s">
        <v>8219</v>
      </c>
      <c r="G2534" t="s">
        <v>8224</v>
      </c>
      <c r="H2534" t="s">
        <v>8246</v>
      </c>
      <c r="I2534">
        <v>1455933653</v>
      </c>
      <c r="J2534">
        <v>1452045653</v>
      </c>
      <c r="K2534" t="b">
        <v>0</v>
      </c>
      <c r="L2534">
        <v>541</v>
      </c>
      <c r="M2534" t="b">
        <v>1</v>
      </c>
      <c r="N2534" t="s">
        <v>8295</v>
      </c>
      <c r="O2534">
        <f t="shared" si="156"/>
        <v>353.05</v>
      </c>
      <c r="P2534">
        <f t="shared" si="157"/>
        <v>326.29000000000002</v>
      </c>
      <c r="Q2534" s="5" t="s">
        <v>8319</v>
      </c>
      <c r="R2534" t="s">
        <v>8349</v>
      </c>
      <c r="S2534" s="9">
        <f t="shared" si="158"/>
        <v>42374.750613425924</v>
      </c>
      <c r="T2534" s="9">
        <f t="shared" si="159"/>
        <v>42419.750613425924</v>
      </c>
    </row>
    <row r="2535" spans="1:20" ht="48">
      <c r="A2535">
        <v>2053</v>
      </c>
      <c r="B2535" s="3" t="s">
        <v>2054</v>
      </c>
      <c r="C2535" s="3" t="s">
        <v>6163</v>
      </c>
      <c r="D2535">
        <v>5000</v>
      </c>
      <c r="E2535">
        <v>5051</v>
      </c>
      <c r="F2535" t="s">
        <v>8219</v>
      </c>
      <c r="G2535" t="s">
        <v>8224</v>
      </c>
      <c r="H2535" t="s">
        <v>8246</v>
      </c>
      <c r="I2535">
        <v>1448466551</v>
      </c>
      <c r="J2535">
        <v>1445870951</v>
      </c>
      <c r="K2535" t="b">
        <v>0</v>
      </c>
      <c r="L2535">
        <v>121</v>
      </c>
      <c r="M2535" t="b">
        <v>1</v>
      </c>
      <c r="N2535" t="s">
        <v>8295</v>
      </c>
      <c r="O2535">
        <f t="shared" si="156"/>
        <v>101.02</v>
      </c>
      <c r="P2535">
        <f t="shared" si="157"/>
        <v>41.74</v>
      </c>
      <c r="Q2535" s="5" t="s">
        <v>8319</v>
      </c>
      <c r="R2535" t="s">
        <v>8349</v>
      </c>
      <c r="S2535" s="9">
        <f t="shared" si="158"/>
        <v>42303.284155092588</v>
      </c>
      <c r="T2535" s="9">
        <f t="shared" si="159"/>
        <v>42333.325821759259</v>
      </c>
    </row>
    <row r="2536" spans="1:20" ht="48">
      <c r="A2536">
        <v>2054</v>
      </c>
      <c r="B2536" s="3" t="s">
        <v>2055</v>
      </c>
      <c r="C2536" s="3" t="s">
        <v>6164</v>
      </c>
      <c r="D2536">
        <v>35000</v>
      </c>
      <c r="E2536">
        <v>39757</v>
      </c>
      <c r="F2536" t="s">
        <v>8219</v>
      </c>
      <c r="G2536" t="s">
        <v>8225</v>
      </c>
      <c r="H2536" t="s">
        <v>8247</v>
      </c>
      <c r="I2536">
        <v>1399033810</v>
      </c>
      <c r="J2536">
        <v>1396441810</v>
      </c>
      <c r="K2536" t="b">
        <v>0</v>
      </c>
      <c r="L2536">
        <v>621</v>
      </c>
      <c r="M2536" t="b">
        <v>1</v>
      </c>
      <c r="N2536" t="s">
        <v>8295</v>
      </c>
      <c r="O2536">
        <f t="shared" si="156"/>
        <v>113.59</v>
      </c>
      <c r="P2536">
        <f t="shared" si="157"/>
        <v>64.02</v>
      </c>
      <c r="Q2536" s="5" t="s">
        <v>8319</v>
      </c>
      <c r="R2536" t="s">
        <v>8349</v>
      </c>
      <c r="S2536" s="9">
        <f t="shared" si="158"/>
        <v>41731.187615740739</v>
      </c>
      <c r="T2536" s="9">
        <f t="shared" si="159"/>
        <v>41761.187615740739</v>
      </c>
    </row>
    <row r="2537" spans="1:20" ht="48">
      <c r="A2537">
        <v>2055</v>
      </c>
      <c r="B2537" s="3" t="s">
        <v>2056</v>
      </c>
      <c r="C2537" s="3" t="s">
        <v>6165</v>
      </c>
      <c r="D2537">
        <v>6000</v>
      </c>
      <c r="E2537">
        <v>10045</v>
      </c>
      <c r="F2537" t="s">
        <v>8219</v>
      </c>
      <c r="G2537" t="s">
        <v>8224</v>
      </c>
      <c r="H2537" t="s">
        <v>8246</v>
      </c>
      <c r="I2537">
        <v>1417579200</v>
      </c>
      <c r="J2537">
        <v>1415031043</v>
      </c>
      <c r="K2537" t="b">
        <v>0</v>
      </c>
      <c r="L2537">
        <v>101</v>
      </c>
      <c r="M2537" t="b">
        <v>1</v>
      </c>
      <c r="N2537" t="s">
        <v>8295</v>
      </c>
      <c r="O2537">
        <f t="shared" si="156"/>
        <v>167.42</v>
      </c>
      <c r="P2537">
        <f t="shared" si="157"/>
        <v>99.46</v>
      </c>
      <c r="Q2537" s="5" t="s">
        <v>8319</v>
      </c>
      <c r="R2537" t="s">
        <v>8349</v>
      </c>
      <c r="S2537" s="9">
        <f t="shared" si="158"/>
        <v>41946.340775462959</v>
      </c>
      <c r="T2537" s="9">
        <f t="shared" si="159"/>
        <v>41975.833333333336</v>
      </c>
    </row>
    <row r="2538" spans="1:20" ht="48">
      <c r="A2538">
        <v>2056</v>
      </c>
      <c r="B2538" s="3" t="s">
        <v>2057</v>
      </c>
      <c r="C2538" s="3" t="s">
        <v>6166</v>
      </c>
      <c r="D2538">
        <v>50000</v>
      </c>
      <c r="E2538">
        <v>76726</v>
      </c>
      <c r="F2538" t="s">
        <v>8219</v>
      </c>
      <c r="G2538" t="s">
        <v>8224</v>
      </c>
      <c r="H2538" t="s">
        <v>8246</v>
      </c>
      <c r="I2538">
        <v>1366222542</v>
      </c>
      <c r="J2538">
        <v>1363630542</v>
      </c>
      <c r="K2538" t="b">
        <v>0</v>
      </c>
      <c r="L2538">
        <v>554</v>
      </c>
      <c r="M2538" t="b">
        <v>1</v>
      </c>
      <c r="N2538" t="s">
        <v>8295</v>
      </c>
      <c r="O2538">
        <f t="shared" si="156"/>
        <v>153.44999999999999</v>
      </c>
      <c r="P2538">
        <f t="shared" si="157"/>
        <v>138.49</v>
      </c>
      <c r="Q2538" s="5" t="s">
        <v>8319</v>
      </c>
      <c r="R2538" t="s">
        <v>8349</v>
      </c>
      <c r="S2538" s="9">
        <f t="shared" si="158"/>
        <v>41351.427569444444</v>
      </c>
      <c r="T2538" s="9">
        <f t="shared" si="159"/>
        <v>41381.427569444444</v>
      </c>
    </row>
    <row r="2539" spans="1:20" ht="48">
      <c r="A2539">
        <v>2057</v>
      </c>
      <c r="B2539" s="3" t="s">
        <v>2058</v>
      </c>
      <c r="C2539" s="3" t="s">
        <v>6167</v>
      </c>
      <c r="D2539">
        <v>15000</v>
      </c>
      <c r="E2539">
        <v>30334.83</v>
      </c>
      <c r="F2539" t="s">
        <v>8219</v>
      </c>
      <c r="G2539" t="s">
        <v>8225</v>
      </c>
      <c r="H2539" t="s">
        <v>8247</v>
      </c>
      <c r="I2539">
        <v>1456487532</v>
      </c>
      <c r="J2539">
        <v>1453895532</v>
      </c>
      <c r="K2539" t="b">
        <v>0</v>
      </c>
      <c r="L2539">
        <v>666</v>
      </c>
      <c r="M2539" t="b">
        <v>1</v>
      </c>
      <c r="N2539" t="s">
        <v>8295</v>
      </c>
      <c r="O2539">
        <f t="shared" si="156"/>
        <v>202.23</v>
      </c>
      <c r="P2539">
        <f t="shared" si="157"/>
        <v>45.55</v>
      </c>
      <c r="Q2539" s="5" t="s">
        <v>8319</v>
      </c>
      <c r="R2539" t="s">
        <v>8349</v>
      </c>
      <c r="S2539" s="9">
        <f t="shared" si="158"/>
        <v>42396.161249999997</v>
      </c>
      <c r="T2539" s="9">
        <f t="shared" si="159"/>
        <v>42426.161249999997</v>
      </c>
    </row>
    <row r="2540" spans="1:20" ht="32">
      <c r="A2540">
        <v>2058</v>
      </c>
      <c r="B2540" s="3" t="s">
        <v>2059</v>
      </c>
      <c r="C2540" s="3" t="s">
        <v>6168</v>
      </c>
      <c r="D2540">
        <v>2560</v>
      </c>
      <c r="E2540">
        <v>4308</v>
      </c>
      <c r="F2540" t="s">
        <v>8219</v>
      </c>
      <c r="G2540" t="s">
        <v>8225</v>
      </c>
      <c r="H2540" t="s">
        <v>8247</v>
      </c>
      <c r="I2540">
        <v>1425326400</v>
      </c>
      <c r="J2540">
        <v>1421916830</v>
      </c>
      <c r="K2540" t="b">
        <v>0</v>
      </c>
      <c r="L2540">
        <v>410</v>
      </c>
      <c r="M2540" t="b">
        <v>1</v>
      </c>
      <c r="N2540" t="s">
        <v>8295</v>
      </c>
      <c r="O2540">
        <f t="shared" si="156"/>
        <v>168.28</v>
      </c>
      <c r="P2540">
        <f t="shared" si="157"/>
        <v>10.51</v>
      </c>
      <c r="Q2540" s="5" t="s">
        <v>8319</v>
      </c>
      <c r="R2540" t="s">
        <v>8349</v>
      </c>
      <c r="S2540" s="9">
        <f t="shared" si="158"/>
        <v>42026.03738425926</v>
      </c>
      <c r="T2540" s="9">
        <f t="shared" si="159"/>
        <v>42065.499999999993</v>
      </c>
    </row>
    <row r="2541" spans="1:20" ht="48">
      <c r="A2541">
        <v>2059</v>
      </c>
      <c r="B2541" s="3" t="s">
        <v>2060</v>
      </c>
      <c r="C2541" s="3" t="s">
        <v>6169</v>
      </c>
      <c r="D2541">
        <v>30000</v>
      </c>
      <c r="E2541">
        <v>43037</v>
      </c>
      <c r="F2541" t="s">
        <v>8219</v>
      </c>
      <c r="G2541" t="s">
        <v>8224</v>
      </c>
      <c r="H2541" t="s">
        <v>8246</v>
      </c>
      <c r="I2541">
        <v>1454277540</v>
      </c>
      <c r="J2541">
        <v>1450880854</v>
      </c>
      <c r="K2541" t="b">
        <v>0</v>
      </c>
      <c r="L2541">
        <v>375</v>
      </c>
      <c r="M2541" t="b">
        <v>1</v>
      </c>
      <c r="N2541" t="s">
        <v>8295</v>
      </c>
      <c r="O2541">
        <f t="shared" si="156"/>
        <v>143.46</v>
      </c>
      <c r="P2541">
        <f t="shared" si="157"/>
        <v>114.77</v>
      </c>
      <c r="Q2541" s="5" t="s">
        <v>8319</v>
      </c>
      <c r="R2541" t="s">
        <v>8349</v>
      </c>
      <c r="S2541" s="9">
        <f t="shared" si="158"/>
        <v>42361.269143518519</v>
      </c>
      <c r="T2541" s="9">
        <f t="shared" si="159"/>
        <v>42400.582638888889</v>
      </c>
    </row>
    <row r="2542" spans="1:20" ht="48">
      <c r="A2542">
        <v>2060</v>
      </c>
      <c r="B2542" s="3" t="s">
        <v>2061</v>
      </c>
      <c r="C2542" s="3" t="s">
        <v>6170</v>
      </c>
      <c r="D2542">
        <v>25000</v>
      </c>
      <c r="E2542">
        <v>49100</v>
      </c>
      <c r="F2542" t="s">
        <v>8219</v>
      </c>
      <c r="G2542" t="s">
        <v>8224</v>
      </c>
      <c r="H2542" t="s">
        <v>8246</v>
      </c>
      <c r="I2542">
        <v>1406129150</v>
      </c>
      <c r="J2542">
        <v>1400945150</v>
      </c>
      <c r="K2542" t="b">
        <v>0</v>
      </c>
      <c r="L2542">
        <v>1364</v>
      </c>
      <c r="M2542" t="b">
        <v>1</v>
      </c>
      <c r="N2542" t="s">
        <v>8295</v>
      </c>
      <c r="O2542">
        <f t="shared" si="156"/>
        <v>196.4</v>
      </c>
      <c r="P2542">
        <f t="shared" si="157"/>
        <v>36</v>
      </c>
      <c r="Q2542" s="5" t="s">
        <v>8319</v>
      </c>
      <c r="R2542" t="s">
        <v>8349</v>
      </c>
      <c r="S2542" s="9">
        <f t="shared" si="158"/>
        <v>41783.309606481482</v>
      </c>
      <c r="T2542" s="9">
        <f t="shared" si="159"/>
        <v>41843.309606481482</v>
      </c>
    </row>
    <row r="2543" spans="1:20" ht="48">
      <c r="A2543">
        <v>2061</v>
      </c>
      <c r="B2543" s="3" t="s">
        <v>2062</v>
      </c>
      <c r="C2543" s="3" t="s">
        <v>6171</v>
      </c>
      <c r="D2543">
        <v>5000</v>
      </c>
      <c r="E2543">
        <v>5396</v>
      </c>
      <c r="F2543" t="s">
        <v>8219</v>
      </c>
      <c r="G2543" t="s">
        <v>8224</v>
      </c>
      <c r="H2543" t="s">
        <v>8246</v>
      </c>
      <c r="I2543">
        <v>1483208454</v>
      </c>
      <c r="J2543">
        <v>1480616454</v>
      </c>
      <c r="K2543" t="b">
        <v>0</v>
      </c>
      <c r="L2543">
        <v>35</v>
      </c>
      <c r="M2543" t="b">
        <v>1</v>
      </c>
      <c r="N2543" t="s">
        <v>8295</v>
      </c>
      <c r="O2543">
        <f t="shared" si="156"/>
        <v>107.92</v>
      </c>
      <c r="P2543">
        <f t="shared" si="157"/>
        <v>154.16999999999999</v>
      </c>
      <c r="Q2543" s="5" t="s">
        <v>8319</v>
      </c>
      <c r="R2543" t="s">
        <v>8349</v>
      </c>
      <c r="S2543" s="9">
        <f t="shared" si="158"/>
        <v>42705.431180555555</v>
      </c>
      <c r="T2543" s="9">
        <f t="shared" si="159"/>
        <v>42735.431180555555</v>
      </c>
    </row>
    <row r="2544" spans="1:20" ht="48">
      <c r="A2544">
        <v>2062</v>
      </c>
      <c r="B2544" s="3" t="s">
        <v>2063</v>
      </c>
      <c r="C2544" s="3" t="s">
        <v>6172</v>
      </c>
      <c r="D2544">
        <v>100000</v>
      </c>
      <c r="E2544">
        <v>114977</v>
      </c>
      <c r="F2544" t="s">
        <v>8219</v>
      </c>
      <c r="G2544" t="s">
        <v>8232</v>
      </c>
      <c r="H2544" t="s">
        <v>8253</v>
      </c>
      <c r="I2544">
        <v>1458807098</v>
      </c>
      <c r="J2544">
        <v>1456218698</v>
      </c>
      <c r="K2544" t="b">
        <v>0</v>
      </c>
      <c r="L2544">
        <v>203</v>
      </c>
      <c r="M2544" t="b">
        <v>1</v>
      </c>
      <c r="N2544" t="s">
        <v>8295</v>
      </c>
      <c r="O2544">
        <f t="shared" si="156"/>
        <v>114.98</v>
      </c>
      <c r="P2544">
        <f t="shared" si="157"/>
        <v>566.39</v>
      </c>
      <c r="Q2544" s="5" t="s">
        <v>8319</v>
      </c>
      <c r="R2544" t="s">
        <v>8349</v>
      </c>
      <c r="S2544" s="9">
        <f t="shared" si="158"/>
        <v>42423.049745370365</v>
      </c>
      <c r="T2544" s="9">
        <f t="shared" si="159"/>
        <v>42453.0080787037</v>
      </c>
    </row>
    <row r="2545" spans="1:20" ht="32">
      <c r="A2545">
        <v>2063</v>
      </c>
      <c r="B2545" s="3" t="s">
        <v>2064</v>
      </c>
      <c r="C2545" s="3" t="s">
        <v>6173</v>
      </c>
      <c r="D2545">
        <v>4000</v>
      </c>
      <c r="E2545">
        <v>5922</v>
      </c>
      <c r="F2545" t="s">
        <v>8219</v>
      </c>
      <c r="G2545" t="s">
        <v>8236</v>
      </c>
      <c r="H2545" t="s">
        <v>8249</v>
      </c>
      <c r="I2545">
        <v>1463333701</v>
      </c>
      <c r="J2545">
        <v>1460482501</v>
      </c>
      <c r="K2545" t="b">
        <v>0</v>
      </c>
      <c r="L2545">
        <v>49</v>
      </c>
      <c r="M2545" t="b">
        <v>1</v>
      </c>
      <c r="N2545" t="s">
        <v>8295</v>
      </c>
      <c r="O2545">
        <f t="shared" si="156"/>
        <v>148.05000000000001</v>
      </c>
      <c r="P2545">
        <f t="shared" si="157"/>
        <v>120.86</v>
      </c>
      <c r="Q2545" s="5" t="s">
        <v>8319</v>
      </c>
      <c r="R2545" t="s">
        <v>8349</v>
      </c>
      <c r="S2545" s="9">
        <f t="shared" si="158"/>
        <v>42472.399317129624</v>
      </c>
      <c r="T2545" s="9">
        <f t="shared" si="159"/>
        <v>42505.399317129624</v>
      </c>
    </row>
    <row r="2546" spans="1:20" ht="48">
      <c r="A2546">
        <v>2064</v>
      </c>
      <c r="B2546" s="3" t="s">
        <v>2065</v>
      </c>
      <c r="C2546" s="3" t="s">
        <v>6174</v>
      </c>
      <c r="D2546">
        <v>261962</v>
      </c>
      <c r="E2546">
        <v>500784.27</v>
      </c>
      <c r="F2546" t="s">
        <v>8219</v>
      </c>
      <c r="G2546" t="s">
        <v>8224</v>
      </c>
      <c r="H2546" t="s">
        <v>8246</v>
      </c>
      <c r="I2546">
        <v>1370001600</v>
      </c>
      <c r="J2546">
        <v>1366879523</v>
      </c>
      <c r="K2546" t="b">
        <v>0</v>
      </c>
      <c r="L2546">
        <v>5812</v>
      </c>
      <c r="M2546" t="b">
        <v>1</v>
      </c>
      <c r="N2546" t="s">
        <v>8295</v>
      </c>
      <c r="O2546">
        <f t="shared" si="156"/>
        <v>191.17</v>
      </c>
      <c r="P2546">
        <f t="shared" si="157"/>
        <v>86.16</v>
      </c>
      <c r="Q2546" s="5" t="s">
        <v>8319</v>
      </c>
      <c r="R2546" t="s">
        <v>8349</v>
      </c>
      <c r="S2546" s="9">
        <f t="shared" si="158"/>
        <v>41389.0315162037</v>
      </c>
      <c r="T2546" s="9">
        <f t="shared" si="159"/>
        <v>41425.166666666664</v>
      </c>
    </row>
    <row r="2547" spans="1:20" ht="48">
      <c r="A2547">
        <v>2065</v>
      </c>
      <c r="B2547" s="3" t="s">
        <v>2066</v>
      </c>
      <c r="C2547" s="3" t="s">
        <v>6175</v>
      </c>
      <c r="D2547">
        <v>40000</v>
      </c>
      <c r="E2547">
        <v>79686.05</v>
      </c>
      <c r="F2547" t="s">
        <v>8219</v>
      </c>
      <c r="G2547" t="s">
        <v>8225</v>
      </c>
      <c r="H2547" t="s">
        <v>8247</v>
      </c>
      <c r="I2547">
        <v>1387958429</v>
      </c>
      <c r="J2547">
        <v>1385366429</v>
      </c>
      <c r="K2547" t="b">
        <v>0</v>
      </c>
      <c r="L2547">
        <v>1556</v>
      </c>
      <c r="M2547" t="b">
        <v>1</v>
      </c>
      <c r="N2547" t="s">
        <v>8295</v>
      </c>
      <c r="O2547">
        <f t="shared" si="156"/>
        <v>199.22</v>
      </c>
      <c r="P2547">
        <f t="shared" si="157"/>
        <v>51.21</v>
      </c>
      <c r="Q2547" s="5" t="s">
        <v>8319</v>
      </c>
      <c r="R2547" t="s">
        <v>8349</v>
      </c>
      <c r="S2547" s="9">
        <f t="shared" si="158"/>
        <v>41603.000335648147</v>
      </c>
      <c r="T2547" s="9">
        <f t="shared" si="159"/>
        <v>41633.000335648147</v>
      </c>
    </row>
    <row r="2548" spans="1:20" ht="48">
      <c r="A2548">
        <v>2066</v>
      </c>
      <c r="B2548" s="3" t="s">
        <v>2067</v>
      </c>
      <c r="C2548" s="3" t="s">
        <v>6176</v>
      </c>
      <c r="D2548">
        <v>2000</v>
      </c>
      <c r="E2548">
        <v>4372</v>
      </c>
      <c r="F2548" t="s">
        <v>8219</v>
      </c>
      <c r="G2548" t="s">
        <v>8224</v>
      </c>
      <c r="H2548" t="s">
        <v>8246</v>
      </c>
      <c r="I2548">
        <v>1408818683</v>
      </c>
      <c r="J2548">
        <v>1406226683</v>
      </c>
      <c r="K2548" t="b">
        <v>0</v>
      </c>
      <c r="L2548">
        <v>65</v>
      </c>
      <c r="M2548" t="b">
        <v>1</v>
      </c>
      <c r="N2548" t="s">
        <v>8295</v>
      </c>
      <c r="O2548">
        <f t="shared" si="156"/>
        <v>218.6</v>
      </c>
      <c r="P2548">
        <f t="shared" si="157"/>
        <v>67.260000000000005</v>
      </c>
      <c r="Q2548" s="5" t="s">
        <v>8319</v>
      </c>
      <c r="R2548" t="s">
        <v>8349</v>
      </c>
      <c r="S2548" s="9">
        <f t="shared" si="158"/>
        <v>41844.438460648147</v>
      </c>
      <c r="T2548" s="9">
        <f t="shared" si="159"/>
        <v>41874.438460648147</v>
      </c>
    </row>
    <row r="2549" spans="1:20" ht="48">
      <c r="A2549">
        <v>2067</v>
      </c>
      <c r="B2549" s="3" t="s">
        <v>2068</v>
      </c>
      <c r="C2549" s="3" t="s">
        <v>6177</v>
      </c>
      <c r="D2549">
        <v>495</v>
      </c>
      <c r="E2549">
        <v>628</v>
      </c>
      <c r="F2549" t="s">
        <v>8219</v>
      </c>
      <c r="G2549" t="s">
        <v>8225</v>
      </c>
      <c r="H2549" t="s">
        <v>8247</v>
      </c>
      <c r="I2549">
        <v>1432499376</v>
      </c>
      <c r="J2549">
        <v>1429648176</v>
      </c>
      <c r="K2549" t="b">
        <v>0</v>
      </c>
      <c r="L2549">
        <v>10</v>
      </c>
      <c r="M2549" t="b">
        <v>1</v>
      </c>
      <c r="N2549" t="s">
        <v>8295</v>
      </c>
      <c r="O2549">
        <f t="shared" si="156"/>
        <v>126.87</v>
      </c>
      <c r="P2549">
        <f t="shared" si="157"/>
        <v>62.8</v>
      </c>
      <c r="Q2549" s="5" t="s">
        <v>8319</v>
      </c>
      <c r="R2549" t="s">
        <v>8349</v>
      </c>
      <c r="S2549" s="9">
        <f t="shared" si="158"/>
        <v>42115.520555555551</v>
      </c>
      <c r="T2549" s="9">
        <f t="shared" si="159"/>
        <v>42148.520555555551</v>
      </c>
    </row>
    <row r="2550" spans="1:20" ht="48">
      <c r="A2550">
        <v>2068</v>
      </c>
      <c r="B2550" s="3" t="s">
        <v>2069</v>
      </c>
      <c r="C2550" s="3" t="s">
        <v>6178</v>
      </c>
      <c r="D2550">
        <v>25000</v>
      </c>
      <c r="E2550">
        <v>26305.97</v>
      </c>
      <c r="F2550" t="s">
        <v>8219</v>
      </c>
      <c r="G2550" t="s">
        <v>8224</v>
      </c>
      <c r="H2550" t="s">
        <v>8246</v>
      </c>
      <c r="I2550">
        <v>1476994315</v>
      </c>
      <c r="J2550">
        <v>1474402315</v>
      </c>
      <c r="K2550" t="b">
        <v>0</v>
      </c>
      <c r="L2550">
        <v>76</v>
      </c>
      <c r="M2550" t="b">
        <v>1</v>
      </c>
      <c r="N2550" t="s">
        <v>8295</v>
      </c>
      <c r="O2550">
        <f t="shared" si="156"/>
        <v>105.22</v>
      </c>
      <c r="P2550">
        <f t="shared" si="157"/>
        <v>346.13</v>
      </c>
      <c r="Q2550" s="5" t="s">
        <v>8319</v>
      </c>
      <c r="R2550" t="s">
        <v>8349</v>
      </c>
      <c r="S2550" s="9">
        <f t="shared" si="158"/>
        <v>42633.508275462962</v>
      </c>
      <c r="T2550" s="9">
        <f t="shared" si="159"/>
        <v>42663.508275462962</v>
      </c>
    </row>
    <row r="2551" spans="1:20" ht="48">
      <c r="A2551">
        <v>2069</v>
      </c>
      <c r="B2551" s="3" t="s">
        <v>2070</v>
      </c>
      <c r="C2551" s="3" t="s">
        <v>6179</v>
      </c>
      <c r="D2551">
        <v>50000</v>
      </c>
      <c r="E2551">
        <v>64203.33</v>
      </c>
      <c r="F2551" t="s">
        <v>8219</v>
      </c>
      <c r="G2551" t="s">
        <v>8224</v>
      </c>
      <c r="H2551" t="s">
        <v>8246</v>
      </c>
      <c r="I2551">
        <v>1451776791</v>
      </c>
      <c r="J2551">
        <v>1449098391</v>
      </c>
      <c r="K2551" t="b">
        <v>0</v>
      </c>
      <c r="L2551">
        <v>263</v>
      </c>
      <c r="M2551" t="b">
        <v>1</v>
      </c>
      <c r="N2551" t="s">
        <v>8295</v>
      </c>
      <c r="O2551">
        <f t="shared" si="156"/>
        <v>128.41</v>
      </c>
      <c r="P2551">
        <f t="shared" si="157"/>
        <v>244.12</v>
      </c>
      <c r="Q2551" s="5" t="s">
        <v>8319</v>
      </c>
      <c r="R2551" t="s">
        <v>8349</v>
      </c>
      <c r="S2551" s="9">
        <f t="shared" si="158"/>
        <v>42340.638784722221</v>
      </c>
      <c r="T2551" s="9">
        <f t="shared" si="159"/>
        <v>42371.638784722221</v>
      </c>
    </row>
    <row r="2552" spans="1:20" ht="48">
      <c r="A2552">
        <v>2070</v>
      </c>
      <c r="B2552" s="3" t="s">
        <v>2071</v>
      </c>
      <c r="C2552" s="3" t="s">
        <v>6180</v>
      </c>
      <c r="D2552">
        <v>125000</v>
      </c>
      <c r="E2552">
        <v>396659</v>
      </c>
      <c r="F2552" t="s">
        <v>8219</v>
      </c>
      <c r="G2552" t="s">
        <v>8236</v>
      </c>
      <c r="H2552" t="s">
        <v>8249</v>
      </c>
      <c r="I2552">
        <v>1467128723</v>
      </c>
      <c r="J2552">
        <v>1464536723</v>
      </c>
      <c r="K2552" t="b">
        <v>0</v>
      </c>
      <c r="L2552">
        <v>1530</v>
      </c>
      <c r="M2552" t="b">
        <v>1</v>
      </c>
      <c r="N2552" t="s">
        <v>8295</v>
      </c>
      <c r="O2552">
        <f t="shared" si="156"/>
        <v>317.33</v>
      </c>
      <c r="P2552">
        <f t="shared" si="157"/>
        <v>259.25</v>
      </c>
      <c r="Q2552" s="5" t="s">
        <v>8319</v>
      </c>
      <c r="R2552" t="s">
        <v>8349</v>
      </c>
      <c r="S2552" s="9">
        <f t="shared" si="158"/>
        <v>42519.323182870365</v>
      </c>
      <c r="T2552" s="9">
        <f t="shared" si="159"/>
        <v>42549.323182870365</v>
      </c>
    </row>
    <row r="2553" spans="1:20" ht="48">
      <c r="A2553">
        <v>2071</v>
      </c>
      <c r="B2553" s="3" t="s">
        <v>2072</v>
      </c>
      <c r="C2553" s="3" t="s">
        <v>6181</v>
      </c>
      <c r="D2553">
        <v>20000</v>
      </c>
      <c r="E2553">
        <v>56146</v>
      </c>
      <c r="F2553" t="s">
        <v>8219</v>
      </c>
      <c r="G2553" t="s">
        <v>8224</v>
      </c>
      <c r="H2553" t="s">
        <v>8246</v>
      </c>
      <c r="I2553">
        <v>1475390484</v>
      </c>
      <c r="J2553">
        <v>1471502484</v>
      </c>
      <c r="K2553" t="b">
        <v>0</v>
      </c>
      <c r="L2553">
        <v>278</v>
      </c>
      <c r="M2553" t="b">
        <v>1</v>
      </c>
      <c r="N2553" t="s">
        <v>8295</v>
      </c>
      <c r="O2553">
        <f t="shared" si="156"/>
        <v>280.73</v>
      </c>
      <c r="P2553">
        <f t="shared" si="157"/>
        <v>201.96</v>
      </c>
      <c r="Q2553" s="5" t="s">
        <v>8319</v>
      </c>
      <c r="R2553" t="s">
        <v>8349</v>
      </c>
      <c r="S2553" s="9">
        <f t="shared" si="158"/>
        <v>42599.945416666662</v>
      </c>
      <c r="T2553" s="9">
        <f t="shared" si="159"/>
        <v>42644.945416666662</v>
      </c>
    </row>
    <row r="2554" spans="1:20" ht="48">
      <c r="A2554">
        <v>2072</v>
      </c>
      <c r="B2554" s="3" t="s">
        <v>2073</v>
      </c>
      <c r="C2554" s="3" t="s">
        <v>6182</v>
      </c>
      <c r="D2554">
        <v>71500</v>
      </c>
      <c r="E2554">
        <v>79173</v>
      </c>
      <c r="F2554" t="s">
        <v>8219</v>
      </c>
      <c r="G2554" t="s">
        <v>8224</v>
      </c>
      <c r="H2554" t="s">
        <v>8246</v>
      </c>
      <c r="I2554">
        <v>1462629432</v>
      </c>
      <c r="J2554">
        <v>1460037432</v>
      </c>
      <c r="K2554" t="b">
        <v>0</v>
      </c>
      <c r="L2554">
        <v>350</v>
      </c>
      <c r="M2554" t="b">
        <v>1</v>
      </c>
      <c r="N2554" t="s">
        <v>8295</v>
      </c>
      <c r="O2554">
        <f t="shared" si="156"/>
        <v>110.73</v>
      </c>
      <c r="P2554">
        <f t="shared" si="157"/>
        <v>226.21</v>
      </c>
      <c r="Q2554" s="5" t="s">
        <v>8319</v>
      </c>
      <c r="R2554" t="s">
        <v>8349</v>
      </c>
      <c r="S2554" s="9">
        <f t="shared" si="158"/>
        <v>42467.248055555552</v>
      </c>
      <c r="T2554" s="9">
        <f t="shared" si="159"/>
        <v>42497.248055555552</v>
      </c>
    </row>
    <row r="2555" spans="1:20" ht="48">
      <c r="A2555">
        <v>2073</v>
      </c>
      <c r="B2555" s="3" t="s">
        <v>2074</v>
      </c>
      <c r="C2555" s="3" t="s">
        <v>6183</v>
      </c>
      <c r="D2555">
        <v>100000</v>
      </c>
      <c r="E2555">
        <v>152604.29999999999</v>
      </c>
      <c r="F2555" t="s">
        <v>8219</v>
      </c>
      <c r="G2555" t="s">
        <v>8224</v>
      </c>
      <c r="H2555" t="s">
        <v>8246</v>
      </c>
      <c r="I2555">
        <v>1431100918</v>
      </c>
      <c r="J2555">
        <v>1427212918</v>
      </c>
      <c r="K2555" t="b">
        <v>0</v>
      </c>
      <c r="L2555">
        <v>470</v>
      </c>
      <c r="M2555" t="b">
        <v>1</v>
      </c>
      <c r="N2555" t="s">
        <v>8295</v>
      </c>
      <c r="O2555">
        <f t="shared" si="156"/>
        <v>152.6</v>
      </c>
      <c r="P2555">
        <f t="shared" si="157"/>
        <v>324.69</v>
      </c>
      <c r="Q2555" s="5" t="s">
        <v>8319</v>
      </c>
      <c r="R2555" t="s">
        <v>8349</v>
      </c>
      <c r="S2555" s="9">
        <f t="shared" si="158"/>
        <v>42087.334699074076</v>
      </c>
      <c r="T2555" s="9">
        <f t="shared" si="159"/>
        <v>42132.334699074076</v>
      </c>
    </row>
    <row r="2556" spans="1:20" ht="32">
      <c r="A2556">
        <v>2074</v>
      </c>
      <c r="B2556" s="3" t="s">
        <v>2075</v>
      </c>
      <c r="C2556" s="3" t="s">
        <v>6184</v>
      </c>
      <c r="D2556">
        <v>600</v>
      </c>
      <c r="E2556">
        <v>615</v>
      </c>
      <c r="F2556" t="s">
        <v>8219</v>
      </c>
      <c r="G2556" t="s">
        <v>8224</v>
      </c>
      <c r="H2556" t="s">
        <v>8246</v>
      </c>
      <c r="I2556">
        <v>1462564182</v>
      </c>
      <c r="J2556">
        <v>1459972182</v>
      </c>
      <c r="K2556" t="b">
        <v>0</v>
      </c>
      <c r="L2556">
        <v>3</v>
      </c>
      <c r="M2556" t="b">
        <v>1</v>
      </c>
      <c r="N2556" t="s">
        <v>8295</v>
      </c>
      <c r="O2556">
        <f t="shared" si="156"/>
        <v>102.5</v>
      </c>
      <c r="P2556">
        <f t="shared" si="157"/>
        <v>205</v>
      </c>
      <c r="Q2556" s="5" t="s">
        <v>8319</v>
      </c>
      <c r="R2556" t="s">
        <v>8349</v>
      </c>
      <c r="S2556" s="9">
        <f t="shared" si="158"/>
        <v>42466.492847222216</v>
      </c>
      <c r="T2556" s="9">
        <f t="shared" si="159"/>
        <v>42496.492847222216</v>
      </c>
    </row>
    <row r="2557" spans="1:20" ht="48">
      <c r="A2557">
        <v>2075</v>
      </c>
      <c r="B2557" s="3" t="s">
        <v>2076</v>
      </c>
      <c r="C2557" s="3" t="s">
        <v>6185</v>
      </c>
      <c r="D2557">
        <v>9999</v>
      </c>
      <c r="E2557">
        <v>167820.6</v>
      </c>
      <c r="F2557" t="s">
        <v>8219</v>
      </c>
      <c r="G2557" t="s">
        <v>8224</v>
      </c>
      <c r="H2557" t="s">
        <v>8246</v>
      </c>
      <c r="I2557">
        <v>1374769288</v>
      </c>
      <c r="J2557">
        <v>1372177288</v>
      </c>
      <c r="K2557" t="b">
        <v>0</v>
      </c>
      <c r="L2557">
        <v>8200</v>
      </c>
      <c r="M2557" t="b">
        <v>1</v>
      </c>
      <c r="N2557" t="s">
        <v>8295</v>
      </c>
      <c r="O2557">
        <f t="shared" si="156"/>
        <v>1678.37</v>
      </c>
      <c r="P2557">
        <f t="shared" si="157"/>
        <v>20.47</v>
      </c>
      <c r="Q2557" s="5" t="s">
        <v>8319</v>
      </c>
      <c r="R2557" t="s">
        <v>8349</v>
      </c>
      <c r="S2557" s="9">
        <f t="shared" si="158"/>
        <v>41450.348240740735</v>
      </c>
      <c r="T2557" s="9">
        <f t="shared" si="159"/>
        <v>41480.348240740735</v>
      </c>
    </row>
    <row r="2558" spans="1:20" ht="32">
      <c r="A2558">
        <v>2076</v>
      </c>
      <c r="B2558" s="3" t="s">
        <v>2077</v>
      </c>
      <c r="C2558" s="3" t="s">
        <v>6186</v>
      </c>
      <c r="D2558">
        <v>179000</v>
      </c>
      <c r="E2558">
        <v>972594.99</v>
      </c>
      <c r="F2558" t="s">
        <v>8219</v>
      </c>
      <c r="G2558" t="s">
        <v>8225</v>
      </c>
      <c r="H2558" t="s">
        <v>8247</v>
      </c>
      <c r="I2558">
        <v>1406149689</v>
      </c>
      <c r="J2558">
        <v>1402693689</v>
      </c>
      <c r="K2558" t="b">
        <v>0</v>
      </c>
      <c r="L2558">
        <v>8359</v>
      </c>
      <c r="M2558" t="b">
        <v>1</v>
      </c>
      <c r="N2558" t="s">
        <v>8295</v>
      </c>
      <c r="O2558">
        <f t="shared" si="156"/>
        <v>543.35</v>
      </c>
      <c r="P2558">
        <f t="shared" si="157"/>
        <v>116.35</v>
      </c>
      <c r="Q2558" s="5" t="s">
        <v>8319</v>
      </c>
      <c r="R2558" t="s">
        <v>8349</v>
      </c>
      <c r="S2558" s="9">
        <f t="shared" si="158"/>
        <v>41803.547326388885</v>
      </c>
      <c r="T2558" s="9">
        <f t="shared" si="159"/>
        <v>41843.547326388885</v>
      </c>
    </row>
    <row r="2559" spans="1:20" ht="48">
      <c r="A2559">
        <v>2077</v>
      </c>
      <c r="B2559" s="3" t="s">
        <v>2078</v>
      </c>
      <c r="C2559" s="3" t="s">
        <v>6187</v>
      </c>
      <c r="D2559">
        <v>50000</v>
      </c>
      <c r="E2559">
        <v>57754</v>
      </c>
      <c r="F2559" t="s">
        <v>8219</v>
      </c>
      <c r="G2559" t="s">
        <v>8224</v>
      </c>
      <c r="H2559" t="s">
        <v>8246</v>
      </c>
      <c r="I2559">
        <v>1433538000</v>
      </c>
      <c r="J2559">
        <v>1428541276</v>
      </c>
      <c r="K2559" t="b">
        <v>0</v>
      </c>
      <c r="L2559">
        <v>188</v>
      </c>
      <c r="M2559" t="b">
        <v>1</v>
      </c>
      <c r="N2559" t="s">
        <v>8295</v>
      </c>
      <c r="O2559">
        <f t="shared" si="156"/>
        <v>115.51</v>
      </c>
      <c r="P2559">
        <f t="shared" si="157"/>
        <v>307.2</v>
      </c>
      <c r="Q2559" s="5" t="s">
        <v>8319</v>
      </c>
      <c r="R2559" t="s">
        <v>8349</v>
      </c>
      <c r="S2559" s="9">
        <f t="shared" si="158"/>
        <v>42102.70921296296</v>
      </c>
      <c r="T2559" s="9">
        <f t="shared" si="159"/>
        <v>42160.541666666664</v>
      </c>
    </row>
    <row r="2560" spans="1:20" ht="48">
      <c r="A2560">
        <v>2078</v>
      </c>
      <c r="B2560" s="3" t="s">
        <v>2079</v>
      </c>
      <c r="C2560" s="3" t="s">
        <v>6188</v>
      </c>
      <c r="D2560">
        <v>20000</v>
      </c>
      <c r="E2560">
        <v>26241</v>
      </c>
      <c r="F2560" t="s">
        <v>8219</v>
      </c>
      <c r="G2560" t="s">
        <v>8227</v>
      </c>
      <c r="H2560" t="s">
        <v>8249</v>
      </c>
      <c r="I2560">
        <v>1482085857</v>
      </c>
      <c r="J2560">
        <v>1479493857</v>
      </c>
      <c r="K2560" t="b">
        <v>0</v>
      </c>
      <c r="L2560">
        <v>48</v>
      </c>
      <c r="M2560" t="b">
        <v>1</v>
      </c>
      <c r="N2560" t="s">
        <v>8295</v>
      </c>
      <c r="O2560">
        <f t="shared" si="156"/>
        <v>131.21</v>
      </c>
      <c r="P2560">
        <f t="shared" si="157"/>
        <v>546.69000000000005</v>
      </c>
      <c r="Q2560" s="5" t="s">
        <v>8319</v>
      </c>
      <c r="R2560" t="s">
        <v>8349</v>
      </c>
      <c r="S2560" s="9">
        <f t="shared" si="158"/>
        <v>42692.438159722216</v>
      </c>
      <c r="T2560" s="9">
        <f t="shared" si="159"/>
        <v>42722.438159722216</v>
      </c>
    </row>
    <row r="2561" spans="1:20" ht="48">
      <c r="A2561">
        <v>2079</v>
      </c>
      <c r="B2561" s="3" t="s">
        <v>2080</v>
      </c>
      <c r="C2561" s="3" t="s">
        <v>6189</v>
      </c>
      <c r="D2561">
        <v>10000</v>
      </c>
      <c r="E2561">
        <v>28817</v>
      </c>
      <c r="F2561" t="s">
        <v>8219</v>
      </c>
      <c r="G2561" t="s">
        <v>8225</v>
      </c>
      <c r="H2561" t="s">
        <v>8247</v>
      </c>
      <c r="I2561">
        <v>1435258800</v>
      </c>
      <c r="J2561">
        <v>1432659793</v>
      </c>
      <c r="K2561" t="b">
        <v>0</v>
      </c>
      <c r="L2561">
        <v>607</v>
      </c>
      <c r="M2561" t="b">
        <v>1</v>
      </c>
      <c r="N2561" t="s">
        <v>8295</v>
      </c>
      <c r="O2561">
        <f t="shared" si="156"/>
        <v>288.17</v>
      </c>
      <c r="P2561">
        <f t="shared" si="157"/>
        <v>47.47</v>
      </c>
      <c r="Q2561" s="5" t="s">
        <v>8319</v>
      </c>
      <c r="R2561" t="s">
        <v>8349</v>
      </c>
      <c r="S2561" s="9">
        <f t="shared" si="158"/>
        <v>42150.377233796295</v>
      </c>
      <c r="T2561" s="9">
        <f t="shared" si="159"/>
        <v>42180.458333333336</v>
      </c>
    </row>
    <row r="2562" spans="1:20" ht="48">
      <c r="A2562">
        <v>2080</v>
      </c>
      <c r="B2562" s="3" t="s">
        <v>2081</v>
      </c>
      <c r="C2562" s="3" t="s">
        <v>6190</v>
      </c>
      <c r="D2562">
        <v>1000</v>
      </c>
      <c r="E2562">
        <v>5078</v>
      </c>
      <c r="F2562" t="s">
        <v>8219</v>
      </c>
      <c r="G2562" t="s">
        <v>8224</v>
      </c>
      <c r="H2562" t="s">
        <v>8246</v>
      </c>
      <c r="I2562">
        <v>1447286300</v>
      </c>
      <c r="J2562">
        <v>1444690700</v>
      </c>
      <c r="K2562" t="b">
        <v>0</v>
      </c>
      <c r="L2562">
        <v>50</v>
      </c>
      <c r="M2562" t="b">
        <v>1</v>
      </c>
      <c r="N2562" t="s">
        <v>8295</v>
      </c>
      <c r="O2562">
        <f t="shared" ref="O2562:O2625" si="160">ROUND((E2562/D2562*100),2)</f>
        <v>507.8</v>
      </c>
      <c r="P2562">
        <f t="shared" ref="P2562:P2625" si="161">ROUND((E2562/L2562),2)</f>
        <v>101.56</v>
      </c>
      <c r="Q2562" s="5" t="s">
        <v>8319</v>
      </c>
      <c r="R2562" t="s">
        <v>8349</v>
      </c>
      <c r="S2562" s="9">
        <f t="shared" si="158"/>
        <v>42289.623842592591</v>
      </c>
      <c r="T2562" s="9">
        <f t="shared" si="159"/>
        <v>42319.665509259255</v>
      </c>
    </row>
    <row r="2563" spans="1:20" ht="48">
      <c r="A2563">
        <v>2341</v>
      </c>
      <c r="B2563" s="3" t="s">
        <v>2342</v>
      </c>
      <c r="C2563" s="3" t="s">
        <v>6451</v>
      </c>
      <c r="D2563">
        <v>5000</v>
      </c>
      <c r="E2563">
        <v>0</v>
      </c>
      <c r="F2563" t="s">
        <v>8220</v>
      </c>
      <c r="G2563" t="s">
        <v>8224</v>
      </c>
      <c r="H2563" t="s">
        <v>8246</v>
      </c>
      <c r="I2563">
        <v>1436729504</v>
      </c>
      <c r="J2563">
        <v>1434137504</v>
      </c>
      <c r="K2563" t="b">
        <v>0</v>
      </c>
      <c r="L2563">
        <v>0</v>
      </c>
      <c r="M2563" t="b">
        <v>0</v>
      </c>
      <c r="N2563" t="s">
        <v>8272</v>
      </c>
      <c r="O2563">
        <f t="shared" si="160"/>
        <v>0</v>
      </c>
      <c r="P2563" t="e">
        <f t="shared" si="161"/>
        <v>#DIV/0!</v>
      </c>
      <c r="Q2563" s="5" t="s">
        <v>8319</v>
      </c>
      <c r="R2563" t="s">
        <v>8320</v>
      </c>
      <c r="S2563" s="9">
        <f t="shared" ref="S2563:S2626" si="162">(J2563/86400)+25569+(-8/24)</f>
        <v>42167.480370370373</v>
      </c>
      <c r="T2563" s="9">
        <f t="shared" ref="T2563:T2626" si="163">(I2563/86400)+25569+(-8/24)</f>
        <v>42197.480370370373</v>
      </c>
    </row>
    <row r="2564" spans="1:20" ht="48">
      <c r="A2564">
        <v>2342</v>
      </c>
      <c r="B2564" s="3" t="s">
        <v>2343</v>
      </c>
      <c r="C2564" s="3" t="s">
        <v>6452</v>
      </c>
      <c r="D2564">
        <v>5500</v>
      </c>
      <c r="E2564">
        <v>0</v>
      </c>
      <c r="F2564" t="s">
        <v>8220</v>
      </c>
      <c r="G2564" t="s">
        <v>8224</v>
      </c>
      <c r="H2564" t="s">
        <v>8246</v>
      </c>
      <c r="I2564">
        <v>1412571600</v>
      </c>
      <c r="J2564">
        <v>1410799870</v>
      </c>
      <c r="K2564" t="b">
        <v>0</v>
      </c>
      <c r="L2564">
        <v>0</v>
      </c>
      <c r="M2564" t="b">
        <v>0</v>
      </c>
      <c r="N2564" t="s">
        <v>8272</v>
      </c>
      <c r="O2564">
        <f t="shared" si="160"/>
        <v>0</v>
      </c>
      <c r="P2564" t="e">
        <f t="shared" si="161"/>
        <v>#DIV/0!</v>
      </c>
      <c r="Q2564" s="5" t="s">
        <v>8319</v>
      </c>
      <c r="R2564" t="s">
        <v>8320</v>
      </c>
      <c r="S2564" s="9">
        <f t="shared" si="162"/>
        <v>41897.36886574074</v>
      </c>
      <c r="T2564" s="9">
        <f t="shared" si="163"/>
        <v>41917.875</v>
      </c>
    </row>
    <row r="2565" spans="1:20" ht="48">
      <c r="A2565">
        <v>2343</v>
      </c>
      <c r="B2565" s="3" t="s">
        <v>2344</v>
      </c>
      <c r="C2565" s="3" t="s">
        <v>6453</v>
      </c>
      <c r="D2565">
        <v>10000</v>
      </c>
      <c r="E2565">
        <v>300</v>
      </c>
      <c r="F2565" t="s">
        <v>8220</v>
      </c>
      <c r="G2565" t="s">
        <v>8224</v>
      </c>
      <c r="H2565" t="s">
        <v>8246</v>
      </c>
      <c r="I2565">
        <v>1452282420</v>
      </c>
      <c r="J2565">
        <v>1447962505</v>
      </c>
      <c r="K2565" t="b">
        <v>0</v>
      </c>
      <c r="L2565">
        <v>1</v>
      </c>
      <c r="M2565" t="b">
        <v>0</v>
      </c>
      <c r="N2565" t="s">
        <v>8272</v>
      </c>
      <c r="O2565">
        <f t="shared" si="160"/>
        <v>3</v>
      </c>
      <c r="P2565">
        <f t="shared" si="161"/>
        <v>300</v>
      </c>
      <c r="Q2565" s="5" t="s">
        <v>8319</v>
      </c>
      <c r="R2565" t="s">
        <v>8320</v>
      </c>
      <c r="S2565" s="9">
        <f t="shared" si="162"/>
        <v>42327.491956018515</v>
      </c>
      <c r="T2565" s="9">
        <f t="shared" si="163"/>
        <v>42377.490972222215</v>
      </c>
    </row>
    <row r="2566" spans="1:20" ht="48">
      <c r="A2566">
        <v>2344</v>
      </c>
      <c r="B2566" s="3" t="s">
        <v>2345</v>
      </c>
      <c r="C2566" s="3" t="s">
        <v>6454</v>
      </c>
      <c r="D2566">
        <v>1000</v>
      </c>
      <c r="E2566">
        <v>1</v>
      </c>
      <c r="F2566" t="s">
        <v>8220</v>
      </c>
      <c r="G2566" t="s">
        <v>8229</v>
      </c>
      <c r="H2566" t="s">
        <v>8251</v>
      </c>
      <c r="I2566">
        <v>1466789269</v>
      </c>
      <c r="J2566">
        <v>1464197269</v>
      </c>
      <c r="K2566" t="b">
        <v>0</v>
      </c>
      <c r="L2566">
        <v>1</v>
      </c>
      <c r="M2566" t="b">
        <v>0</v>
      </c>
      <c r="N2566" t="s">
        <v>8272</v>
      </c>
      <c r="O2566">
        <f t="shared" si="160"/>
        <v>0.1</v>
      </c>
      <c r="P2566">
        <f t="shared" si="161"/>
        <v>1</v>
      </c>
      <c r="Q2566" s="5" t="s">
        <v>8319</v>
      </c>
      <c r="R2566" t="s">
        <v>8320</v>
      </c>
      <c r="S2566" s="9">
        <f t="shared" si="162"/>
        <v>42515.394317129627</v>
      </c>
      <c r="T2566" s="9">
        <f t="shared" si="163"/>
        <v>42545.394317129627</v>
      </c>
    </row>
    <row r="2567" spans="1:20" ht="48">
      <c r="A2567">
        <v>2345</v>
      </c>
      <c r="B2567" s="3" t="s">
        <v>2346</v>
      </c>
      <c r="C2567" s="3" t="s">
        <v>6455</v>
      </c>
      <c r="D2567">
        <v>3000</v>
      </c>
      <c r="E2567">
        <v>0</v>
      </c>
      <c r="F2567" t="s">
        <v>8220</v>
      </c>
      <c r="G2567" t="s">
        <v>8224</v>
      </c>
      <c r="H2567" t="s">
        <v>8246</v>
      </c>
      <c r="I2567">
        <v>1427845140</v>
      </c>
      <c r="J2567">
        <v>1424822556</v>
      </c>
      <c r="K2567" t="b">
        <v>0</v>
      </c>
      <c r="L2567">
        <v>0</v>
      </c>
      <c r="M2567" t="b">
        <v>0</v>
      </c>
      <c r="N2567" t="s">
        <v>8272</v>
      </c>
      <c r="O2567">
        <f t="shared" si="160"/>
        <v>0</v>
      </c>
      <c r="P2567" t="e">
        <f t="shared" si="161"/>
        <v>#DIV/0!</v>
      </c>
      <c r="Q2567" s="5" t="s">
        <v>8319</v>
      </c>
      <c r="R2567" t="s">
        <v>8320</v>
      </c>
      <c r="S2567" s="9">
        <f t="shared" si="162"/>
        <v>42059.66847222222</v>
      </c>
      <c r="T2567" s="9">
        <f t="shared" si="163"/>
        <v>42094.652083333327</v>
      </c>
    </row>
    <row r="2568" spans="1:20" ht="48">
      <c r="A2568">
        <v>2346</v>
      </c>
      <c r="B2568" s="3" t="s">
        <v>2347</v>
      </c>
      <c r="C2568" s="3" t="s">
        <v>6456</v>
      </c>
      <c r="D2568">
        <v>60000</v>
      </c>
      <c r="E2568">
        <v>39</v>
      </c>
      <c r="F2568" t="s">
        <v>8220</v>
      </c>
      <c r="G2568" t="s">
        <v>8224</v>
      </c>
      <c r="H2568" t="s">
        <v>8246</v>
      </c>
      <c r="I2568">
        <v>1476731431</v>
      </c>
      <c r="J2568">
        <v>1472843431</v>
      </c>
      <c r="K2568" t="b">
        <v>0</v>
      </c>
      <c r="L2568">
        <v>3</v>
      </c>
      <c r="M2568" t="b">
        <v>0</v>
      </c>
      <c r="N2568" t="s">
        <v>8272</v>
      </c>
      <c r="O2568">
        <f t="shared" si="160"/>
        <v>7.0000000000000007E-2</v>
      </c>
      <c r="P2568">
        <f t="shared" si="161"/>
        <v>13</v>
      </c>
      <c r="Q2568" s="5" t="s">
        <v>8319</v>
      </c>
      <c r="R2568" t="s">
        <v>8320</v>
      </c>
      <c r="S2568" s="9">
        <f t="shared" si="162"/>
        <v>42615.465636574074</v>
      </c>
      <c r="T2568" s="9">
        <f t="shared" si="163"/>
        <v>42660.465636574074</v>
      </c>
    </row>
    <row r="2569" spans="1:20" ht="48">
      <c r="A2569">
        <v>2347</v>
      </c>
      <c r="B2569" s="3" t="s">
        <v>2348</v>
      </c>
      <c r="C2569" s="3" t="s">
        <v>6457</v>
      </c>
      <c r="D2569">
        <v>1000</v>
      </c>
      <c r="E2569">
        <v>15</v>
      </c>
      <c r="F2569" t="s">
        <v>8220</v>
      </c>
      <c r="G2569" t="s">
        <v>8224</v>
      </c>
      <c r="H2569" t="s">
        <v>8246</v>
      </c>
      <c r="I2569">
        <v>1472135676</v>
      </c>
      <c r="J2569">
        <v>1469543676</v>
      </c>
      <c r="K2569" t="b">
        <v>0</v>
      </c>
      <c r="L2569">
        <v>1</v>
      </c>
      <c r="M2569" t="b">
        <v>0</v>
      </c>
      <c r="N2569" t="s">
        <v>8272</v>
      </c>
      <c r="O2569">
        <f t="shared" si="160"/>
        <v>1.5</v>
      </c>
      <c r="P2569">
        <f t="shared" si="161"/>
        <v>15</v>
      </c>
      <c r="Q2569" s="5" t="s">
        <v>8319</v>
      </c>
      <c r="R2569" t="s">
        <v>8320</v>
      </c>
      <c r="S2569" s="9">
        <f t="shared" si="162"/>
        <v>42577.27402777777</v>
      </c>
      <c r="T2569" s="9">
        <f t="shared" si="163"/>
        <v>42607.27402777777</v>
      </c>
    </row>
    <row r="2570" spans="1:20" ht="48">
      <c r="A2570">
        <v>2348</v>
      </c>
      <c r="B2570" s="3" t="s">
        <v>2349</v>
      </c>
      <c r="C2570" s="3" t="s">
        <v>6458</v>
      </c>
      <c r="D2570">
        <v>70000</v>
      </c>
      <c r="E2570">
        <v>270</v>
      </c>
      <c r="F2570" t="s">
        <v>8220</v>
      </c>
      <c r="G2570" t="s">
        <v>8224</v>
      </c>
      <c r="H2570" t="s">
        <v>8246</v>
      </c>
      <c r="I2570">
        <v>1456006938</v>
      </c>
      <c r="J2570">
        <v>1450822938</v>
      </c>
      <c r="K2570" t="b">
        <v>0</v>
      </c>
      <c r="L2570">
        <v>5</v>
      </c>
      <c r="M2570" t="b">
        <v>0</v>
      </c>
      <c r="N2570" t="s">
        <v>8272</v>
      </c>
      <c r="O2570">
        <f t="shared" si="160"/>
        <v>0.39</v>
      </c>
      <c r="P2570">
        <f t="shared" si="161"/>
        <v>54</v>
      </c>
      <c r="Q2570" s="5" t="s">
        <v>8319</v>
      </c>
      <c r="R2570" t="s">
        <v>8320</v>
      </c>
      <c r="S2570" s="9">
        <f t="shared" si="162"/>
        <v>42360.598819444444</v>
      </c>
      <c r="T2570" s="9">
        <f t="shared" si="163"/>
        <v>42420.598819444444</v>
      </c>
    </row>
    <row r="2571" spans="1:20" ht="48">
      <c r="A2571">
        <v>2349</v>
      </c>
      <c r="B2571" s="3" t="s">
        <v>2350</v>
      </c>
      <c r="C2571" s="3" t="s">
        <v>6459</v>
      </c>
      <c r="D2571">
        <v>474900</v>
      </c>
      <c r="E2571">
        <v>0</v>
      </c>
      <c r="F2571" t="s">
        <v>8220</v>
      </c>
      <c r="G2571" t="s">
        <v>8235</v>
      </c>
      <c r="H2571" t="s">
        <v>8255</v>
      </c>
      <c r="I2571">
        <v>1439318228</v>
      </c>
      <c r="J2571">
        <v>1436812628</v>
      </c>
      <c r="K2571" t="b">
        <v>0</v>
      </c>
      <c r="L2571">
        <v>0</v>
      </c>
      <c r="M2571" t="b">
        <v>0</v>
      </c>
      <c r="N2571" t="s">
        <v>8272</v>
      </c>
      <c r="O2571">
        <f t="shared" si="160"/>
        <v>0</v>
      </c>
      <c r="P2571" t="e">
        <f t="shared" si="161"/>
        <v>#DIV/0!</v>
      </c>
      <c r="Q2571" s="5" t="s">
        <v>8319</v>
      </c>
      <c r="R2571" t="s">
        <v>8320</v>
      </c>
      <c r="S2571" s="9">
        <f t="shared" si="162"/>
        <v>42198.442453703705</v>
      </c>
      <c r="T2571" s="9">
        <f t="shared" si="163"/>
        <v>42227.442453703705</v>
      </c>
    </row>
    <row r="2572" spans="1:20" ht="32">
      <c r="A2572">
        <v>2350</v>
      </c>
      <c r="B2572" s="3" t="s">
        <v>2351</v>
      </c>
      <c r="C2572" s="3" t="s">
        <v>6460</v>
      </c>
      <c r="D2572">
        <v>50000</v>
      </c>
      <c r="E2572">
        <v>0</v>
      </c>
      <c r="F2572" t="s">
        <v>8220</v>
      </c>
      <c r="G2572" t="s">
        <v>8241</v>
      </c>
      <c r="H2572" t="s">
        <v>8249</v>
      </c>
      <c r="I2572">
        <v>1483474370</v>
      </c>
      <c r="J2572">
        <v>1480882370</v>
      </c>
      <c r="K2572" t="b">
        <v>0</v>
      </c>
      <c r="L2572">
        <v>0</v>
      </c>
      <c r="M2572" t="b">
        <v>0</v>
      </c>
      <c r="N2572" t="s">
        <v>8272</v>
      </c>
      <c r="O2572">
        <f t="shared" si="160"/>
        <v>0</v>
      </c>
      <c r="P2572" t="e">
        <f t="shared" si="161"/>
        <v>#DIV/0!</v>
      </c>
      <c r="Q2572" s="5" t="s">
        <v>8319</v>
      </c>
      <c r="R2572" t="s">
        <v>8320</v>
      </c>
      <c r="S2572" s="9">
        <f t="shared" si="162"/>
        <v>42708.508912037032</v>
      </c>
      <c r="T2572" s="9">
        <f t="shared" si="163"/>
        <v>42738.508912037032</v>
      </c>
    </row>
    <row r="2573" spans="1:20" ht="32">
      <c r="A2573">
        <v>2351</v>
      </c>
      <c r="B2573" s="3" t="s">
        <v>2352</v>
      </c>
      <c r="C2573" s="3" t="s">
        <v>6461</v>
      </c>
      <c r="D2573">
        <v>18900</v>
      </c>
      <c r="E2573">
        <v>108</v>
      </c>
      <c r="F2573" t="s">
        <v>8220</v>
      </c>
      <c r="G2573" t="s">
        <v>8228</v>
      </c>
      <c r="H2573" t="s">
        <v>8250</v>
      </c>
      <c r="I2573">
        <v>1430360739</v>
      </c>
      <c r="J2573">
        <v>1427768739</v>
      </c>
      <c r="K2573" t="b">
        <v>0</v>
      </c>
      <c r="L2573">
        <v>7</v>
      </c>
      <c r="M2573" t="b">
        <v>0</v>
      </c>
      <c r="N2573" t="s">
        <v>8272</v>
      </c>
      <c r="O2573">
        <f t="shared" si="160"/>
        <v>0.56999999999999995</v>
      </c>
      <c r="P2573">
        <f t="shared" si="161"/>
        <v>15.43</v>
      </c>
      <c r="Q2573" s="5" t="s">
        <v>8319</v>
      </c>
      <c r="R2573" t="s">
        <v>8320</v>
      </c>
      <c r="S2573" s="9">
        <f t="shared" si="162"/>
        <v>42093.767812500002</v>
      </c>
      <c r="T2573" s="9">
        <f t="shared" si="163"/>
        <v>42123.767812500002</v>
      </c>
    </row>
    <row r="2574" spans="1:20" ht="48">
      <c r="A2574">
        <v>2352</v>
      </c>
      <c r="B2574" s="3" t="s">
        <v>2353</v>
      </c>
      <c r="C2574" s="3" t="s">
        <v>6462</v>
      </c>
      <c r="D2574">
        <v>2000</v>
      </c>
      <c r="E2574">
        <v>0</v>
      </c>
      <c r="F2574" t="s">
        <v>8220</v>
      </c>
      <c r="G2574" t="s">
        <v>8224</v>
      </c>
      <c r="H2574" t="s">
        <v>8246</v>
      </c>
      <c r="I2574">
        <v>1433603552</v>
      </c>
      <c r="J2574">
        <v>1428419552</v>
      </c>
      <c r="K2574" t="b">
        <v>0</v>
      </c>
      <c r="L2574">
        <v>0</v>
      </c>
      <c r="M2574" t="b">
        <v>0</v>
      </c>
      <c r="N2574" t="s">
        <v>8272</v>
      </c>
      <c r="O2574">
        <f t="shared" si="160"/>
        <v>0</v>
      </c>
      <c r="P2574" t="e">
        <f t="shared" si="161"/>
        <v>#DIV/0!</v>
      </c>
      <c r="Q2574" s="5" t="s">
        <v>8319</v>
      </c>
      <c r="R2574" t="s">
        <v>8320</v>
      </c>
      <c r="S2574" s="9">
        <f t="shared" si="162"/>
        <v>42101.300370370365</v>
      </c>
      <c r="T2574" s="9">
        <f t="shared" si="163"/>
        <v>42161.300370370365</v>
      </c>
    </row>
    <row r="2575" spans="1:20" ht="48">
      <c r="A2575">
        <v>2353</v>
      </c>
      <c r="B2575" s="3" t="s">
        <v>2354</v>
      </c>
      <c r="C2575" s="3" t="s">
        <v>6463</v>
      </c>
      <c r="D2575">
        <v>1000</v>
      </c>
      <c r="E2575">
        <v>0</v>
      </c>
      <c r="F2575" t="s">
        <v>8220</v>
      </c>
      <c r="G2575" t="s">
        <v>8224</v>
      </c>
      <c r="H2575" t="s">
        <v>8246</v>
      </c>
      <c r="I2575">
        <v>1429632822</v>
      </c>
      <c r="J2575">
        <v>1428596022</v>
      </c>
      <c r="K2575" t="b">
        <v>0</v>
      </c>
      <c r="L2575">
        <v>0</v>
      </c>
      <c r="M2575" t="b">
        <v>0</v>
      </c>
      <c r="N2575" t="s">
        <v>8272</v>
      </c>
      <c r="O2575">
        <f t="shared" si="160"/>
        <v>0</v>
      </c>
      <c r="P2575" t="e">
        <f t="shared" si="161"/>
        <v>#DIV/0!</v>
      </c>
      <c r="Q2575" s="5" t="s">
        <v>8319</v>
      </c>
      <c r="R2575" t="s">
        <v>8320</v>
      </c>
      <c r="S2575" s="9">
        <f t="shared" si="162"/>
        <v>42103.342847222222</v>
      </c>
      <c r="T2575" s="9">
        <f t="shared" si="163"/>
        <v>42115.342847222222</v>
      </c>
    </row>
    <row r="2576" spans="1:20" ht="48">
      <c r="A2576">
        <v>2354</v>
      </c>
      <c r="B2576" s="3" t="s">
        <v>2355</v>
      </c>
      <c r="C2576" s="3" t="s">
        <v>6464</v>
      </c>
      <c r="D2576">
        <v>35000</v>
      </c>
      <c r="E2576">
        <v>25</v>
      </c>
      <c r="F2576" t="s">
        <v>8220</v>
      </c>
      <c r="G2576" t="s">
        <v>8224</v>
      </c>
      <c r="H2576" t="s">
        <v>8246</v>
      </c>
      <c r="I2576">
        <v>1420910460</v>
      </c>
      <c r="J2576">
        <v>1415726460</v>
      </c>
      <c r="K2576" t="b">
        <v>0</v>
      </c>
      <c r="L2576">
        <v>1</v>
      </c>
      <c r="M2576" t="b">
        <v>0</v>
      </c>
      <c r="N2576" t="s">
        <v>8272</v>
      </c>
      <c r="O2576">
        <f t="shared" si="160"/>
        <v>7.0000000000000007E-2</v>
      </c>
      <c r="P2576">
        <f t="shared" si="161"/>
        <v>25</v>
      </c>
      <c r="Q2576" s="5" t="s">
        <v>8319</v>
      </c>
      <c r="R2576" t="s">
        <v>8320</v>
      </c>
      <c r="S2576" s="9">
        <f t="shared" si="162"/>
        <v>41954.38958333333</v>
      </c>
      <c r="T2576" s="9">
        <f t="shared" si="163"/>
        <v>42014.38958333333</v>
      </c>
    </row>
    <row r="2577" spans="1:20" ht="48">
      <c r="A2577">
        <v>2355</v>
      </c>
      <c r="B2577" s="3" t="s">
        <v>2356</v>
      </c>
      <c r="C2577" s="3" t="s">
        <v>6465</v>
      </c>
      <c r="D2577">
        <v>8000</v>
      </c>
      <c r="E2577">
        <v>55</v>
      </c>
      <c r="F2577" t="s">
        <v>8220</v>
      </c>
      <c r="G2577" t="s">
        <v>8226</v>
      </c>
      <c r="H2577" t="s">
        <v>8248</v>
      </c>
      <c r="I2577">
        <v>1430604136</v>
      </c>
      <c r="J2577">
        <v>1428012136</v>
      </c>
      <c r="K2577" t="b">
        <v>0</v>
      </c>
      <c r="L2577">
        <v>2</v>
      </c>
      <c r="M2577" t="b">
        <v>0</v>
      </c>
      <c r="N2577" t="s">
        <v>8272</v>
      </c>
      <c r="O2577">
        <f t="shared" si="160"/>
        <v>0.69</v>
      </c>
      <c r="P2577">
        <f t="shared" si="161"/>
        <v>27.5</v>
      </c>
      <c r="Q2577" s="5" t="s">
        <v>8319</v>
      </c>
      <c r="R2577" t="s">
        <v>8320</v>
      </c>
      <c r="S2577" s="9">
        <f t="shared" si="162"/>
        <v>42096.584907407407</v>
      </c>
      <c r="T2577" s="9">
        <f t="shared" si="163"/>
        <v>42126.584907407407</v>
      </c>
    </row>
    <row r="2578" spans="1:20" ht="32">
      <c r="A2578">
        <v>2356</v>
      </c>
      <c r="B2578" s="3" t="s">
        <v>2357</v>
      </c>
      <c r="C2578" s="3" t="s">
        <v>6466</v>
      </c>
      <c r="D2578">
        <v>10000</v>
      </c>
      <c r="E2578">
        <v>0</v>
      </c>
      <c r="F2578" t="s">
        <v>8220</v>
      </c>
      <c r="G2578" t="s">
        <v>8233</v>
      </c>
      <c r="H2578" t="s">
        <v>8249</v>
      </c>
      <c r="I2578">
        <v>1433530104</v>
      </c>
      <c r="J2578">
        <v>1430938104</v>
      </c>
      <c r="K2578" t="b">
        <v>0</v>
      </c>
      <c r="L2578">
        <v>0</v>
      </c>
      <c r="M2578" t="b">
        <v>0</v>
      </c>
      <c r="N2578" t="s">
        <v>8272</v>
      </c>
      <c r="O2578">
        <f t="shared" si="160"/>
        <v>0</v>
      </c>
      <c r="P2578" t="e">
        <f t="shared" si="161"/>
        <v>#DIV/0!</v>
      </c>
      <c r="Q2578" s="5" t="s">
        <v>8319</v>
      </c>
      <c r="R2578" t="s">
        <v>8320</v>
      </c>
      <c r="S2578" s="9">
        <f t="shared" si="162"/>
        <v>42130.450277777774</v>
      </c>
      <c r="T2578" s="9">
        <f t="shared" si="163"/>
        <v>42160.450277777774</v>
      </c>
    </row>
    <row r="2579" spans="1:20" ht="32">
      <c r="A2579">
        <v>2357</v>
      </c>
      <c r="B2579" s="3" t="s">
        <v>2358</v>
      </c>
      <c r="C2579" s="3" t="s">
        <v>6467</v>
      </c>
      <c r="D2579">
        <v>27000</v>
      </c>
      <c r="E2579">
        <v>0</v>
      </c>
      <c r="F2579" t="s">
        <v>8220</v>
      </c>
      <c r="G2579" t="s">
        <v>8225</v>
      </c>
      <c r="H2579" t="s">
        <v>8247</v>
      </c>
      <c r="I2579">
        <v>1445093578</v>
      </c>
      <c r="J2579">
        <v>1442501578</v>
      </c>
      <c r="K2579" t="b">
        <v>0</v>
      </c>
      <c r="L2579">
        <v>0</v>
      </c>
      <c r="M2579" t="b">
        <v>0</v>
      </c>
      <c r="N2579" t="s">
        <v>8272</v>
      </c>
      <c r="O2579">
        <f t="shared" si="160"/>
        <v>0</v>
      </c>
      <c r="P2579" t="e">
        <f t="shared" si="161"/>
        <v>#DIV/0!</v>
      </c>
      <c r="Q2579" s="5" t="s">
        <v>8319</v>
      </c>
      <c r="R2579" t="s">
        <v>8320</v>
      </c>
      <c r="S2579" s="9">
        <f t="shared" si="162"/>
        <v>42264.286782407406</v>
      </c>
      <c r="T2579" s="9">
        <f t="shared" si="163"/>
        <v>42294.286782407406</v>
      </c>
    </row>
    <row r="2580" spans="1:20" ht="48">
      <c r="A2580">
        <v>2358</v>
      </c>
      <c r="B2580" s="3" t="s">
        <v>2359</v>
      </c>
      <c r="C2580" s="3" t="s">
        <v>6468</v>
      </c>
      <c r="D2580">
        <v>1500</v>
      </c>
      <c r="E2580">
        <v>0</v>
      </c>
      <c r="F2580" t="s">
        <v>8220</v>
      </c>
      <c r="G2580" t="s">
        <v>8225</v>
      </c>
      <c r="H2580" t="s">
        <v>8247</v>
      </c>
      <c r="I2580">
        <v>1422664740</v>
      </c>
      <c r="J2580">
        <v>1417818036</v>
      </c>
      <c r="K2580" t="b">
        <v>0</v>
      </c>
      <c r="L2580">
        <v>0</v>
      </c>
      <c r="M2580" t="b">
        <v>0</v>
      </c>
      <c r="N2580" t="s">
        <v>8272</v>
      </c>
      <c r="O2580">
        <f t="shared" si="160"/>
        <v>0</v>
      </c>
      <c r="P2580" t="e">
        <f t="shared" si="161"/>
        <v>#DIV/0!</v>
      </c>
      <c r="Q2580" s="5" t="s">
        <v>8319</v>
      </c>
      <c r="R2580" t="s">
        <v>8320</v>
      </c>
      <c r="S2580" s="9">
        <f t="shared" si="162"/>
        <v>41978.597638888888</v>
      </c>
      <c r="T2580" s="9">
        <f t="shared" si="163"/>
        <v>42034.693749999999</v>
      </c>
    </row>
    <row r="2581" spans="1:20" ht="48">
      <c r="A2581">
        <v>2359</v>
      </c>
      <c r="B2581" s="3" t="s">
        <v>2360</v>
      </c>
      <c r="C2581" s="3" t="s">
        <v>6469</v>
      </c>
      <c r="D2581">
        <v>7500</v>
      </c>
      <c r="E2581">
        <v>1101</v>
      </c>
      <c r="F2581" t="s">
        <v>8220</v>
      </c>
      <c r="G2581" t="s">
        <v>8224</v>
      </c>
      <c r="H2581" t="s">
        <v>8246</v>
      </c>
      <c r="I2581">
        <v>1438616124</v>
      </c>
      <c r="J2581">
        <v>1433432124</v>
      </c>
      <c r="K2581" t="b">
        <v>0</v>
      </c>
      <c r="L2581">
        <v>3</v>
      </c>
      <c r="M2581" t="b">
        <v>0</v>
      </c>
      <c r="N2581" t="s">
        <v>8272</v>
      </c>
      <c r="O2581">
        <f t="shared" si="160"/>
        <v>14.68</v>
      </c>
      <c r="P2581">
        <f t="shared" si="161"/>
        <v>367</v>
      </c>
      <c r="Q2581" s="5" t="s">
        <v>8319</v>
      </c>
      <c r="R2581" t="s">
        <v>8320</v>
      </c>
      <c r="S2581" s="9">
        <f t="shared" si="162"/>
        <v>42159.316249999996</v>
      </c>
      <c r="T2581" s="9">
        <f t="shared" si="163"/>
        <v>42219.316249999996</v>
      </c>
    </row>
    <row r="2582" spans="1:20" ht="48">
      <c r="A2582">
        <v>2360</v>
      </c>
      <c r="B2582" s="3" t="s">
        <v>2361</v>
      </c>
      <c r="C2582" s="3" t="s">
        <v>6470</v>
      </c>
      <c r="D2582">
        <v>5000</v>
      </c>
      <c r="E2582">
        <v>2</v>
      </c>
      <c r="F2582" t="s">
        <v>8220</v>
      </c>
      <c r="G2582" t="s">
        <v>8229</v>
      </c>
      <c r="H2582" t="s">
        <v>8251</v>
      </c>
      <c r="I2582">
        <v>1454864280</v>
      </c>
      <c r="J2582">
        <v>1452272280</v>
      </c>
      <c r="K2582" t="b">
        <v>0</v>
      </c>
      <c r="L2582">
        <v>1</v>
      </c>
      <c r="M2582" t="b">
        <v>0</v>
      </c>
      <c r="N2582" t="s">
        <v>8272</v>
      </c>
      <c r="O2582">
        <f t="shared" si="160"/>
        <v>0.04</v>
      </c>
      <c r="P2582">
        <f t="shared" si="161"/>
        <v>2</v>
      </c>
      <c r="Q2582" s="5" t="s">
        <v>8319</v>
      </c>
      <c r="R2582" t="s">
        <v>8320</v>
      </c>
      <c r="S2582" s="9">
        <f t="shared" si="162"/>
        <v>42377.373611111114</v>
      </c>
      <c r="T2582" s="9">
        <f t="shared" si="163"/>
        <v>42407.373611111114</v>
      </c>
    </row>
    <row r="2583" spans="1:20" ht="48">
      <c r="A2583">
        <v>2361</v>
      </c>
      <c r="B2583" s="3" t="s">
        <v>2362</v>
      </c>
      <c r="C2583" s="3" t="s">
        <v>6471</v>
      </c>
      <c r="D2583">
        <v>200</v>
      </c>
      <c r="E2583">
        <v>0</v>
      </c>
      <c r="F2583" t="s">
        <v>8220</v>
      </c>
      <c r="G2583" t="s">
        <v>8229</v>
      </c>
      <c r="H2583" t="s">
        <v>8251</v>
      </c>
      <c r="I2583">
        <v>1462053600</v>
      </c>
      <c r="J2583">
        <v>1459975008</v>
      </c>
      <c r="K2583" t="b">
        <v>0</v>
      </c>
      <c r="L2583">
        <v>0</v>
      </c>
      <c r="M2583" t="b">
        <v>0</v>
      </c>
      <c r="N2583" t="s">
        <v>8272</v>
      </c>
      <c r="O2583">
        <f t="shared" si="160"/>
        <v>0</v>
      </c>
      <c r="P2583" t="e">
        <f t="shared" si="161"/>
        <v>#DIV/0!</v>
      </c>
      <c r="Q2583" s="5" t="s">
        <v>8319</v>
      </c>
      <c r="R2583" t="s">
        <v>8320</v>
      </c>
      <c r="S2583" s="9">
        <f t="shared" si="162"/>
        <v>42466.525555555556</v>
      </c>
      <c r="T2583" s="9">
        <f t="shared" si="163"/>
        <v>42490.583333333336</v>
      </c>
    </row>
    <row r="2584" spans="1:20" ht="32">
      <c r="A2584">
        <v>2362</v>
      </c>
      <c r="B2584" s="3" t="s">
        <v>2363</v>
      </c>
      <c r="C2584" s="3" t="s">
        <v>6472</v>
      </c>
      <c r="D2584">
        <v>420</v>
      </c>
      <c r="E2584">
        <v>120</v>
      </c>
      <c r="F2584" t="s">
        <v>8220</v>
      </c>
      <c r="G2584" t="s">
        <v>8224</v>
      </c>
      <c r="H2584" t="s">
        <v>8246</v>
      </c>
      <c r="I2584">
        <v>1418315470</v>
      </c>
      <c r="J2584">
        <v>1415723470</v>
      </c>
      <c r="K2584" t="b">
        <v>0</v>
      </c>
      <c r="L2584">
        <v>2</v>
      </c>
      <c r="M2584" t="b">
        <v>0</v>
      </c>
      <c r="N2584" t="s">
        <v>8272</v>
      </c>
      <c r="O2584">
        <f t="shared" si="160"/>
        <v>28.57</v>
      </c>
      <c r="P2584">
        <f t="shared" si="161"/>
        <v>60</v>
      </c>
      <c r="Q2584" s="5" t="s">
        <v>8319</v>
      </c>
      <c r="R2584" t="s">
        <v>8320</v>
      </c>
      <c r="S2584" s="9">
        <f t="shared" si="162"/>
        <v>41954.35497685185</v>
      </c>
      <c r="T2584" s="9">
        <f t="shared" si="163"/>
        <v>41984.35497685185</v>
      </c>
    </row>
    <row r="2585" spans="1:20" ht="48">
      <c r="A2585">
        <v>2363</v>
      </c>
      <c r="B2585" s="3" t="s">
        <v>2364</v>
      </c>
      <c r="C2585" s="3" t="s">
        <v>6473</v>
      </c>
      <c r="D2585">
        <v>175000</v>
      </c>
      <c r="E2585">
        <v>0</v>
      </c>
      <c r="F2585" t="s">
        <v>8220</v>
      </c>
      <c r="G2585" t="s">
        <v>8224</v>
      </c>
      <c r="H2585" t="s">
        <v>8246</v>
      </c>
      <c r="I2585">
        <v>1451348200</v>
      </c>
      <c r="J2585">
        <v>1447460200</v>
      </c>
      <c r="K2585" t="b">
        <v>0</v>
      </c>
      <c r="L2585">
        <v>0</v>
      </c>
      <c r="M2585" t="b">
        <v>0</v>
      </c>
      <c r="N2585" t="s">
        <v>8272</v>
      </c>
      <c r="O2585">
        <f t="shared" si="160"/>
        <v>0</v>
      </c>
      <c r="P2585" t="e">
        <f t="shared" si="161"/>
        <v>#DIV/0!</v>
      </c>
      <c r="Q2585" s="5" t="s">
        <v>8319</v>
      </c>
      <c r="R2585" t="s">
        <v>8320</v>
      </c>
      <c r="S2585" s="9">
        <f t="shared" si="162"/>
        <v>42321.678240740737</v>
      </c>
      <c r="T2585" s="9">
        <f t="shared" si="163"/>
        <v>42366.678240740737</v>
      </c>
    </row>
    <row r="2586" spans="1:20" ht="32">
      <c r="A2586">
        <v>2364</v>
      </c>
      <c r="B2586" s="3" t="s">
        <v>2365</v>
      </c>
      <c r="C2586" s="3" t="s">
        <v>6474</v>
      </c>
      <c r="D2586">
        <v>128</v>
      </c>
      <c r="E2586">
        <v>0</v>
      </c>
      <c r="F2586" t="s">
        <v>8220</v>
      </c>
      <c r="G2586" t="s">
        <v>8224</v>
      </c>
      <c r="H2586" t="s">
        <v>8246</v>
      </c>
      <c r="I2586">
        <v>1445898356</v>
      </c>
      <c r="J2586">
        <v>1441146356</v>
      </c>
      <c r="K2586" t="b">
        <v>0</v>
      </c>
      <c r="L2586">
        <v>0</v>
      </c>
      <c r="M2586" t="b">
        <v>0</v>
      </c>
      <c r="N2586" t="s">
        <v>8272</v>
      </c>
      <c r="O2586">
        <f t="shared" si="160"/>
        <v>0</v>
      </c>
      <c r="P2586" t="e">
        <f t="shared" si="161"/>
        <v>#DIV/0!</v>
      </c>
      <c r="Q2586" s="5" t="s">
        <v>8319</v>
      </c>
      <c r="R2586" t="s">
        <v>8320</v>
      </c>
      <c r="S2586" s="9">
        <f t="shared" si="162"/>
        <v>42248.601342592585</v>
      </c>
      <c r="T2586" s="9">
        <f t="shared" si="163"/>
        <v>42303.601342592585</v>
      </c>
    </row>
    <row r="2587" spans="1:20" ht="48">
      <c r="A2587">
        <v>2365</v>
      </c>
      <c r="B2587" s="3" t="s">
        <v>2366</v>
      </c>
      <c r="C2587" s="3" t="s">
        <v>6475</v>
      </c>
      <c r="D2587">
        <v>1000</v>
      </c>
      <c r="E2587">
        <v>0</v>
      </c>
      <c r="F2587" t="s">
        <v>8220</v>
      </c>
      <c r="G2587" t="s">
        <v>8237</v>
      </c>
      <c r="H2587" t="s">
        <v>8249</v>
      </c>
      <c r="I2587">
        <v>1453071600</v>
      </c>
      <c r="J2587">
        <v>1449596425</v>
      </c>
      <c r="K2587" t="b">
        <v>0</v>
      </c>
      <c r="L2587">
        <v>0</v>
      </c>
      <c r="M2587" t="b">
        <v>0</v>
      </c>
      <c r="N2587" t="s">
        <v>8272</v>
      </c>
      <c r="O2587">
        <f t="shared" si="160"/>
        <v>0</v>
      </c>
      <c r="P2587" t="e">
        <f t="shared" si="161"/>
        <v>#DIV/0!</v>
      </c>
      <c r="Q2587" s="5" t="s">
        <v>8319</v>
      </c>
      <c r="R2587" t="s">
        <v>8320</v>
      </c>
      <c r="S2587" s="9">
        <f t="shared" si="162"/>
        <v>42346.403067129628</v>
      </c>
      <c r="T2587" s="9">
        <f t="shared" si="163"/>
        <v>42386.624999999993</v>
      </c>
    </row>
    <row r="2588" spans="1:20" ht="48">
      <c r="A2588">
        <v>2366</v>
      </c>
      <c r="B2588" s="3" t="s">
        <v>2367</v>
      </c>
      <c r="C2588" s="3" t="s">
        <v>6476</v>
      </c>
      <c r="D2588">
        <v>25000</v>
      </c>
      <c r="E2588">
        <v>2630</v>
      </c>
      <c r="F2588" t="s">
        <v>8220</v>
      </c>
      <c r="G2588" t="s">
        <v>8225</v>
      </c>
      <c r="H2588" t="s">
        <v>8247</v>
      </c>
      <c r="I2588">
        <v>1445431533</v>
      </c>
      <c r="J2588">
        <v>1442839533</v>
      </c>
      <c r="K2588" t="b">
        <v>0</v>
      </c>
      <c r="L2588">
        <v>27</v>
      </c>
      <c r="M2588" t="b">
        <v>0</v>
      </c>
      <c r="N2588" t="s">
        <v>8272</v>
      </c>
      <c r="O2588">
        <f t="shared" si="160"/>
        <v>10.52</v>
      </c>
      <c r="P2588">
        <f t="shared" si="161"/>
        <v>97.41</v>
      </c>
      <c r="Q2588" s="5" t="s">
        <v>8319</v>
      </c>
      <c r="R2588" t="s">
        <v>8320</v>
      </c>
      <c r="S2588" s="9">
        <f t="shared" si="162"/>
        <v>42268.198298611103</v>
      </c>
      <c r="T2588" s="9">
        <f t="shared" si="163"/>
        <v>42298.198298611103</v>
      </c>
    </row>
    <row r="2589" spans="1:20" ht="48">
      <c r="A2589">
        <v>2367</v>
      </c>
      <c r="B2589" s="3" t="s">
        <v>2368</v>
      </c>
      <c r="C2589" s="3" t="s">
        <v>6477</v>
      </c>
      <c r="D2589">
        <v>50000</v>
      </c>
      <c r="E2589">
        <v>670</v>
      </c>
      <c r="F2589" t="s">
        <v>8220</v>
      </c>
      <c r="G2589" t="s">
        <v>8224</v>
      </c>
      <c r="H2589" t="s">
        <v>8246</v>
      </c>
      <c r="I2589">
        <v>1461622616</v>
      </c>
      <c r="J2589">
        <v>1456442216</v>
      </c>
      <c r="K2589" t="b">
        <v>0</v>
      </c>
      <c r="L2589">
        <v>14</v>
      </c>
      <c r="M2589" t="b">
        <v>0</v>
      </c>
      <c r="N2589" t="s">
        <v>8272</v>
      </c>
      <c r="O2589">
        <f t="shared" si="160"/>
        <v>1.34</v>
      </c>
      <c r="P2589">
        <f t="shared" si="161"/>
        <v>47.86</v>
      </c>
      <c r="Q2589" s="5" t="s">
        <v>8319</v>
      </c>
      <c r="R2589" t="s">
        <v>8320</v>
      </c>
      <c r="S2589" s="9">
        <f t="shared" si="162"/>
        <v>42425.636759259258</v>
      </c>
      <c r="T2589" s="9">
        <f t="shared" si="163"/>
        <v>42485.595092592594</v>
      </c>
    </row>
    <row r="2590" spans="1:20" ht="48">
      <c r="A2590">
        <v>2368</v>
      </c>
      <c r="B2590" s="3" t="s">
        <v>2369</v>
      </c>
      <c r="C2590" s="3" t="s">
        <v>6478</v>
      </c>
      <c r="D2590">
        <v>40000</v>
      </c>
      <c r="E2590">
        <v>100</v>
      </c>
      <c r="F2590" t="s">
        <v>8220</v>
      </c>
      <c r="G2590" t="s">
        <v>8224</v>
      </c>
      <c r="H2590" t="s">
        <v>8246</v>
      </c>
      <c r="I2590">
        <v>1429028365</v>
      </c>
      <c r="J2590">
        <v>1425143965</v>
      </c>
      <c r="K2590" t="b">
        <v>0</v>
      </c>
      <c r="L2590">
        <v>2</v>
      </c>
      <c r="M2590" t="b">
        <v>0</v>
      </c>
      <c r="N2590" t="s">
        <v>8272</v>
      </c>
      <c r="O2590">
        <f t="shared" si="160"/>
        <v>0.25</v>
      </c>
      <c r="P2590">
        <f t="shared" si="161"/>
        <v>50</v>
      </c>
      <c r="Q2590" s="5" t="s">
        <v>8319</v>
      </c>
      <c r="R2590" t="s">
        <v>8320</v>
      </c>
      <c r="S2590" s="9">
        <f t="shared" si="162"/>
        <v>42063.388483796291</v>
      </c>
      <c r="T2590" s="9">
        <f t="shared" si="163"/>
        <v>42108.346817129626</v>
      </c>
    </row>
    <row r="2591" spans="1:20" ht="48">
      <c r="A2591">
        <v>2369</v>
      </c>
      <c r="B2591" s="3" t="s">
        <v>2370</v>
      </c>
      <c r="C2591" s="3" t="s">
        <v>6479</v>
      </c>
      <c r="D2591">
        <v>25000</v>
      </c>
      <c r="E2591">
        <v>0</v>
      </c>
      <c r="F2591" t="s">
        <v>8220</v>
      </c>
      <c r="G2591" t="s">
        <v>8224</v>
      </c>
      <c r="H2591" t="s">
        <v>8246</v>
      </c>
      <c r="I2591">
        <v>1455132611</v>
      </c>
      <c r="J2591">
        <v>1452540611</v>
      </c>
      <c r="K2591" t="b">
        <v>0</v>
      </c>
      <c r="L2591">
        <v>0</v>
      </c>
      <c r="M2591" t="b">
        <v>0</v>
      </c>
      <c r="N2591" t="s">
        <v>8272</v>
      </c>
      <c r="O2591">
        <f t="shared" si="160"/>
        <v>0</v>
      </c>
      <c r="P2591" t="e">
        <f t="shared" si="161"/>
        <v>#DIV/0!</v>
      </c>
      <c r="Q2591" s="5" t="s">
        <v>8319</v>
      </c>
      <c r="R2591" t="s">
        <v>8320</v>
      </c>
      <c r="S2591" s="9">
        <f t="shared" si="162"/>
        <v>42380.47929398148</v>
      </c>
      <c r="T2591" s="9">
        <f t="shared" si="163"/>
        <v>42410.47929398148</v>
      </c>
    </row>
    <row r="2592" spans="1:20" ht="48">
      <c r="A2592">
        <v>2370</v>
      </c>
      <c r="B2592" s="3" t="s">
        <v>2371</v>
      </c>
      <c r="C2592" s="3" t="s">
        <v>6480</v>
      </c>
      <c r="D2592">
        <v>25000</v>
      </c>
      <c r="E2592">
        <v>82</v>
      </c>
      <c r="F2592" t="s">
        <v>8220</v>
      </c>
      <c r="G2592" t="s">
        <v>8224</v>
      </c>
      <c r="H2592" t="s">
        <v>8246</v>
      </c>
      <c r="I2592">
        <v>1418877141</v>
      </c>
      <c r="J2592">
        <v>1416285141</v>
      </c>
      <c r="K2592" t="b">
        <v>0</v>
      </c>
      <c r="L2592">
        <v>4</v>
      </c>
      <c r="M2592" t="b">
        <v>0</v>
      </c>
      <c r="N2592" t="s">
        <v>8272</v>
      </c>
      <c r="O2592">
        <f t="shared" si="160"/>
        <v>0.33</v>
      </c>
      <c r="P2592">
        <f t="shared" si="161"/>
        <v>20.5</v>
      </c>
      <c r="Q2592" s="5" t="s">
        <v>8319</v>
      </c>
      <c r="R2592" t="s">
        <v>8320</v>
      </c>
      <c r="S2592" s="9">
        <f t="shared" si="162"/>
        <v>41960.855798611105</v>
      </c>
      <c r="T2592" s="9">
        <f t="shared" si="163"/>
        <v>41990.855798611105</v>
      </c>
    </row>
    <row r="2593" spans="1:20" ht="48">
      <c r="A2593">
        <v>2371</v>
      </c>
      <c r="B2593" s="3" t="s">
        <v>2372</v>
      </c>
      <c r="C2593" s="3" t="s">
        <v>6481</v>
      </c>
      <c r="D2593">
        <v>2000</v>
      </c>
      <c r="E2593">
        <v>0</v>
      </c>
      <c r="F2593" t="s">
        <v>8220</v>
      </c>
      <c r="G2593" t="s">
        <v>8224</v>
      </c>
      <c r="H2593" t="s">
        <v>8246</v>
      </c>
      <c r="I2593">
        <v>1435257596</v>
      </c>
      <c r="J2593">
        <v>1432665596</v>
      </c>
      <c r="K2593" t="b">
        <v>0</v>
      </c>
      <c r="L2593">
        <v>0</v>
      </c>
      <c r="M2593" t="b">
        <v>0</v>
      </c>
      <c r="N2593" t="s">
        <v>8272</v>
      </c>
      <c r="O2593">
        <f t="shared" si="160"/>
        <v>0</v>
      </c>
      <c r="P2593" t="e">
        <f t="shared" si="161"/>
        <v>#DIV/0!</v>
      </c>
      <c r="Q2593" s="5" t="s">
        <v>8319</v>
      </c>
      <c r="R2593" t="s">
        <v>8320</v>
      </c>
      <c r="S2593" s="9">
        <f t="shared" si="162"/>
        <v>42150.444398148145</v>
      </c>
      <c r="T2593" s="9">
        <f t="shared" si="163"/>
        <v>42180.444398148145</v>
      </c>
    </row>
    <row r="2594" spans="1:20" ht="48">
      <c r="A2594">
        <v>2372</v>
      </c>
      <c r="B2594" s="3" t="s">
        <v>2373</v>
      </c>
      <c r="C2594" s="3" t="s">
        <v>6482</v>
      </c>
      <c r="D2594">
        <v>5500</v>
      </c>
      <c r="E2594">
        <v>180</v>
      </c>
      <c r="F2594" t="s">
        <v>8220</v>
      </c>
      <c r="G2594" t="s">
        <v>8226</v>
      </c>
      <c r="H2594" t="s">
        <v>8248</v>
      </c>
      <c r="I2594">
        <v>1429839571</v>
      </c>
      <c r="J2594">
        <v>1427247571</v>
      </c>
      <c r="K2594" t="b">
        <v>0</v>
      </c>
      <c r="L2594">
        <v>6</v>
      </c>
      <c r="M2594" t="b">
        <v>0</v>
      </c>
      <c r="N2594" t="s">
        <v>8272</v>
      </c>
      <c r="O2594">
        <f t="shared" si="160"/>
        <v>3.27</v>
      </c>
      <c r="P2594">
        <f t="shared" si="161"/>
        <v>30</v>
      </c>
      <c r="Q2594" s="5" t="s">
        <v>8319</v>
      </c>
      <c r="R2594" t="s">
        <v>8320</v>
      </c>
      <c r="S2594" s="9">
        <f t="shared" si="162"/>
        <v>42087.735775462956</v>
      </c>
      <c r="T2594" s="9">
        <f t="shared" si="163"/>
        <v>42117.735775462956</v>
      </c>
    </row>
    <row r="2595" spans="1:20" ht="32">
      <c r="A2595">
        <v>2373</v>
      </c>
      <c r="B2595" s="3" t="s">
        <v>2374</v>
      </c>
      <c r="C2595" s="3" t="s">
        <v>6483</v>
      </c>
      <c r="D2595">
        <v>850000</v>
      </c>
      <c r="E2595">
        <v>50</v>
      </c>
      <c r="F2595" t="s">
        <v>8220</v>
      </c>
      <c r="G2595" t="s">
        <v>8235</v>
      </c>
      <c r="H2595" t="s">
        <v>8255</v>
      </c>
      <c r="I2595">
        <v>1440863624</v>
      </c>
      <c r="J2595">
        <v>1438271624</v>
      </c>
      <c r="K2595" t="b">
        <v>0</v>
      </c>
      <c r="L2595">
        <v>1</v>
      </c>
      <c r="M2595" t="b">
        <v>0</v>
      </c>
      <c r="N2595" t="s">
        <v>8272</v>
      </c>
      <c r="O2595">
        <f t="shared" si="160"/>
        <v>0.01</v>
      </c>
      <c r="P2595">
        <f t="shared" si="161"/>
        <v>50</v>
      </c>
      <c r="Q2595" s="5" t="s">
        <v>8319</v>
      </c>
      <c r="R2595" t="s">
        <v>8320</v>
      </c>
      <c r="S2595" s="9">
        <f t="shared" si="162"/>
        <v>42215.328981481478</v>
      </c>
      <c r="T2595" s="9">
        <f t="shared" si="163"/>
        <v>42245.328981481478</v>
      </c>
    </row>
    <row r="2596" spans="1:20" ht="48">
      <c r="A2596">
        <v>2374</v>
      </c>
      <c r="B2596" s="3" t="s">
        <v>2375</v>
      </c>
      <c r="C2596" s="3" t="s">
        <v>6484</v>
      </c>
      <c r="D2596">
        <v>22000</v>
      </c>
      <c r="E2596">
        <v>10</v>
      </c>
      <c r="F2596" t="s">
        <v>8220</v>
      </c>
      <c r="G2596" t="s">
        <v>8224</v>
      </c>
      <c r="H2596" t="s">
        <v>8246</v>
      </c>
      <c r="I2596">
        <v>1423772060</v>
      </c>
      <c r="J2596">
        <v>1421180060</v>
      </c>
      <c r="K2596" t="b">
        <v>0</v>
      </c>
      <c r="L2596">
        <v>1</v>
      </c>
      <c r="M2596" t="b">
        <v>0</v>
      </c>
      <c r="N2596" t="s">
        <v>8272</v>
      </c>
      <c r="O2596">
        <f t="shared" si="160"/>
        <v>0.05</v>
      </c>
      <c r="P2596">
        <f t="shared" si="161"/>
        <v>10</v>
      </c>
      <c r="Q2596" s="5" t="s">
        <v>8319</v>
      </c>
      <c r="R2596" t="s">
        <v>8320</v>
      </c>
      <c r="S2596" s="9">
        <f t="shared" si="162"/>
        <v>42017.509953703702</v>
      </c>
      <c r="T2596" s="9">
        <f t="shared" si="163"/>
        <v>42047.509953703702</v>
      </c>
    </row>
    <row r="2597" spans="1:20" ht="48">
      <c r="A2597">
        <v>2375</v>
      </c>
      <c r="B2597" s="3" t="s">
        <v>2376</v>
      </c>
      <c r="C2597" s="3" t="s">
        <v>6485</v>
      </c>
      <c r="D2597">
        <v>10000</v>
      </c>
      <c r="E2597">
        <v>0</v>
      </c>
      <c r="F2597" t="s">
        <v>8220</v>
      </c>
      <c r="G2597" t="s">
        <v>8224</v>
      </c>
      <c r="H2597" t="s">
        <v>8246</v>
      </c>
      <c r="I2597">
        <v>1473451437</v>
      </c>
      <c r="J2597">
        <v>1470859437</v>
      </c>
      <c r="K2597" t="b">
        <v>0</v>
      </c>
      <c r="L2597">
        <v>0</v>
      </c>
      <c r="M2597" t="b">
        <v>0</v>
      </c>
      <c r="N2597" t="s">
        <v>8272</v>
      </c>
      <c r="O2597">
        <f t="shared" si="160"/>
        <v>0</v>
      </c>
      <c r="P2597" t="e">
        <f t="shared" si="161"/>
        <v>#DIV/0!</v>
      </c>
      <c r="Q2597" s="5" t="s">
        <v>8319</v>
      </c>
      <c r="R2597" t="s">
        <v>8320</v>
      </c>
      <c r="S2597" s="9">
        <f t="shared" si="162"/>
        <v>42592.502743055556</v>
      </c>
      <c r="T2597" s="9">
        <f t="shared" si="163"/>
        <v>42622.502743055556</v>
      </c>
    </row>
    <row r="2598" spans="1:20" ht="48">
      <c r="A2598">
        <v>2376</v>
      </c>
      <c r="B2598" s="3" t="s">
        <v>2377</v>
      </c>
      <c r="C2598" s="3" t="s">
        <v>6486</v>
      </c>
      <c r="D2598">
        <v>3000</v>
      </c>
      <c r="E2598">
        <v>326.33</v>
      </c>
      <c r="F2598" t="s">
        <v>8220</v>
      </c>
      <c r="G2598" t="s">
        <v>8224</v>
      </c>
      <c r="H2598" t="s">
        <v>8246</v>
      </c>
      <c r="I2598">
        <v>1449785566</v>
      </c>
      <c r="J2598">
        <v>1447193566</v>
      </c>
      <c r="K2598" t="b">
        <v>0</v>
      </c>
      <c r="L2598">
        <v>4</v>
      </c>
      <c r="M2598" t="b">
        <v>0</v>
      </c>
      <c r="N2598" t="s">
        <v>8272</v>
      </c>
      <c r="O2598">
        <f t="shared" si="160"/>
        <v>10.88</v>
      </c>
      <c r="P2598">
        <f t="shared" si="161"/>
        <v>81.58</v>
      </c>
      <c r="Q2598" s="5" t="s">
        <v>8319</v>
      </c>
      <c r="R2598" t="s">
        <v>8320</v>
      </c>
      <c r="S2598" s="9">
        <f t="shared" si="162"/>
        <v>42318.592199074068</v>
      </c>
      <c r="T2598" s="9">
        <f t="shared" si="163"/>
        <v>42348.592199074068</v>
      </c>
    </row>
    <row r="2599" spans="1:20" ht="48">
      <c r="A2599">
        <v>2377</v>
      </c>
      <c r="B2599" s="3" t="s">
        <v>2378</v>
      </c>
      <c r="C2599" s="3" t="s">
        <v>6487</v>
      </c>
      <c r="D2599">
        <v>2500</v>
      </c>
      <c r="E2599">
        <v>0</v>
      </c>
      <c r="F2599" t="s">
        <v>8220</v>
      </c>
      <c r="G2599" t="s">
        <v>8229</v>
      </c>
      <c r="H2599" t="s">
        <v>8251</v>
      </c>
      <c r="I2599">
        <v>1480110783</v>
      </c>
      <c r="J2599">
        <v>1477515183</v>
      </c>
      <c r="K2599" t="b">
        <v>0</v>
      </c>
      <c r="L2599">
        <v>0</v>
      </c>
      <c r="M2599" t="b">
        <v>0</v>
      </c>
      <c r="N2599" t="s">
        <v>8272</v>
      </c>
      <c r="O2599">
        <f t="shared" si="160"/>
        <v>0</v>
      </c>
      <c r="P2599" t="e">
        <f t="shared" si="161"/>
        <v>#DIV/0!</v>
      </c>
      <c r="Q2599" s="5" t="s">
        <v>8319</v>
      </c>
      <c r="R2599" t="s">
        <v>8320</v>
      </c>
      <c r="S2599" s="9">
        <f t="shared" si="162"/>
        <v>42669.536840277775</v>
      </c>
      <c r="T2599" s="9">
        <f t="shared" si="163"/>
        <v>42699.578506944446</v>
      </c>
    </row>
    <row r="2600" spans="1:20" ht="32">
      <c r="A2600">
        <v>2378</v>
      </c>
      <c r="B2600" s="3" t="s">
        <v>2379</v>
      </c>
      <c r="C2600" s="3" t="s">
        <v>6488</v>
      </c>
      <c r="D2600">
        <v>110000</v>
      </c>
      <c r="E2600">
        <v>0</v>
      </c>
      <c r="F2600" t="s">
        <v>8220</v>
      </c>
      <c r="G2600" t="s">
        <v>8224</v>
      </c>
      <c r="H2600" t="s">
        <v>8246</v>
      </c>
      <c r="I2600">
        <v>1440548330</v>
      </c>
      <c r="J2600">
        <v>1438042730</v>
      </c>
      <c r="K2600" t="b">
        <v>0</v>
      </c>
      <c r="L2600">
        <v>0</v>
      </c>
      <c r="M2600" t="b">
        <v>0</v>
      </c>
      <c r="N2600" t="s">
        <v>8272</v>
      </c>
      <c r="O2600">
        <f t="shared" si="160"/>
        <v>0</v>
      </c>
      <c r="P2600" t="e">
        <f t="shared" si="161"/>
        <v>#DIV/0!</v>
      </c>
      <c r="Q2600" s="5" t="s">
        <v>8319</v>
      </c>
      <c r="R2600" t="s">
        <v>8320</v>
      </c>
      <c r="S2600" s="9">
        <f t="shared" si="162"/>
        <v>42212.679745370369</v>
      </c>
      <c r="T2600" s="9">
        <f t="shared" si="163"/>
        <v>42241.679745370369</v>
      </c>
    </row>
    <row r="2601" spans="1:20" ht="32">
      <c r="A2601">
        <v>2379</v>
      </c>
      <c r="B2601" s="3" t="s">
        <v>2380</v>
      </c>
      <c r="C2601" s="3" t="s">
        <v>6489</v>
      </c>
      <c r="D2601">
        <v>30000</v>
      </c>
      <c r="E2601">
        <v>0</v>
      </c>
      <c r="F2601" t="s">
        <v>8220</v>
      </c>
      <c r="G2601" t="s">
        <v>8224</v>
      </c>
      <c r="H2601" t="s">
        <v>8246</v>
      </c>
      <c r="I2601">
        <v>1444004616</v>
      </c>
      <c r="J2601">
        <v>1440116616</v>
      </c>
      <c r="K2601" t="b">
        <v>0</v>
      </c>
      <c r="L2601">
        <v>0</v>
      </c>
      <c r="M2601" t="b">
        <v>0</v>
      </c>
      <c r="N2601" t="s">
        <v>8272</v>
      </c>
      <c r="O2601">
        <f t="shared" si="160"/>
        <v>0</v>
      </c>
      <c r="P2601" t="e">
        <f t="shared" si="161"/>
        <v>#DIV/0!</v>
      </c>
      <c r="Q2601" s="5" t="s">
        <v>8319</v>
      </c>
      <c r="R2601" t="s">
        <v>8320</v>
      </c>
      <c r="S2601" s="9">
        <f t="shared" si="162"/>
        <v>42236.683055555557</v>
      </c>
      <c r="T2601" s="9">
        <f t="shared" si="163"/>
        <v>42281.683055555557</v>
      </c>
    </row>
    <row r="2602" spans="1:20" ht="48">
      <c r="A2602">
        <v>2380</v>
      </c>
      <c r="B2602" s="3" t="s">
        <v>2381</v>
      </c>
      <c r="C2602" s="3" t="s">
        <v>6490</v>
      </c>
      <c r="D2602">
        <v>15000</v>
      </c>
      <c r="E2602">
        <v>55</v>
      </c>
      <c r="F2602" t="s">
        <v>8220</v>
      </c>
      <c r="G2602" t="s">
        <v>8224</v>
      </c>
      <c r="H2602" t="s">
        <v>8246</v>
      </c>
      <c r="I2602">
        <v>1443726142</v>
      </c>
      <c r="J2602">
        <v>1441134142</v>
      </c>
      <c r="K2602" t="b">
        <v>0</v>
      </c>
      <c r="L2602">
        <v>3</v>
      </c>
      <c r="M2602" t="b">
        <v>0</v>
      </c>
      <c r="N2602" t="s">
        <v>8272</v>
      </c>
      <c r="O2602">
        <f t="shared" si="160"/>
        <v>0.37</v>
      </c>
      <c r="P2602">
        <f t="shared" si="161"/>
        <v>18.329999999999998</v>
      </c>
      <c r="Q2602" s="5" t="s">
        <v>8319</v>
      </c>
      <c r="R2602" t="s">
        <v>8320</v>
      </c>
      <c r="S2602" s="9">
        <f t="shared" si="162"/>
        <v>42248.459976851846</v>
      </c>
      <c r="T2602" s="9">
        <f t="shared" si="163"/>
        <v>42278.459976851846</v>
      </c>
    </row>
    <row r="2603" spans="1:20" ht="48">
      <c r="A2603">
        <v>2381</v>
      </c>
      <c r="B2603" s="3" t="s">
        <v>2382</v>
      </c>
      <c r="C2603" s="3" t="s">
        <v>6491</v>
      </c>
      <c r="D2603">
        <v>86350</v>
      </c>
      <c r="E2603">
        <v>1571</v>
      </c>
      <c r="F2603" t="s">
        <v>8220</v>
      </c>
      <c r="G2603" t="s">
        <v>8224</v>
      </c>
      <c r="H2603" t="s">
        <v>8246</v>
      </c>
      <c r="I2603">
        <v>1428704848</v>
      </c>
      <c r="J2603">
        <v>1426112848</v>
      </c>
      <c r="K2603" t="b">
        <v>0</v>
      </c>
      <c r="L2603">
        <v>7</v>
      </c>
      <c r="M2603" t="b">
        <v>0</v>
      </c>
      <c r="N2603" t="s">
        <v>8272</v>
      </c>
      <c r="O2603">
        <f t="shared" si="160"/>
        <v>1.82</v>
      </c>
      <c r="P2603">
        <f t="shared" si="161"/>
        <v>224.43</v>
      </c>
      <c r="Q2603" s="5" t="s">
        <v>8319</v>
      </c>
      <c r="R2603" t="s">
        <v>8320</v>
      </c>
      <c r="S2603" s="9">
        <f t="shared" si="162"/>
        <v>42074.602407407401</v>
      </c>
      <c r="T2603" s="9">
        <f t="shared" si="163"/>
        <v>42104.602407407401</v>
      </c>
    </row>
    <row r="2604" spans="1:20" ht="64">
      <c r="A2604">
        <v>2382</v>
      </c>
      <c r="B2604" s="3" t="s">
        <v>2383</v>
      </c>
      <c r="C2604" s="3" t="s">
        <v>6492</v>
      </c>
      <c r="D2604">
        <v>3000</v>
      </c>
      <c r="E2604">
        <v>75</v>
      </c>
      <c r="F2604" t="s">
        <v>8220</v>
      </c>
      <c r="G2604" t="s">
        <v>8224</v>
      </c>
      <c r="H2604" t="s">
        <v>8246</v>
      </c>
      <c r="I2604">
        <v>1438662603</v>
      </c>
      <c r="J2604">
        <v>1436502603</v>
      </c>
      <c r="K2604" t="b">
        <v>0</v>
      </c>
      <c r="L2604">
        <v>2</v>
      </c>
      <c r="M2604" t="b">
        <v>0</v>
      </c>
      <c r="N2604" t="s">
        <v>8272</v>
      </c>
      <c r="O2604">
        <f t="shared" si="160"/>
        <v>2.5</v>
      </c>
      <c r="P2604">
        <f t="shared" si="161"/>
        <v>37.5</v>
      </c>
      <c r="Q2604" s="5" t="s">
        <v>8319</v>
      </c>
      <c r="R2604" t="s">
        <v>8320</v>
      </c>
      <c r="S2604" s="9">
        <f t="shared" si="162"/>
        <v>42194.854201388887</v>
      </c>
      <c r="T2604" s="9">
        <f t="shared" si="163"/>
        <v>42219.854201388887</v>
      </c>
    </row>
    <row r="2605" spans="1:20" ht="48">
      <c r="A2605">
        <v>2383</v>
      </c>
      <c r="B2605" s="3" t="s">
        <v>2384</v>
      </c>
      <c r="C2605" s="3" t="s">
        <v>6493</v>
      </c>
      <c r="D2605">
        <v>10000</v>
      </c>
      <c r="E2605">
        <v>435</v>
      </c>
      <c r="F2605" t="s">
        <v>8220</v>
      </c>
      <c r="G2605" t="s">
        <v>8228</v>
      </c>
      <c r="H2605" t="s">
        <v>8250</v>
      </c>
      <c r="I2605">
        <v>1424568107</v>
      </c>
      <c r="J2605">
        <v>1421976107</v>
      </c>
      <c r="K2605" t="b">
        <v>0</v>
      </c>
      <c r="L2605">
        <v>3</v>
      </c>
      <c r="M2605" t="b">
        <v>0</v>
      </c>
      <c r="N2605" t="s">
        <v>8272</v>
      </c>
      <c r="O2605">
        <f t="shared" si="160"/>
        <v>4.3499999999999996</v>
      </c>
      <c r="P2605">
        <f t="shared" si="161"/>
        <v>145</v>
      </c>
      <c r="Q2605" s="5" t="s">
        <v>8319</v>
      </c>
      <c r="R2605" t="s">
        <v>8320</v>
      </c>
      <c r="S2605" s="9">
        <f t="shared" si="162"/>
        <v>42026.723460648143</v>
      </c>
      <c r="T2605" s="9">
        <f t="shared" si="163"/>
        <v>42056.723460648143</v>
      </c>
    </row>
    <row r="2606" spans="1:20" ht="48">
      <c r="A2606">
        <v>2384</v>
      </c>
      <c r="B2606" s="3" t="s">
        <v>2385</v>
      </c>
      <c r="C2606" s="3" t="s">
        <v>6494</v>
      </c>
      <c r="D2606">
        <v>1000</v>
      </c>
      <c r="E2606">
        <v>8</v>
      </c>
      <c r="F2606" t="s">
        <v>8220</v>
      </c>
      <c r="G2606" t="s">
        <v>8224</v>
      </c>
      <c r="H2606" t="s">
        <v>8246</v>
      </c>
      <c r="I2606">
        <v>1415932643</v>
      </c>
      <c r="J2606">
        <v>1413337043</v>
      </c>
      <c r="K2606" t="b">
        <v>0</v>
      </c>
      <c r="L2606">
        <v>8</v>
      </c>
      <c r="M2606" t="b">
        <v>0</v>
      </c>
      <c r="N2606" t="s">
        <v>8272</v>
      </c>
      <c r="O2606">
        <f t="shared" si="160"/>
        <v>0.8</v>
      </c>
      <c r="P2606">
        <f t="shared" si="161"/>
        <v>1</v>
      </c>
      <c r="Q2606" s="5" t="s">
        <v>8319</v>
      </c>
      <c r="R2606" t="s">
        <v>8320</v>
      </c>
      <c r="S2606" s="9">
        <f t="shared" si="162"/>
        <v>41926.734293981477</v>
      </c>
      <c r="T2606" s="9">
        <f t="shared" si="163"/>
        <v>41956.775960648149</v>
      </c>
    </row>
    <row r="2607" spans="1:20" ht="48">
      <c r="A2607">
        <v>2385</v>
      </c>
      <c r="B2607" s="3" t="s">
        <v>2386</v>
      </c>
      <c r="C2607" s="3" t="s">
        <v>6495</v>
      </c>
      <c r="D2607">
        <v>65000</v>
      </c>
      <c r="E2607">
        <v>788</v>
      </c>
      <c r="F2607" t="s">
        <v>8220</v>
      </c>
      <c r="G2607" t="s">
        <v>8224</v>
      </c>
      <c r="H2607" t="s">
        <v>8246</v>
      </c>
      <c r="I2607">
        <v>1438793432</v>
      </c>
      <c r="J2607">
        <v>1436201432</v>
      </c>
      <c r="K2607" t="b">
        <v>0</v>
      </c>
      <c r="L2607">
        <v>7</v>
      </c>
      <c r="M2607" t="b">
        <v>0</v>
      </c>
      <c r="N2607" t="s">
        <v>8272</v>
      </c>
      <c r="O2607">
        <f t="shared" si="160"/>
        <v>1.21</v>
      </c>
      <c r="P2607">
        <f t="shared" si="161"/>
        <v>112.57</v>
      </c>
      <c r="Q2607" s="5" t="s">
        <v>8319</v>
      </c>
      <c r="R2607" t="s">
        <v>8320</v>
      </c>
      <c r="S2607" s="9">
        <f t="shared" si="162"/>
        <v>42191.368425925924</v>
      </c>
      <c r="T2607" s="9">
        <f t="shared" si="163"/>
        <v>42221.368425925924</v>
      </c>
    </row>
    <row r="2608" spans="1:20" ht="48">
      <c r="A2608">
        <v>2386</v>
      </c>
      <c r="B2608" s="3" t="s">
        <v>2387</v>
      </c>
      <c r="C2608" s="3" t="s">
        <v>6496</v>
      </c>
      <c r="D2608">
        <v>30000</v>
      </c>
      <c r="E2608">
        <v>0</v>
      </c>
      <c r="F2608" t="s">
        <v>8220</v>
      </c>
      <c r="G2608" t="s">
        <v>8229</v>
      </c>
      <c r="H2608" t="s">
        <v>8251</v>
      </c>
      <c r="I2608">
        <v>1420920424</v>
      </c>
      <c r="J2608">
        <v>1415736424</v>
      </c>
      <c r="K2608" t="b">
        <v>0</v>
      </c>
      <c r="L2608">
        <v>0</v>
      </c>
      <c r="M2608" t="b">
        <v>0</v>
      </c>
      <c r="N2608" t="s">
        <v>8272</v>
      </c>
      <c r="O2608">
        <f t="shared" si="160"/>
        <v>0</v>
      </c>
      <c r="P2608" t="e">
        <f t="shared" si="161"/>
        <v>#DIV/0!</v>
      </c>
      <c r="Q2608" s="5" t="s">
        <v>8319</v>
      </c>
      <c r="R2608" t="s">
        <v>8320</v>
      </c>
      <c r="S2608" s="9">
        <f t="shared" si="162"/>
        <v>41954.504907407405</v>
      </c>
      <c r="T2608" s="9">
        <f t="shared" si="163"/>
        <v>42014.504907407405</v>
      </c>
    </row>
    <row r="2609" spans="1:20" ht="48">
      <c r="A2609">
        <v>2387</v>
      </c>
      <c r="B2609" s="3" t="s">
        <v>2388</v>
      </c>
      <c r="C2609" s="3" t="s">
        <v>6497</v>
      </c>
      <c r="D2609">
        <v>150000</v>
      </c>
      <c r="E2609">
        <v>1026</v>
      </c>
      <c r="F2609" t="s">
        <v>8220</v>
      </c>
      <c r="G2609" t="s">
        <v>8224</v>
      </c>
      <c r="H2609" t="s">
        <v>8246</v>
      </c>
      <c r="I2609">
        <v>1469199740</v>
      </c>
      <c r="J2609">
        <v>1465311740</v>
      </c>
      <c r="K2609" t="b">
        <v>0</v>
      </c>
      <c r="L2609">
        <v>3</v>
      </c>
      <c r="M2609" t="b">
        <v>0</v>
      </c>
      <c r="N2609" t="s">
        <v>8272</v>
      </c>
      <c r="O2609">
        <f t="shared" si="160"/>
        <v>0.68</v>
      </c>
      <c r="P2609">
        <f t="shared" si="161"/>
        <v>342</v>
      </c>
      <c r="Q2609" s="5" t="s">
        <v>8319</v>
      </c>
      <c r="R2609" t="s">
        <v>8320</v>
      </c>
      <c r="S2609" s="9">
        <f t="shared" si="162"/>
        <v>42528.293287037035</v>
      </c>
      <c r="T2609" s="9">
        <f t="shared" si="163"/>
        <v>42573.293287037035</v>
      </c>
    </row>
    <row r="2610" spans="1:20" ht="48">
      <c r="A2610">
        <v>2388</v>
      </c>
      <c r="B2610" s="3" t="s">
        <v>2389</v>
      </c>
      <c r="C2610" s="3" t="s">
        <v>6498</v>
      </c>
      <c r="D2610">
        <v>37000</v>
      </c>
      <c r="E2610">
        <v>463</v>
      </c>
      <c r="F2610" t="s">
        <v>8220</v>
      </c>
      <c r="G2610" t="s">
        <v>8224</v>
      </c>
      <c r="H2610" t="s">
        <v>8246</v>
      </c>
      <c r="I2610">
        <v>1421350140</v>
      </c>
      <c r="J2610">
        <v>1418761759</v>
      </c>
      <c r="K2610" t="b">
        <v>0</v>
      </c>
      <c r="L2610">
        <v>8</v>
      </c>
      <c r="M2610" t="b">
        <v>0</v>
      </c>
      <c r="N2610" t="s">
        <v>8272</v>
      </c>
      <c r="O2610">
        <f t="shared" si="160"/>
        <v>1.25</v>
      </c>
      <c r="P2610">
        <f t="shared" si="161"/>
        <v>57.88</v>
      </c>
      <c r="Q2610" s="5" t="s">
        <v>8319</v>
      </c>
      <c r="R2610" t="s">
        <v>8320</v>
      </c>
      <c r="S2610" s="9">
        <f t="shared" si="162"/>
        <v>41989.520358796297</v>
      </c>
      <c r="T2610" s="9">
        <f t="shared" si="163"/>
        <v>42019.478472222218</v>
      </c>
    </row>
    <row r="2611" spans="1:20" ht="48">
      <c r="A2611">
        <v>2389</v>
      </c>
      <c r="B2611" s="3" t="s">
        <v>2390</v>
      </c>
      <c r="C2611" s="3" t="s">
        <v>6499</v>
      </c>
      <c r="D2611">
        <v>16000</v>
      </c>
      <c r="E2611">
        <v>30</v>
      </c>
      <c r="F2611" t="s">
        <v>8220</v>
      </c>
      <c r="G2611" t="s">
        <v>8230</v>
      </c>
      <c r="H2611" t="s">
        <v>8249</v>
      </c>
      <c r="I2611">
        <v>1437861540</v>
      </c>
      <c r="J2611">
        <v>1435160452</v>
      </c>
      <c r="K2611" t="b">
        <v>0</v>
      </c>
      <c r="L2611">
        <v>1</v>
      </c>
      <c r="M2611" t="b">
        <v>0</v>
      </c>
      <c r="N2611" t="s">
        <v>8272</v>
      </c>
      <c r="O2611">
        <f t="shared" si="160"/>
        <v>0.19</v>
      </c>
      <c r="P2611">
        <f t="shared" si="161"/>
        <v>30</v>
      </c>
      <c r="Q2611" s="5" t="s">
        <v>8319</v>
      </c>
      <c r="R2611" t="s">
        <v>8320</v>
      </c>
      <c r="S2611" s="9">
        <f t="shared" si="162"/>
        <v>42179.320046296292</v>
      </c>
      <c r="T2611" s="9">
        <f t="shared" si="163"/>
        <v>42210.582638888889</v>
      </c>
    </row>
    <row r="2612" spans="1:20" ht="48">
      <c r="A2612">
        <v>2390</v>
      </c>
      <c r="B2612" s="3" t="s">
        <v>2391</v>
      </c>
      <c r="C2612" s="3" t="s">
        <v>6500</v>
      </c>
      <c r="D2612">
        <v>510000</v>
      </c>
      <c r="E2612">
        <v>0</v>
      </c>
      <c r="F2612" t="s">
        <v>8220</v>
      </c>
      <c r="G2612" t="s">
        <v>8226</v>
      </c>
      <c r="H2612" t="s">
        <v>8248</v>
      </c>
      <c r="I2612">
        <v>1420352264</v>
      </c>
      <c r="J2612">
        <v>1416896264</v>
      </c>
      <c r="K2612" t="b">
        <v>0</v>
      </c>
      <c r="L2612">
        <v>0</v>
      </c>
      <c r="M2612" t="b">
        <v>0</v>
      </c>
      <c r="N2612" t="s">
        <v>8272</v>
      </c>
      <c r="O2612">
        <f t="shared" si="160"/>
        <v>0</v>
      </c>
      <c r="P2612" t="e">
        <f t="shared" si="161"/>
        <v>#DIV/0!</v>
      </c>
      <c r="Q2612" s="5" t="s">
        <v>8319</v>
      </c>
      <c r="R2612" t="s">
        <v>8320</v>
      </c>
      <c r="S2612" s="9">
        <f t="shared" si="162"/>
        <v>41967.928981481477</v>
      </c>
      <c r="T2612" s="9">
        <f t="shared" si="163"/>
        <v>42007.928981481477</v>
      </c>
    </row>
    <row r="2613" spans="1:20" ht="32">
      <c r="A2613">
        <v>2391</v>
      </c>
      <c r="B2613" s="3" t="s">
        <v>2392</v>
      </c>
      <c r="C2613" s="3" t="s">
        <v>6501</v>
      </c>
      <c r="D2613">
        <v>20000</v>
      </c>
      <c r="E2613">
        <v>25</v>
      </c>
      <c r="F2613" t="s">
        <v>8220</v>
      </c>
      <c r="G2613" t="s">
        <v>8224</v>
      </c>
      <c r="H2613" t="s">
        <v>8246</v>
      </c>
      <c r="I2613">
        <v>1427825044</v>
      </c>
      <c r="J2613">
        <v>1425236644</v>
      </c>
      <c r="K2613" t="b">
        <v>0</v>
      </c>
      <c r="L2613">
        <v>1</v>
      </c>
      <c r="M2613" t="b">
        <v>0</v>
      </c>
      <c r="N2613" t="s">
        <v>8272</v>
      </c>
      <c r="O2613">
        <f t="shared" si="160"/>
        <v>0.13</v>
      </c>
      <c r="P2613">
        <f t="shared" si="161"/>
        <v>25</v>
      </c>
      <c r="Q2613" s="5" t="s">
        <v>8319</v>
      </c>
      <c r="R2613" t="s">
        <v>8320</v>
      </c>
      <c r="S2613" s="9">
        <f t="shared" si="162"/>
        <v>42064.461157407401</v>
      </c>
      <c r="T2613" s="9">
        <f t="shared" si="163"/>
        <v>42094.419490740744</v>
      </c>
    </row>
    <row r="2614" spans="1:20" ht="48">
      <c r="A2614">
        <v>2392</v>
      </c>
      <c r="B2614" s="3" t="s">
        <v>2393</v>
      </c>
      <c r="C2614" s="3" t="s">
        <v>6502</v>
      </c>
      <c r="D2614">
        <v>4200</v>
      </c>
      <c r="E2614">
        <v>0</v>
      </c>
      <c r="F2614" t="s">
        <v>8220</v>
      </c>
      <c r="G2614" t="s">
        <v>8224</v>
      </c>
      <c r="H2614" t="s">
        <v>8246</v>
      </c>
      <c r="I2614">
        <v>1446087223</v>
      </c>
      <c r="J2614">
        <v>1443495223</v>
      </c>
      <c r="K2614" t="b">
        <v>0</v>
      </c>
      <c r="L2614">
        <v>0</v>
      </c>
      <c r="M2614" t="b">
        <v>0</v>
      </c>
      <c r="N2614" t="s">
        <v>8272</v>
      </c>
      <c r="O2614">
        <f t="shared" si="160"/>
        <v>0</v>
      </c>
      <c r="P2614" t="e">
        <f t="shared" si="161"/>
        <v>#DIV/0!</v>
      </c>
      <c r="Q2614" s="5" t="s">
        <v>8319</v>
      </c>
      <c r="R2614" t="s">
        <v>8320</v>
      </c>
      <c r="S2614" s="9">
        <f t="shared" si="162"/>
        <v>42275.787303240737</v>
      </c>
      <c r="T2614" s="9">
        <f t="shared" si="163"/>
        <v>42305.787303240737</v>
      </c>
    </row>
    <row r="2615" spans="1:20" ht="48">
      <c r="A2615">
        <v>2393</v>
      </c>
      <c r="B2615" s="3" t="s">
        <v>2394</v>
      </c>
      <c r="C2615" s="3" t="s">
        <v>6503</v>
      </c>
      <c r="D2615">
        <v>100000</v>
      </c>
      <c r="E2615">
        <v>50</v>
      </c>
      <c r="F2615" t="s">
        <v>8220</v>
      </c>
      <c r="G2615" t="s">
        <v>8224</v>
      </c>
      <c r="H2615" t="s">
        <v>8246</v>
      </c>
      <c r="I2615">
        <v>1439048017</v>
      </c>
      <c r="J2615">
        <v>1436456017</v>
      </c>
      <c r="K2615" t="b">
        <v>0</v>
      </c>
      <c r="L2615">
        <v>1</v>
      </c>
      <c r="M2615" t="b">
        <v>0</v>
      </c>
      <c r="N2615" t="s">
        <v>8272</v>
      </c>
      <c r="O2615">
        <f t="shared" si="160"/>
        <v>0.05</v>
      </c>
      <c r="P2615">
        <f t="shared" si="161"/>
        <v>50</v>
      </c>
      <c r="Q2615" s="5" t="s">
        <v>8319</v>
      </c>
      <c r="R2615" t="s">
        <v>8320</v>
      </c>
      <c r="S2615" s="9">
        <f t="shared" si="162"/>
        <v>42194.315011574072</v>
      </c>
      <c r="T2615" s="9">
        <f t="shared" si="163"/>
        <v>42224.315011574072</v>
      </c>
    </row>
    <row r="2616" spans="1:20" ht="48">
      <c r="A2616">
        <v>2394</v>
      </c>
      <c r="B2616" s="3" t="s">
        <v>2395</v>
      </c>
      <c r="C2616" s="3" t="s">
        <v>6504</v>
      </c>
      <c r="D2616">
        <v>5000</v>
      </c>
      <c r="E2616">
        <v>3</v>
      </c>
      <c r="F2616" t="s">
        <v>8220</v>
      </c>
      <c r="G2616" t="s">
        <v>8241</v>
      </c>
      <c r="H2616" t="s">
        <v>8249</v>
      </c>
      <c r="I2616">
        <v>1424940093</v>
      </c>
      <c r="J2616">
        <v>1422348093</v>
      </c>
      <c r="K2616" t="b">
        <v>0</v>
      </c>
      <c r="L2616">
        <v>2</v>
      </c>
      <c r="M2616" t="b">
        <v>0</v>
      </c>
      <c r="N2616" t="s">
        <v>8272</v>
      </c>
      <c r="O2616">
        <f t="shared" si="160"/>
        <v>0.06</v>
      </c>
      <c r="P2616">
        <f t="shared" si="161"/>
        <v>1.5</v>
      </c>
      <c r="Q2616" s="5" t="s">
        <v>8319</v>
      </c>
      <c r="R2616" t="s">
        <v>8320</v>
      </c>
      <c r="S2616" s="9">
        <f t="shared" si="162"/>
        <v>42031.02885416666</v>
      </c>
      <c r="T2616" s="9">
        <f t="shared" si="163"/>
        <v>42061.02885416666</v>
      </c>
    </row>
    <row r="2617" spans="1:20" ht="48">
      <c r="A2617">
        <v>2395</v>
      </c>
      <c r="B2617" s="3" t="s">
        <v>2396</v>
      </c>
      <c r="C2617" s="3" t="s">
        <v>6505</v>
      </c>
      <c r="D2617">
        <v>33000</v>
      </c>
      <c r="E2617">
        <v>0</v>
      </c>
      <c r="F2617" t="s">
        <v>8220</v>
      </c>
      <c r="G2617" t="s">
        <v>8224</v>
      </c>
      <c r="H2617" t="s">
        <v>8246</v>
      </c>
      <c r="I2617">
        <v>1484038620</v>
      </c>
      <c r="J2617">
        <v>1481597687</v>
      </c>
      <c r="K2617" t="b">
        <v>0</v>
      </c>
      <c r="L2617">
        <v>0</v>
      </c>
      <c r="M2617" t="b">
        <v>0</v>
      </c>
      <c r="N2617" t="s">
        <v>8272</v>
      </c>
      <c r="O2617">
        <f t="shared" si="160"/>
        <v>0</v>
      </c>
      <c r="P2617" t="e">
        <f t="shared" si="161"/>
        <v>#DIV/0!</v>
      </c>
      <c r="Q2617" s="5" t="s">
        <v>8319</v>
      </c>
      <c r="R2617" t="s">
        <v>8320</v>
      </c>
      <c r="S2617" s="9">
        <f t="shared" si="162"/>
        <v>42716.788043981483</v>
      </c>
      <c r="T2617" s="9">
        <f t="shared" si="163"/>
        <v>42745.039583333331</v>
      </c>
    </row>
    <row r="2618" spans="1:20" ht="48">
      <c r="A2618">
        <v>2396</v>
      </c>
      <c r="B2618" s="3" t="s">
        <v>2397</v>
      </c>
      <c r="C2618" s="3" t="s">
        <v>6506</v>
      </c>
      <c r="D2618">
        <v>5000</v>
      </c>
      <c r="E2618">
        <v>10</v>
      </c>
      <c r="F2618" t="s">
        <v>8220</v>
      </c>
      <c r="G2618" t="s">
        <v>8240</v>
      </c>
      <c r="H2618" t="s">
        <v>8257</v>
      </c>
      <c r="I2618">
        <v>1444940558</v>
      </c>
      <c r="J2618">
        <v>1442348558</v>
      </c>
      <c r="K2618" t="b">
        <v>0</v>
      </c>
      <c r="L2618">
        <v>1</v>
      </c>
      <c r="M2618" t="b">
        <v>0</v>
      </c>
      <c r="N2618" t="s">
        <v>8272</v>
      </c>
      <c r="O2618">
        <f t="shared" si="160"/>
        <v>0.2</v>
      </c>
      <c r="P2618">
        <f t="shared" si="161"/>
        <v>10</v>
      </c>
      <c r="Q2618" s="5" t="s">
        <v>8319</v>
      </c>
      <c r="R2618" t="s">
        <v>8320</v>
      </c>
      <c r="S2618" s="9">
        <f t="shared" si="162"/>
        <v>42262.515717592592</v>
      </c>
      <c r="T2618" s="9">
        <f t="shared" si="163"/>
        <v>42292.515717592592</v>
      </c>
    </row>
    <row r="2619" spans="1:20" ht="48">
      <c r="A2619">
        <v>2397</v>
      </c>
      <c r="B2619" s="3" t="s">
        <v>2398</v>
      </c>
      <c r="C2619" s="3" t="s">
        <v>6507</v>
      </c>
      <c r="D2619">
        <v>124000</v>
      </c>
      <c r="E2619">
        <v>0</v>
      </c>
      <c r="F2619" t="s">
        <v>8220</v>
      </c>
      <c r="G2619" t="s">
        <v>8224</v>
      </c>
      <c r="H2619" t="s">
        <v>8246</v>
      </c>
      <c r="I2619">
        <v>1420233256</v>
      </c>
      <c r="J2619">
        <v>1417641256</v>
      </c>
      <c r="K2619" t="b">
        <v>0</v>
      </c>
      <c r="L2619">
        <v>0</v>
      </c>
      <c r="M2619" t="b">
        <v>0</v>
      </c>
      <c r="N2619" t="s">
        <v>8272</v>
      </c>
      <c r="O2619">
        <f t="shared" si="160"/>
        <v>0</v>
      </c>
      <c r="P2619" t="e">
        <f t="shared" si="161"/>
        <v>#DIV/0!</v>
      </c>
      <c r="Q2619" s="5" t="s">
        <v>8319</v>
      </c>
      <c r="R2619" t="s">
        <v>8320</v>
      </c>
      <c r="S2619" s="9">
        <f t="shared" si="162"/>
        <v>41976.551574074074</v>
      </c>
      <c r="T2619" s="9">
        <f t="shared" si="163"/>
        <v>42006.551574074074</v>
      </c>
    </row>
    <row r="2620" spans="1:20" ht="48">
      <c r="A2620">
        <v>2398</v>
      </c>
      <c r="B2620" s="3" t="s">
        <v>2399</v>
      </c>
      <c r="C2620" s="3" t="s">
        <v>6508</v>
      </c>
      <c r="D2620">
        <v>4000</v>
      </c>
      <c r="E2620">
        <v>0</v>
      </c>
      <c r="F2620" t="s">
        <v>8220</v>
      </c>
      <c r="G2620" t="s">
        <v>8224</v>
      </c>
      <c r="H2620" t="s">
        <v>8246</v>
      </c>
      <c r="I2620">
        <v>1435874384</v>
      </c>
      <c r="J2620">
        <v>1433282384</v>
      </c>
      <c r="K2620" t="b">
        <v>0</v>
      </c>
      <c r="L2620">
        <v>0</v>
      </c>
      <c r="M2620" t="b">
        <v>0</v>
      </c>
      <c r="N2620" t="s">
        <v>8272</v>
      </c>
      <c r="O2620">
        <f t="shared" si="160"/>
        <v>0</v>
      </c>
      <c r="P2620" t="e">
        <f t="shared" si="161"/>
        <v>#DIV/0!</v>
      </c>
      <c r="Q2620" s="5" t="s">
        <v>8319</v>
      </c>
      <c r="R2620" t="s">
        <v>8320</v>
      </c>
      <c r="S2620" s="9">
        <f t="shared" si="162"/>
        <v>42157.583148148151</v>
      </c>
      <c r="T2620" s="9">
        <f t="shared" si="163"/>
        <v>42187.583148148151</v>
      </c>
    </row>
    <row r="2621" spans="1:20" ht="48">
      <c r="A2621">
        <v>2399</v>
      </c>
      <c r="B2621" s="3" t="s">
        <v>2400</v>
      </c>
      <c r="C2621" s="3" t="s">
        <v>6509</v>
      </c>
      <c r="D2621">
        <v>13000</v>
      </c>
      <c r="E2621">
        <v>0</v>
      </c>
      <c r="F2621" t="s">
        <v>8220</v>
      </c>
      <c r="G2621" t="s">
        <v>8235</v>
      </c>
      <c r="H2621" t="s">
        <v>8255</v>
      </c>
      <c r="I2621">
        <v>1418934506</v>
      </c>
      <c r="J2621">
        <v>1415910506</v>
      </c>
      <c r="K2621" t="b">
        <v>0</v>
      </c>
      <c r="L2621">
        <v>0</v>
      </c>
      <c r="M2621" t="b">
        <v>0</v>
      </c>
      <c r="N2621" t="s">
        <v>8272</v>
      </c>
      <c r="O2621">
        <f t="shared" si="160"/>
        <v>0</v>
      </c>
      <c r="P2621" t="e">
        <f t="shared" si="161"/>
        <v>#DIV/0!</v>
      </c>
      <c r="Q2621" s="5" t="s">
        <v>8319</v>
      </c>
      <c r="R2621" t="s">
        <v>8320</v>
      </c>
      <c r="S2621" s="9">
        <f t="shared" si="162"/>
        <v>41956.519745370366</v>
      </c>
      <c r="T2621" s="9">
        <f t="shared" si="163"/>
        <v>41991.519745370366</v>
      </c>
    </row>
    <row r="2622" spans="1:20" ht="48">
      <c r="A2622">
        <v>2400</v>
      </c>
      <c r="B2622" s="3" t="s">
        <v>2401</v>
      </c>
      <c r="C2622" s="3" t="s">
        <v>6510</v>
      </c>
      <c r="D2622">
        <v>50000</v>
      </c>
      <c r="E2622">
        <v>0</v>
      </c>
      <c r="F2622" t="s">
        <v>8220</v>
      </c>
      <c r="G2622" t="s">
        <v>8226</v>
      </c>
      <c r="H2622" t="s">
        <v>8248</v>
      </c>
      <c r="I2622">
        <v>1460615164</v>
      </c>
      <c r="J2622">
        <v>1458023164</v>
      </c>
      <c r="K2622" t="b">
        <v>0</v>
      </c>
      <c r="L2622">
        <v>0</v>
      </c>
      <c r="M2622" t="b">
        <v>0</v>
      </c>
      <c r="N2622" t="s">
        <v>8272</v>
      </c>
      <c r="O2622">
        <f t="shared" si="160"/>
        <v>0</v>
      </c>
      <c r="P2622" t="e">
        <f t="shared" si="161"/>
        <v>#DIV/0!</v>
      </c>
      <c r="Q2622" s="5" t="s">
        <v>8319</v>
      </c>
      <c r="R2622" t="s">
        <v>8320</v>
      </c>
      <c r="S2622" s="9">
        <f t="shared" si="162"/>
        <v>42443.934768518513</v>
      </c>
      <c r="T2622" s="9">
        <f t="shared" si="163"/>
        <v>42473.934768518513</v>
      </c>
    </row>
    <row r="2623" spans="1:20" ht="48">
      <c r="A2623">
        <v>2601</v>
      </c>
      <c r="B2623" s="3" t="s">
        <v>2601</v>
      </c>
      <c r="C2623" s="3" t="s">
        <v>6711</v>
      </c>
      <c r="D2623">
        <v>500</v>
      </c>
      <c r="E2623">
        <v>3307</v>
      </c>
      <c r="F2623" t="s">
        <v>8219</v>
      </c>
      <c r="G2623" t="s">
        <v>8224</v>
      </c>
      <c r="H2623" t="s">
        <v>8246</v>
      </c>
      <c r="I2623">
        <v>1347508740</v>
      </c>
      <c r="J2623">
        <v>1346276349</v>
      </c>
      <c r="K2623" t="b">
        <v>1</v>
      </c>
      <c r="L2623">
        <v>151</v>
      </c>
      <c r="M2623" t="b">
        <v>1</v>
      </c>
      <c r="N2623" t="s">
        <v>8301</v>
      </c>
      <c r="O2623">
        <f t="shared" si="160"/>
        <v>661.4</v>
      </c>
      <c r="P2623">
        <f t="shared" si="161"/>
        <v>21.9</v>
      </c>
      <c r="Q2623" s="5" t="s">
        <v>8319</v>
      </c>
      <c r="R2623" t="s">
        <v>8355</v>
      </c>
      <c r="S2623" s="9">
        <f t="shared" si="162"/>
        <v>41150.568854166668</v>
      </c>
      <c r="T2623" s="9">
        <f t="shared" si="163"/>
        <v>41164.832638888889</v>
      </c>
    </row>
    <row r="2624" spans="1:20" ht="48">
      <c r="A2624">
        <v>2602</v>
      </c>
      <c r="B2624" s="3" t="s">
        <v>2602</v>
      </c>
      <c r="C2624" s="3" t="s">
        <v>6712</v>
      </c>
      <c r="D2624">
        <v>12000</v>
      </c>
      <c r="E2624">
        <v>39131</v>
      </c>
      <c r="F2624" t="s">
        <v>8219</v>
      </c>
      <c r="G2624" t="s">
        <v>8224</v>
      </c>
      <c r="H2624" t="s">
        <v>8246</v>
      </c>
      <c r="I2624">
        <v>1415827200</v>
      </c>
      <c r="J2624">
        <v>1412358968</v>
      </c>
      <c r="K2624" t="b">
        <v>1</v>
      </c>
      <c r="L2624">
        <v>489</v>
      </c>
      <c r="M2624" t="b">
        <v>1</v>
      </c>
      <c r="N2624" t="s">
        <v>8301</v>
      </c>
      <c r="O2624">
        <f t="shared" si="160"/>
        <v>326.08999999999997</v>
      </c>
      <c r="P2624">
        <f t="shared" si="161"/>
        <v>80.02</v>
      </c>
      <c r="Q2624" s="5" t="s">
        <v>8319</v>
      </c>
      <c r="R2624" t="s">
        <v>8355</v>
      </c>
      <c r="S2624" s="9">
        <f t="shared" si="162"/>
        <v>41915.413981481477</v>
      </c>
      <c r="T2624" s="9">
        <f t="shared" si="163"/>
        <v>41955.555555555555</v>
      </c>
    </row>
    <row r="2625" spans="1:20" ht="32">
      <c r="A2625">
        <v>2603</v>
      </c>
      <c r="B2625" s="3" t="s">
        <v>2603</v>
      </c>
      <c r="C2625" s="3" t="s">
        <v>6713</v>
      </c>
      <c r="D2625">
        <v>1750</v>
      </c>
      <c r="E2625">
        <v>1776</v>
      </c>
      <c r="F2625" t="s">
        <v>8219</v>
      </c>
      <c r="G2625" t="s">
        <v>8224</v>
      </c>
      <c r="H2625" t="s">
        <v>8246</v>
      </c>
      <c r="I2625">
        <v>1387835654</v>
      </c>
      <c r="J2625">
        <v>1386626054</v>
      </c>
      <c r="K2625" t="b">
        <v>1</v>
      </c>
      <c r="L2625">
        <v>50</v>
      </c>
      <c r="M2625" t="b">
        <v>1</v>
      </c>
      <c r="N2625" t="s">
        <v>8301</v>
      </c>
      <c r="O2625">
        <f t="shared" si="160"/>
        <v>101.49</v>
      </c>
      <c r="P2625">
        <f t="shared" si="161"/>
        <v>35.520000000000003</v>
      </c>
      <c r="Q2625" s="5" t="s">
        <v>8319</v>
      </c>
      <c r="R2625" t="s">
        <v>8355</v>
      </c>
      <c r="S2625" s="9">
        <f t="shared" si="162"/>
        <v>41617.579328703701</v>
      </c>
      <c r="T2625" s="9">
        <f t="shared" si="163"/>
        <v>41631.579328703701</v>
      </c>
    </row>
    <row r="2626" spans="1:20" ht="48">
      <c r="A2626">
        <v>2604</v>
      </c>
      <c r="B2626" s="3" t="s">
        <v>2604</v>
      </c>
      <c r="C2626" s="3" t="s">
        <v>6714</v>
      </c>
      <c r="D2626">
        <v>20000</v>
      </c>
      <c r="E2626">
        <v>20843.599999999999</v>
      </c>
      <c r="F2626" t="s">
        <v>8219</v>
      </c>
      <c r="G2626" t="s">
        <v>8224</v>
      </c>
      <c r="H2626" t="s">
        <v>8246</v>
      </c>
      <c r="I2626">
        <v>1335662023</v>
      </c>
      <c r="J2626">
        <v>1333070023</v>
      </c>
      <c r="K2626" t="b">
        <v>1</v>
      </c>
      <c r="L2626">
        <v>321</v>
      </c>
      <c r="M2626" t="b">
        <v>1</v>
      </c>
      <c r="N2626" t="s">
        <v>8301</v>
      </c>
      <c r="O2626">
        <f t="shared" ref="O2626:O2689" si="164">ROUND((E2626/D2626*100),2)</f>
        <v>104.22</v>
      </c>
      <c r="P2626">
        <f t="shared" ref="P2626:P2689" si="165">ROUND((E2626/L2626),2)</f>
        <v>64.930000000000007</v>
      </c>
      <c r="Q2626" s="5" t="s">
        <v>8319</v>
      </c>
      <c r="R2626" t="s">
        <v>8355</v>
      </c>
      <c r="S2626" s="9">
        <f t="shared" si="162"/>
        <v>40997.717858796292</v>
      </c>
      <c r="T2626" s="9">
        <f t="shared" si="163"/>
        <v>41027.717858796292</v>
      </c>
    </row>
    <row r="2627" spans="1:20" ht="48">
      <c r="A2627">
        <v>2605</v>
      </c>
      <c r="B2627" s="3" t="s">
        <v>2605</v>
      </c>
      <c r="C2627" s="3" t="s">
        <v>6715</v>
      </c>
      <c r="D2627">
        <v>100000</v>
      </c>
      <c r="E2627">
        <v>107421.57</v>
      </c>
      <c r="F2627" t="s">
        <v>8219</v>
      </c>
      <c r="G2627" t="s">
        <v>8224</v>
      </c>
      <c r="H2627" t="s">
        <v>8246</v>
      </c>
      <c r="I2627">
        <v>1466168390</v>
      </c>
      <c r="J2627">
        <v>1463576390</v>
      </c>
      <c r="K2627" t="b">
        <v>1</v>
      </c>
      <c r="L2627">
        <v>1762</v>
      </c>
      <c r="M2627" t="b">
        <v>1</v>
      </c>
      <c r="N2627" t="s">
        <v>8301</v>
      </c>
      <c r="O2627">
        <f t="shared" si="164"/>
        <v>107.42</v>
      </c>
      <c r="P2627">
        <f t="shared" si="165"/>
        <v>60.97</v>
      </c>
      <c r="Q2627" s="5" t="s">
        <v>8319</v>
      </c>
      <c r="R2627" t="s">
        <v>8355</v>
      </c>
      <c r="S2627" s="9">
        <f t="shared" ref="S2627:S2690" si="166">(J2627/86400)+25569+(-8/24)</f>
        <v>42508.20821759259</v>
      </c>
      <c r="T2627" s="9">
        <f t="shared" ref="T2627:T2690" si="167">(I2627/86400)+25569+(-8/24)</f>
        <v>42538.20821759259</v>
      </c>
    </row>
    <row r="2628" spans="1:20" ht="64">
      <c r="A2628">
        <v>2606</v>
      </c>
      <c r="B2628" s="3" t="s">
        <v>2606</v>
      </c>
      <c r="C2628" s="3" t="s">
        <v>6716</v>
      </c>
      <c r="D2628">
        <v>11000</v>
      </c>
      <c r="E2628">
        <v>12106</v>
      </c>
      <c r="F2628" t="s">
        <v>8219</v>
      </c>
      <c r="G2628" t="s">
        <v>8224</v>
      </c>
      <c r="H2628" t="s">
        <v>8246</v>
      </c>
      <c r="I2628">
        <v>1398791182</v>
      </c>
      <c r="J2628">
        <v>1396026382</v>
      </c>
      <c r="K2628" t="b">
        <v>1</v>
      </c>
      <c r="L2628">
        <v>385</v>
      </c>
      <c r="M2628" t="b">
        <v>1</v>
      </c>
      <c r="N2628" t="s">
        <v>8301</v>
      </c>
      <c r="O2628">
        <f t="shared" si="164"/>
        <v>110.05</v>
      </c>
      <c r="P2628">
        <f t="shared" si="165"/>
        <v>31.44</v>
      </c>
      <c r="Q2628" s="5" t="s">
        <v>8319</v>
      </c>
      <c r="R2628" t="s">
        <v>8355</v>
      </c>
      <c r="S2628" s="9">
        <f t="shared" si="166"/>
        <v>41726.379421296289</v>
      </c>
      <c r="T2628" s="9">
        <f t="shared" si="167"/>
        <v>41758.379421296289</v>
      </c>
    </row>
    <row r="2629" spans="1:20" ht="48">
      <c r="A2629">
        <v>2607</v>
      </c>
      <c r="B2629" s="3" t="s">
        <v>2607</v>
      </c>
      <c r="C2629" s="3" t="s">
        <v>6717</v>
      </c>
      <c r="D2629">
        <v>8000</v>
      </c>
      <c r="E2629">
        <v>32616</v>
      </c>
      <c r="F2629" t="s">
        <v>8219</v>
      </c>
      <c r="G2629" t="s">
        <v>8224</v>
      </c>
      <c r="H2629" t="s">
        <v>8246</v>
      </c>
      <c r="I2629">
        <v>1439344800</v>
      </c>
      <c r="J2629">
        <v>1435611572</v>
      </c>
      <c r="K2629" t="b">
        <v>1</v>
      </c>
      <c r="L2629">
        <v>398</v>
      </c>
      <c r="M2629" t="b">
        <v>1</v>
      </c>
      <c r="N2629" t="s">
        <v>8301</v>
      </c>
      <c r="O2629">
        <f t="shared" si="164"/>
        <v>407.7</v>
      </c>
      <c r="P2629">
        <f t="shared" si="165"/>
        <v>81.95</v>
      </c>
      <c r="Q2629" s="5" t="s">
        <v>8319</v>
      </c>
      <c r="R2629" t="s">
        <v>8355</v>
      </c>
      <c r="S2629" s="9">
        <f t="shared" si="166"/>
        <v>42184.541342592587</v>
      </c>
      <c r="T2629" s="9">
        <f t="shared" si="167"/>
        <v>42227.749999999993</v>
      </c>
    </row>
    <row r="2630" spans="1:20" ht="48">
      <c r="A2630">
        <v>2608</v>
      </c>
      <c r="B2630" s="3" t="s">
        <v>2608</v>
      </c>
      <c r="C2630" s="3" t="s">
        <v>6718</v>
      </c>
      <c r="D2630">
        <v>8000</v>
      </c>
      <c r="E2630">
        <v>17914</v>
      </c>
      <c r="F2630" t="s">
        <v>8219</v>
      </c>
      <c r="G2630" t="s">
        <v>8224</v>
      </c>
      <c r="H2630" t="s">
        <v>8246</v>
      </c>
      <c r="I2630">
        <v>1489536000</v>
      </c>
      <c r="J2630">
        <v>1485976468</v>
      </c>
      <c r="K2630" t="b">
        <v>1</v>
      </c>
      <c r="L2630">
        <v>304</v>
      </c>
      <c r="M2630" t="b">
        <v>1</v>
      </c>
      <c r="N2630" t="s">
        <v>8301</v>
      </c>
      <c r="O2630">
        <f t="shared" si="164"/>
        <v>223.93</v>
      </c>
      <c r="P2630">
        <f t="shared" si="165"/>
        <v>58.93</v>
      </c>
      <c r="Q2630" s="5" t="s">
        <v>8319</v>
      </c>
      <c r="R2630" t="s">
        <v>8355</v>
      </c>
      <c r="S2630" s="9">
        <f t="shared" si="166"/>
        <v>42767.468379629623</v>
      </c>
      <c r="T2630" s="9">
        <f t="shared" si="167"/>
        <v>42808.666666666664</v>
      </c>
    </row>
    <row r="2631" spans="1:20" ht="48">
      <c r="A2631">
        <v>2609</v>
      </c>
      <c r="B2631" s="3" t="s">
        <v>2609</v>
      </c>
      <c r="C2631" s="3" t="s">
        <v>6719</v>
      </c>
      <c r="D2631">
        <v>35000</v>
      </c>
      <c r="E2631">
        <v>106330.39</v>
      </c>
      <c r="F2631" t="s">
        <v>8219</v>
      </c>
      <c r="G2631" t="s">
        <v>8224</v>
      </c>
      <c r="H2631" t="s">
        <v>8246</v>
      </c>
      <c r="I2631">
        <v>1342330951</v>
      </c>
      <c r="J2631">
        <v>1339738951</v>
      </c>
      <c r="K2631" t="b">
        <v>1</v>
      </c>
      <c r="L2631">
        <v>676</v>
      </c>
      <c r="M2631" t="b">
        <v>1</v>
      </c>
      <c r="N2631" t="s">
        <v>8301</v>
      </c>
      <c r="O2631">
        <f t="shared" si="164"/>
        <v>303.8</v>
      </c>
      <c r="P2631">
        <f t="shared" si="165"/>
        <v>157.29</v>
      </c>
      <c r="Q2631" s="5" t="s">
        <v>8319</v>
      </c>
      <c r="R2631" t="s">
        <v>8355</v>
      </c>
      <c r="S2631" s="9">
        <f t="shared" si="166"/>
        <v>41074.90452546296</v>
      </c>
      <c r="T2631" s="9">
        <f t="shared" si="167"/>
        <v>41104.90452546296</v>
      </c>
    </row>
    <row r="2632" spans="1:20" ht="32">
      <c r="A2632">
        <v>2610</v>
      </c>
      <c r="B2632" s="3" t="s">
        <v>2610</v>
      </c>
      <c r="C2632" s="3" t="s">
        <v>6720</v>
      </c>
      <c r="D2632">
        <v>22765</v>
      </c>
      <c r="E2632">
        <v>32172.66</v>
      </c>
      <c r="F2632" t="s">
        <v>8219</v>
      </c>
      <c r="G2632" t="s">
        <v>8224</v>
      </c>
      <c r="H2632" t="s">
        <v>8246</v>
      </c>
      <c r="I2632">
        <v>1471849140</v>
      </c>
      <c r="J2632">
        <v>1468444125</v>
      </c>
      <c r="K2632" t="b">
        <v>1</v>
      </c>
      <c r="L2632">
        <v>577</v>
      </c>
      <c r="M2632" t="b">
        <v>1</v>
      </c>
      <c r="N2632" t="s">
        <v>8301</v>
      </c>
      <c r="O2632">
        <f t="shared" si="164"/>
        <v>141.33000000000001</v>
      </c>
      <c r="P2632">
        <f t="shared" si="165"/>
        <v>55.76</v>
      </c>
      <c r="Q2632" s="5" t="s">
        <v>8319</v>
      </c>
      <c r="R2632" t="s">
        <v>8355</v>
      </c>
      <c r="S2632" s="9">
        <f t="shared" si="166"/>
        <v>42564.547743055555</v>
      </c>
      <c r="T2632" s="9">
        <f t="shared" si="167"/>
        <v>42603.957638888889</v>
      </c>
    </row>
    <row r="2633" spans="1:20" ht="48">
      <c r="A2633">
        <v>2611</v>
      </c>
      <c r="B2633" s="3" t="s">
        <v>2611</v>
      </c>
      <c r="C2633" s="3" t="s">
        <v>6721</v>
      </c>
      <c r="D2633">
        <v>11000</v>
      </c>
      <c r="E2633">
        <v>306970</v>
      </c>
      <c r="F2633" t="s">
        <v>8219</v>
      </c>
      <c r="G2633" t="s">
        <v>8236</v>
      </c>
      <c r="H2633" t="s">
        <v>8249</v>
      </c>
      <c r="I2633">
        <v>1483397940</v>
      </c>
      <c r="J2633">
        <v>1480493014</v>
      </c>
      <c r="K2633" t="b">
        <v>1</v>
      </c>
      <c r="L2633">
        <v>3663</v>
      </c>
      <c r="M2633" t="b">
        <v>1</v>
      </c>
      <c r="N2633" t="s">
        <v>8301</v>
      </c>
      <c r="O2633">
        <f t="shared" si="164"/>
        <v>2790.64</v>
      </c>
      <c r="P2633">
        <f t="shared" si="165"/>
        <v>83.8</v>
      </c>
      <c r="Q2633" s="5" t="s">
        <v>8319</v>
      </c>
      <c r="R2633" t="s">
        <v>8355</v>
      </c>
      <c r="S2633" s="9">
        <f t="shared" si="166"/>
        <v>42704.002476851849</v>
      </c>
      <c r="T2633" s="9">
        <f t="shared" si="167"/>
        <v>42737.624305555553</v>
      </c>
    </row>
    <row r="2634" spans="1:20" ht="48">
      <c r="A2634">
        <v>2612</v>
      </c>
      <c r="B2634" s="3" t="s">
        <v>2612</v>
      </c>
      <c r="C2634" s="3" t="s">
        <v>6722</v>
      </c>
      <c r="D2634">
        <v>10000</v>
      </c>
      <c r="E2634">
        <v>17176.13</v>
      </c>
      <c r="F2634" t="s">
        <v>8219</v>
      </c>
      <c r="G2634" t="s">
        <v>8224</v>
      </c>
      <c r="H2634" t="s">
        <v>8246</v>
      </c>
      <c r="I2634">
        <v>1420773970</v>
      </c>
      <c r="J2634">
        <v>1418095570</v>
      </c>
      <c r="K2634" t="b">
        <v>1</v>
      </c>
      <c r="L2634">
        <v>294</v>
      </c>
      <c r="M2634" t="b">
        <v>1</v>
      </c>
      <c r="N2634" t="s">
        <v>8301</v>
      </c>
      <c r="O2634">
        <f t="shared" si="164"/>
        <v>171.76</v>
      </c>
      <c r="P2634">
        <f t="shared" si="165"/>
        <v>58.42</v>
      </c>
      <c r="Q2634" s="5" t="s">
        <v>8319</v>
      </c>
      <c r="R2634" t="s">
        <v>8355</v>
      </c>
      <c r="S2634" s="9">
        <f t="shared" si="166"/>
        <v>41981.809837962959</v>
      </c>
      <c r="T2634" s="9">
        <f t="shared" si="167"/>
        <v>42012.809837962959</v>
      </c>
    </row>
    <row r="2635" spans="1:20" ht="48">
      <c r="A2635">
        <v>2613</v>
      </c>
      <c r="B2635" s="3" t="s">
        <v>2613</v>
      </c>
      <c r="C2635" s="3" t="s">
        <v>6723</v>
      </c>
      <c r="D2635">
        <v>7500</v>
      </c>
      <c r="E2635">
        <v>7576</v>
      </c>
      <c r="F2635" t="s">
        <v>8219</v>
      </c>
      <c r="G2635" t="s">
        <v>8224</v>
      </c>
      <c r="H2635" t="s">
        <v>8246</v>
      </c>
      <c r="I2635">
        <v>1348256294</v>
      </c>
      <c r="J2635">
        <v>1345664294</v>
      </c>
      <c r="K2635" t="b">
        <v>1</v>
      </c>
      <c r="L2635">
        <v>28</v>
      </c>
      <c r="M2635" t="b">
        <v>1</v>
      </c>
      <c r="N2635" t="s">
        <v>8301</v>
      </c>
      <c r="O2635">
        <f t="shared" si="164"/>
        <v>101.01</v>
      </c>
      <c r="P2635">
        <f t="shared" si="165"/>
        <v>270.57</v>
      </c>
      <c r="Q2635" s="5" t="s">
        <v>8319</v>
      </c>
      <c r="R2635" t="s">
        <v>8355</v>
      </c>
      <c r="S2635" s="9">
        <f t="shared" si="166"/>
        <v>41143.484884259255</v>
      </c>
      <c r="T2635" s="9">
        <f t="shared" si="167"/>
        <v>41173.484884259255</v>
      </c>
    </row>
    <row r="2636" spans="1:20" ht="48">
      <c r="A2636">
        <v>2614</v>
      </c>
      <c r="B2636" s="3" t="s">
        <v>2614</v>
      </c>
      <c r="C2636" s="3" t="s">
        <v>6724</v>
      </c>
      <c r="D2636">
        <v>10500</v>
      </c>
      <c r="E2636">
        <v>10710</v>
      </c>
      <c r="F2636" t="s">
        <v>8219</v>
      </c>
      <c r="G2636" t="s">
        <v>8224</v>
      </c>
      <c r="H2636" t="s">
        <v>8246</v>
      </c>
      <c r="I2636">
        <v>1398834000</v>
      </c>
      <c r="J2636">
        <v>1396371612</v>
      </c>
      <c r="K2636" t="b">
        <v>1</v>
      </c>
      <c r="L2636">
        <v>100</v>
      </c>
      <c r="M2636" t="b">
        <v>1</v>
      </c>
      <c r="N2636" t="s">
        <v>8301</v>
      </c>
      <c r="O2636">
        <f t="shared" si="164"/>
        <v>102</v>
      </c>
      <c r="P2636">
        <f t="shared" si="165"/>
        <v>107.1</v>
      </c>
      <c r="Q2636" s="5" t="s">
        <v>8319</v>
      </c>
      <c r="R2636" t="s">
        <v>8355</v>
      </c>
      <c r="S2636" s="9">
        <f t="shared" si="166"/>
        <v>41730.375138888885</v>
      </c>
      <c r="T2636" s="9">
        <f t="shared" si="167"/>
        <v>41758.875</v>
      </c>
    </row>
    <row r="2637" spans="1:20" ht="48">
      <c r="A2637">
        <v>2615</v>
      </c>
      <c r="B2637" s="3" t="s">
        <v>2615</v>
      </c>
      <c r="C2637" s="3" t="s">
        <v>6725</v>
      </c>
      <c r="D2637">
        <v>2001</v>
      </c>
      <c r="E2637">
        <v>3397</v>
      </c>
      <c r="F2637" t="s">
        <v>8219</v>
      </c>
      <c r="G2637" t="s">
        <v>8225</v>
      </c>
      <c r="H2637" t="s">
        <v>8247</v>
      </c>
      <c r="I2637">
        <v>1462017600</v>
      </c>
      <c r="J2637">
        <v>1458820564</v>
      </c>
      <c r="K2637" t="b">
        <v>0</v>
      </c>
      <c r="L2637">
        <v>72</v>
      </c>
      <c r="M2637" t="b">
        <v>1</v>
      </c>
      <c r="N2637" t="s">
        <v>8301</v>
      </c>
      <c r="O2637">
        <f t="shared" si="164"/>
        <v>169.77</v>
      </c>
      <c r="P2637">
        <f t="shared" si="165"/>
        <v>47.18</v>
      </c>
      <c r="Q2637" s="5" t="s">
        <v>8319</v>
      </c>
      <c r="R2637" t="s">
        <v>8355</v>
      </c>
      <c r="S2637" s="9">
        <f t="shared" si="166"/>
        <v>42453.163935185185</v>
      </c>
      <c r="T2637" s="9">
        <f t="shared" si="167"/>
        <v>42490.166666666664</v>
      </c>
    </row>
    <row r="2638" spans="1:20" ht="48">
      <c r="A2638">
        <v>2616</v>
      </c>
      <c r="B2638" s="3" t="s">
        <v>2616</v>
      </c>
      <c r="C2638" s="3" t="s">
        <v>6726</v>
      </c>
      <c r="D2638">
        <v>25000</v>
      </c>
      <c r="E2638">
        <v>28633.5</v>
      </c>
      <c r="F2638" t="s">
        <v>8219</v>
      </c>
      <c r="G2638" t="s">
        <v>8224</v>
      </c>
      <c r="H2638" t="s">
        <v>8246</v>
      </c>
      <c r="I2638">
        <v>1440546729</v>
      </c>
      <c r="J2638">
        <v>1437954729</v>
      </c>
      <c r="K2638" t="b">
        <v>1</v>
      </c>
      <c r="L2638">
        <v>238</v>
      </c>
      <c r="M2638" t="b">
        <v>1</v>
      </c>
      <c r="N2638" t="s">
        <v>8301</v>
      </c>
      <c r="O2638">
        <f t="shared" si="164"/>
        <v>114.53</v>
      </c>
      <c r="P2638">
        <f t="shared" si="165"/>
        <v>120.31</v>
      </c>
      <c r="Q2638" s="5" t="s">
        <v>8319</v>
      </c>
      <c r="R2638" t="s">
        <v>8355</v>
      </c>
      <c r="S2638" s="9">
        <f t="shared" si="166"/>
        <v>42211.661215277774</v>
      </c>
      <c r="T2638" s="9">
        <f t="shared" si="167"/>
        <v>42241.661215277774</v>
      </c>
    </row>
    <row r="2639" spans="1:20" ht="48">
      <c r="A2639">
        <v>2617</v>
      </c>
      <c r="B2639" s="3" t="s">
        <v>2617</v>
      </c>
      <c r="C2639" s="3" t="s">
        <v>6727</v>
      </c>
      <c r="D2639">
        <v>500</v>
      </c>
      <c r="E2639">
        <v>4388</v>
      </c>
      <c r="F2639" t="s">
        <v>8219</v>
      </c>
      <c r="G2639" t="s">
        <v>8224</v>
      </c>
      <c r="H2639" t="s">
        <v>8246</v>
      </c>
      <c r="I2639">
        <v>1413838751</v>
      </c>
      <c r="J2639">
        <v>1411246751</v>
      </c>
      <c r="K2639" t="b">
        <v>1</v>
      </c>
      <c r="L2639">
        <v>159</v>
      </c>
      <c r="M2639" t="b">
        <v>1</v>
      </c>
      <c r="N2639" t="s">
        <v>8301</v>
      </c>
      <c r="O2639">
        <f t="shared" si="164"/>
        <v>877.6</v>
      </c>
      <c r="P2639">
        <f t="shared" si="165"/>
        <v>27.6</v>
      </c>
      <c r="Q2639" s="5" t="s">
        <v>8319</v>
      </c>
      <c r="R2639" t="s">
        <v>8355</v>
      </c>
      <c r="S2639" s="9">
        <f t="shared" si="166"/>
        <v>41902.541099537033</v>
      </c>
      <c r="T2639" s="9">
        <f t="shared" si="167"/>
        <v>41932.541099537033</v>
      </c>
    </row>
    <row r="2640" spans="1:20" ht="32">
      <c r="A2640">
        <v>2618</v>
      </c>
      <c r="B2640" s="3" t="s">
        <v>2618</v>
      </c>
      <c r="C2640" s="3" t="s">
        <v>6728</v>
      </c>
      <c r="D2640">
        <v>15000</v>
      </c>
      <c r="E2640">
        <v>15808</v>
      </c>
      <c r="F2640" t="s">
        <v>8219</v>
      </c>
      <c r="G2640" t="s">
        <v>8224</v>
      </c>
      <c r="H2640" t="s">
        <v>8246</v>
      </c>
      <c r="I2640">
        <v>1449000061</v>
      </c>
      <c r="J2640">
        <v>1443812461</v>
      </c>
      <c r="K2640" t="b">
        <v>1</v>
      </c>
      <c r="L2640">
        <v>77</v>
      </c>
      <c r="M2640" t="b">
        <v>1</v>
      </c>
      <c r="N2640" t="s">
        <v>8301</v>
      </c>
      <c r="O2640">
        <f t="shared" si="164"/>
        <v>105.39</v>
      </c>
      <c r="P2640">
        <f t="shared" si="165"/>
        <v>205.3</v>
      </c>
      <c r="Q2640" s="5" t="s">
        <v>8319</v>
      </c>
      <c r="R2640" t="s">
        <v>8355</v>
      </c>
      <c r="S2640" s="9">
        <f t="shared" si="166"/>
        <v>42279.459039351852</v>
      </c>
      <c r="T2640" s="9">
        <f t="shared" si="167"/>
        <v>42339.500706018516</v>
      </c>
    </row>
    <row r="2641" spans="1:20" ht="48">
      <c r="A2641">
        <v>2619</v>
      </c>
      <c r="B2641" s="3" t="s">
        <v>2619</v>
      </c>
      <c r="C2641" s="3" t="s">
        <v>6729</v>
      </c>
      <c r="D2641">
        <v>1000</v>
      </c>
      <c r="E2641">
        <v>1884</v>
      </c>
      <c r="F2641" t="s">
        <v>8219</v>
      </c>
      <c r="G2641" t="s">
        <v>8224</v>
      </c>
      <c r="H2641" t="s">
        <v>8246</v>
      </c>
      <c r="I2641">
        <v>1445598000</v>
      </c>
      <c r="J2641">
        <v>1443302004</v>
      </c>
      <c r="K2641" t="b">
        <v>1</v>
      </c>
      <c r="L2641">
        <v>53</v>
      </c>
      <c r="M2641" t="b">
        <v>1</v>
      </c>
      <c r="N2641" t="s">
        <v>8301</v>
      </c>
      <c r="O2641">
        <f t="shared" si="164"/>
        <v>188.4</v>
      </c>
      <c r="P2641">
        <f t="shared" si="165"/>
        <v>35.549999999999997</v>
      </c>
      <c r="Q2641" s="5" t="s">
        <v>8319</v>
      </c>
      <c r="R2641" t="s">
        <v>8355</v>
      </c>
      <c r="S2641" s="9">
        <f t="shared" si="166"/>
        <v>42273.55097222222</v>
      </c>
      <c r="T2641" s="9">
        <f t="shared" si="167"/>
        <v>42300.124999999993</v>
      </c>
    </row>
    <row r="2642" spans="1:20" ht="48">
      <c r="A2642">
        <v>2620</v>
      </c>
      <c r="B2642" s="3" t="s">
        <v>2620</v>
      </c>
      <c r="C2642" s="3" t="s">
        <v>6730</v>
      </c>
      <c r="D2642">
        <v>65000</v>
      </c>
      <c r="E2642">
        <v>93374</v>
      </c>
      <c r="F2642" t="s">
        <v>8219</v>
      </c>
      <c r="G2642" t="s">
        <v>8226</v>
      </c>
      <c r="H2642" t="s">
        <v>8248</v>
      </c>
      <c r="I2642">
        <v>1444525200</v>
      </c>
      <c r="J2642">
        <v>1441339242</v>
      </c>
      <c r="K2642" t="b">
        <v>1</v>
      </c>
      <c r="L2642">
        <v>1251</v>
      </c>
      <c r="M2642" t="b">
        <v>1</v>
      </c>
      <c r="N2642" t="s">
        <v>8301</v>
      </c>
      <c r="O2642">
        <f t="shared" si="164"/>
        <v>143.65</v>
      </c>
      <c r="P2642">
        <f t="shared" si="165"/>
        <v>74.64</v>
      </c>
      <c r="Q2642" s="5" t="s">
        <v>8319</v>
      </c>
      <c r="R2642" t="s">
        <v>8355</v>
      </c>
      <c r="S2642" s="9">
        <f t="shared" si="166"/>
        <v>42250.833819444444</v>
      </c>
      <c r="T2642" s="9">
        <f t="shared" si="167"/>
        <v>42287.708333333336</v>
      </c>
    </row>
    <row r="2643" spans="1:20" ht="48">
      <c r="A2643">
        <v>2621</v>
      </c>
      <c r="B2643" s="3" t="s">
        <v>2621</v>
      </c>
      <c r="C2643" s="3" t="s">
        <v>6731</v>
      </c>
      <c r="D2643">
        <v>15000</v>
      </c>
      <c r="E2643">
        <v>21882</v>
      </c>
      <c r="F2643" t="s">
        <v>8219</v>
      </c>
      <c r="G2643" t="s">
        <v>8224</v>
      </c>
      <c r="H2643" t="s">
        <v>8246</v>
      </c>
      <c r="I2643">
        <v>1432230988</v>
      </c>
      <c r="J2643">
        <v>1429638988</v>
      </c>
      <c r="K2643" t="b">
        <v>1</v>
      </c>
      <c r="L2643">
        <v>465</v>
      </c>
      <c r="M2643" t="b">
        <v>1</v>
      </c>
      <c r="N2643" t="s">
        <v>8301</v>
      </c>
      <c r="O2643">
        <f t="shared" si="164"/>
        <v>145.88</v>
      </c>
      <c r="P2643">
        <f t="shared" si="165"/>
        <v>47.06</v>
      </c>
      <c r="Q2643" s="5" t="s">
        <v>8319</v>
      </c>
      <c r="R2643" t="s">
        <v>8355</v>
      </c>
      <c r="S2643" s="9">
        <f t="shared" si="166"/>
        <v>42115.414212962962</v>
      </c>
      <c r="T2643" s="9">
        <f t="shared" si="167"/>
        <v>42145.414212962962</v>
      </c>
    </row>
    <row r="2644" spans="1:20" ht="48">
      <c r="A2644">
        <v>2622</v>
      </c>
      <c r="B2644" s="3" t="s">
        <v>2622</v>
      </c>
      <c r="C2644" s="3" t="s">
        <v>6732</v>
      </c>
      <c r="D2644">
        <v>1500</v>
      </c>
      <c r="E2644">
        <v>1967.76</v>
      </c>
      <c r="F2644" t="s">
        <v>8219</v>
      </c>
      <c r="G2644" t="s">
        <v>8237</v>
      </c>
      <c r="H2644" t="s">
        <v>8249</v>
      </c>
      <c r="I2644">
        <v>1483120216</v>
      </c>
      <c r="J2644">
        <v>1479232216</v>
      </c>
      <c r="K2644" t="b">
        <v>0</v>
      </c>
      <c r="L2644">
        <v>74</v>
      </c>
      <c r="M2644" t="b">
        <v>1</v>
      </c>
      <c r="N2644" t="s">
        <v>8301</v>
      </c>
      <c r="O2644">
        <f t="shared" si="164"/>
        <v>131.18</v>
      </c>
      <c r="P2644">
        <f t="shared" si="165"/>
        <v>26.59</v>
      </c>
      <c r="Q2644" s="5" t="s">
        <v>8319</v>
      </c>
      <c r="R2644" t="s">
        <v>8355</v>
      </c>
      <c r="S2644" s="9">
        <f t="shared" si="166"/>
        <v>42689.409907407404</v>
      </c>
      <c r="T2644" s="9">
        <f t="shared" si="167"/>
        <v>42734.409907407404</v>
      </c>
    </row>
    <row r="2645" spans="1:20" ht="48">
      <c r="A2645">
        <v>2623</v>
      </c>
      <c r="B2645" s="3" t="s">
        <v>2623</v>
      </c>
      <c r="C2645" s="3" t="s">
        <v>6733</v>
      </c>
      <c r="D2645">
        <v>2000</v>
      </c>
      <c r="E2645">
        <v>2280</v>
      </c>
      <c r="F2645" t="s">
        <v>8219</v>
      </c>
      <c r="G2645" t="s">
        <v>8224</v>
      </c>
      <c r="H2645" t="s">
        <v>8246</v>
      </c>
      <c r="I2645">
        <v>1480658966</v>
      </c>
      <c r="J2645">
        <v>1479449366</v>
      </c>
      <c r="K2645" t="b">
        <v>0</v>
      </c>
      <c r="L2645">
        <v>62</v>
      </c>
      <c r="M2645" t="b">
        <v>1</v>
      </c>
      <c r="N2645" t="s">
        <v>8301</v>
      </c>
      <c r="O2645">
        <f t="shared" si="164"/>
        <v>114</v>
      </c>
      <c r="P2645">
        <f t="shared" si="165"/>
        <v>36.770000000000003</v>
      </c>
      <c r="Q2645" s="5" t="s">
        <v>8319</v>
      </c>
      <c r="R2645" t="s">
        <v>8355</v>
      </c>
      <c r="S2645" s="9">
        <f t="shared" si="166"/>
        <v>42691.923217592594</v>
      </c>
      <c r="T2645" s="9">
        <f t="shared" si="167"/>
        <v>42705.923217592594</v>
      </c>
    </row>
    <row r="2646" spans="1:20" ht="48">
      <c r="A2646">
        <v>2624</v>
      </c>
      <c r="B2646" s="3" t="s">
        <v>2624</v>
      </c>
      <c r="C2646" s="3" t="s">
        <v>6734</v>
      </c>
      <c r="D2646">
        <v>8000</v>
      </c>
      <c r="E2646">
        <v>110353.65</v>
      </c>
      <c r="F2646" t="s">
        <v>8219</v>
      </c>
      <c r="G2646" t="s">
        <v>8224</v>
      </c>
      <c r="H2646" t="s">
        <v>8246</v>
      </c>
      <c r="I2646">
        <v>1347530822</v>
      </c>
      <c r="J2646">
        <v>1345716422</v>
      </c>
      <c r="K2646" t="b">
        <v>0</v>
      </c>
      <c r="L2646">
        <v>3468</v>
      </c>
      <c r="M2646" t="b">
        <v>1</v>
      </c>
      <c r="N2646" t="s">
        <v>8301</v>
      </c>
      <c r="O2646">
        <f t="shared" si="164"/>
        <v>1379.42</v>
      </c>
      <c r="P2646">
        <f t="shared" si="165"/>
        <v>31.82</v>
      </c>
      <c r="Q2646" s="5" t="s">
        <v>8319</v>
      </c>
      <c r="R2646" t="s">
        <v>8355</v>
      </c>
      <c r="S2646" s="9">
        <f t="shared" si="166"/>
        <v>41144.088217592587</v>
      </c>
      <c r="T2646" s="9">
        <f t="shared" si="167"/>
        <v>41165.088217592587</v>
      </c>
    </row>
    <row r="2647" spans="1:20" ht="48">
      <c r="A2647">
        <v>2625</v>
      </c>
      <c r="B2647" s="3" t="s">
        <v>2625</v>
      </c>
      <c r="C2647" s="3" t="s">
        <v>6735</v>
      </c>
      <c r="D2647">
        <v>150</v>
      </c>
      <c r="E2647">
        <v>1434</v>
      </c>
      <c r="F2647" t="s">
        <v>8219</v>
      </c>
      <c r="G2647" t="s">
        <v>8236</v>
      </c>
      <c r="H2647" t="s">
        <v>8249</v>
      </c>
      <c r="I2647">
        <v>1478723208</v>
      </c>
      <c r="J2647">
        <v>1476559608</v>
      </c>
      <c r="K2647" t="b">
        <v>0</v>
      </c>
      <c r="L2647">
        <v>52</v>
      </c>
      <c r="M2647" t="b">
        <v>1</v>
      </c>
      <c r="N2647" t="s">
        <v>8301</v>
      </c>
      <c r="O2647">
        <f t="shared" si="164"/>
        <v>956</v>
      </c>
      <c r="P2647">
        <f t="shared" si="165"/>
        <v>27.58</v>
      </c>
      <c r="Q2647" s="5" t="s">
        <v>8319</v>
      </c>
      <c r="R2647" t="s">
        <v>8355</v>
      </c>
      <c r="S2647" s="9">
        <f t="shared" si="166"/>
        <v>42658.476944444446</v>
      </c>
      <c r="T2647" s="9">
        <f t="shared" si="167"/>
        <v>42683.518611111103</v>
      </c>
    </row>
    <row r="2648" spans="1:20" ht="48">
      <c r="A2648">
        <v>2626</v>
      </c>
      <c r="B2648" s="3" t="s">
        <v>2626</v>
      </c>
      <c r="C2648" s="3" t="s">
        <v>6736</v>
      </c>
      <c r="D2648">
        <v>2500</v>
      </c>
      <c r="E2648">
        <v>2800</v>
      </c>
      <c r="F2648" t="s">
        <v>8219</v>
      </c>
      <c r="G2648" t="s">
        <v>8224</v>
      </c>
      <c r="H2648" t="s">
        <v>8246</v>
      </c>
      <c r="I2648">
        <v>1433343869</v>
      </c>
      <c r="J2648">
        <v>1430751869</v>
      </c>
      <c r="K2648" t="b">
        <v>0</v>
      </c>
      <c r="L2648">
        <v>50</v>
      </c>
      <c r="M2648" t="b">
        <v>1</v>
      </c>
      <c r="N2648" t="s">
        <v>8301</v>
      </c>
      <c r="O2648">
        <f t="shared" si="164"/>
        <v>112</v>
      </c>
      <c r="P2648">
        <f t="shared" si="165"/>
        <v>56</v>
      </c>
      <c r="Q2648" s="5" t="s">
        <v>8319</v>
      </c>
      <c r="R2648" t="s">
        <v>8355</v>
      </c>
      <c r="S2648" s="9">
        <f t="shared" si="166"/>
        <v>42128.29478009259</v>
      </c>
      <c r="T2648" s="9">
        <f t="shared" si="167"/>
        <v>42158.29478009259</v>
      </c>
    </row>
    <row r="2649" spans="1:20" ht="48">
      <c r="A2649">
        <v>2627</v>
      </c>
      <c r="B2649" s="3" t="s">
        <v>2627</v>
      </c>
      <c r="C2649" s="3" t="s">
        <v>6737</v>
      </c>
      <c r="D2649">
        <v>150</v>
      </c>
      <c r="E2649">
        <v>970</v>
      </c>
      <c r="F2649" t="s">
        <v>8219</v>
      </c>
      <c r="G2649" t="s">
        <v>8224</v>
      </c>
      <c r="H2649" t="s">
        <v>8246</v>
      </c>
      <c r="I2649">
        <v>1448571261</v>
      </c>
      <c r="J2649">
        <v>1445975661</v>
      </c>
      <c r="K2649" t="b">
        <v>0</v>
      </c>
      <c r="L2649">
        <v>45</v>
      </c>
      <c r="M2649" t="b">
        <v>1</v>
      </c>
      <c r="N2649" t="s">
        <v>8301</v>
      </c>
      <c r="O2649">
        <f t="shared" si="164"/>
        <v>646.66999999999996</v>
      </c>
      <c r="P2649">
        <f t="shared" si="165"/>
        <v>21.56</v>
      </c>
      <c r="Q2649" s="5" t="s">
        <v>8319</v>
      </c>
      <c r="R2649" t="s">
        <v>8355</v>
      </c>
      <c r="S2649" s="9">
        <f t="shared" si="166"/>
        <v>42304.496076388888</v>
      </c>
      <c r="T2649" s="9">
        <f t="shared" si="167"/>
        <v>42334.537743055553</v>
      </c>
    </row>
    <row r="2650" spans="1:20" ht="32">
      <c r="A2650">
        <v>2628</v>
      </c>
      <c r="B2650" s="3" t="s">
        <v>2628</v>
      </c>
      <c r="C2650" s="3" t="s">
        <v>6738</v>
      </c>
      <c r="D2650">
        <v>839</v>
      </c>
      <c r="E2650">
        <v>926</v>
      </c>
      <c r="F2650" t="s">
        <v>8219</v>
      </c>
      <c r="G2650" t="s">
        <v>8224</v>
      </c>
      <c r="H2650" t="s">
        <v>8246</v>
      </c>
      <c r="I2650">
        <v>1417389067</v>
      </c>
      <c r="J2650">
        <v>1415661067</v>
      </c>
      <c r="K2650" t="b">
        <v>0</v>
      </c>
      <c r="L2650">
        <v>21</v>
      </c>
      <c r="M2650" t="b">
        <v>1</v>
      </c>
      <c r="N2650" t="s">
        <v>8301</v>
      </c>
      <c r="O2650">
        <f t="shared" si="164"/>
        <v>110.37</v>
      </c>
      <c r="P2650">
        <f t="shared" si="165"/>
        <v>44.1</v>
      </c>
      <c r="Q2650" s="5" t="s">
        <v>8319</v>
      </c>
      <c r="R2650" t="s">
        <v>8355</v>
      </c>
      <c r="S2650" s="9">
        <f t="shared" si="166"/>
        <v>41953.632719907408</v>
      </c>
      <c r="T2650" s="9">
        <f t="shared" si="167"/>
        <v>41973.632719907408</v>
      </c>
    </row>
    <row r="2651" spans="1:20" ht="32">
      <c r="A2651">
        <v>2629</v>
      </c>
      <c r="B2651" s="3" t="s">
        <v>2629</v>
      </c>
      <c r="C2651" s="3" t="s">
        <v>6739</v>
      </c>
      <c r="D2651">
        <v>5000</v>
      </c>
      <c r="E2651">
        <v>6387</v>
      </c>
      <c r="F2651" t="s">
        <v>8219</v>
      </c>
      <c r="G2651" t="s">
        <v>8225</v>
      </c>
      <c r="H2651" t="s">
        <v>8247</v>
      </c>
      <c r="I2651">
        <v>1431608122</v>
      </c>
      <c r="J2651">
        <v>1429016122</v>
      </c>
      <c r="K2651" t="b">
        <v>0</v>
      </c>
      <c r="L2651">
        <v>100</v>
      </c>
      <c r="M2651" t="b">
        <v>1</v>
      </c>
      <c r="N2651" t="s">
        <v>8301</v>
      </c>
      <c r="O2651">
        <f t="shared" si="164"/>
        <v>127.74</v>
      </c>
      <c r="P2651">
        <f t="shared" si="165"/>
        <v>63.87</v>
      </c>
      <c r="Q2651" s="5" t="s">
        <v>8319</v>
      </c>
      <c r="R2651" t="s">
        <v>8355</v>
      </c>
      <c r="S2651" s="9">
        <f t="shared" si="166"/>
        <v>42108.205115740733</v>
      </c>
      <c r="T2651" s="9">
        <f t="shared" si="167"/>
        <v>42138.205115740733</v>
      </c>
    </row>
    <row r="2652" spans="1:20" ht="48">
      <c r="A2652">
        <v>2630</v>
      </c>
      <c r="B2652" s="3" t="s">
        <v>2630</v>
      </c>
      <c r="C2652" s="3" t="s">
        <v>6740</v>
      </c>
      <c r="D2652">
        <v>2000</v>
      </c>
      <c r="E2652">
        <v>3158</v>
      </c>
      <c r="F2652" t="s">
        <v>8219</v>
      </c>
      <c r="G2652" t="s">
        <v>8226</v>
      </c>
      <c r="H2652" t="s">
        <v>8248</v>
      </c>
      <c r="I2652">
        <v>1467280800</v>
      </c>
      <c r="J2652">
        <v>1464921112</v>
      </c>
      <c r="K2652" t="b">
        <v>0</v>
      </c>
      <c r="L2652">
        <v>81</v>
      </c>
      <c r="M2652" t="b">
        <v>1</v>
      </c>
      <c r="N2652" t="s">
        <v>8301</v>
      </c>
      <c r="O2652">
        <f t="shared" si="164"/>
        <v>157.9</v>
      </c>
      <c r="P2652">
        <f t="shared" si="165"/>
        <v>38.99</v>
      </c>
      <c r="Q2652" s="5" t="s">
        <v>8319</v>
      </c>
      <c r="R2652" t="s">
        <v>8355</v>
      </c>
      <c r="S2652" s="9">
        <f t="shared" si="166"/>
        <v>42523.772129629629</v>
      </c>
      <c r="T2652" s="9">
        <f t="shared" si="167"/>
        <v>42551.083333333336</v>
      </c>
    </row>
    <row r="2653" spans="1:20" ht="48">
      <c r="A2653">
        <v>2631</v>
      </c>
      <c r="B2653" s="3" t="s">
        <v>2631</v>
      </c>
      <c r="C2653" s="3" t="s">
        <v>6741</v>
      </c>
      <c r="D2653">
        <v>20000</v>
      </c>
      <c r="E2653">
        <v>22933.05</v>
      </c>
      <c r="F2653" t="s">
        <v>8219</v>
      </c>
      <c r="G2653" t="s">
        <v>8224</v>
      </c>
      <c r="H2653" t="s">
        <v>8246</v>
      </c>
      <c r="I2653">
        <v>1440907427</v>
      </c>
      <c r="J2653">
        <v>1438488227</v>
      </c>
      <c r="K2653" t="b">
        <v>0</v>
      </c>
      <c r="L2653">
        <v>286</v>
      </c>
      <c r="M2653" t="b">
        <v>1</v>
      </c>
      <c r="N2653" t="s">
        <v>8301</v>
      </c>
      <c r="O2653">
        <f t="shared" si="164"/>
        <v>114.67</v>
      </c>
      <c r="P2653">
        <f t="shared" si="165"/>
        <v>80.19</v>
      </c>
      <c r="Q2653" s="5" t="s">
        <v>8319</v>
      </c>
      <c r="R2653" t="s">
        <v>8355</v>
      </c>
      <c r="S2653" s="9">
        <f t="shared" si="166"/>
        <v>42217.835960648146</v>
      </c>
      <c r="T2653" s="9">
        <f t="shared" si="167"/>
        <v>42245.835960648146</v>
      </c>
    </row>
    <row r="2654" spans="1:20" ht="48">
      <c r="A2654">
        <v>2632</v>
      </c>
      <c r="B2654" s="3" t="s">
        <v>2632</v>
      </c>
      <c r="C2654" s="3" t="s">
        <v>6742</v>
      </c>
      <c r="D2654">
        <v>1070</v>
      </c>
      <c r="E2654">
        <v>1466</v>
      </c>
      <c r="F2654" t="s">
        <v>8219</v>
      </c>
      <c r="G2654" t="s">
        <v>8224</v>
      </c>
      <c r="H2654" t="s">
        <v>8246</v>
      </c>
      <c r="I2654">
        <v>1464485339</v>
      </c>
      <c r="J2654">
        <v>1462325339</v>
      </c>
      <c r="K2654" t="b">
        <v>0</v>
      </c>
      <c r="L2654">
        <v>42</v>
      </c>
      <c r="M2654" t="b">
        <v>1</v>
      </c>
      <c r="N2654" t="s">
        <v>8301</v>
      </c>
      <c r="O2654">
        <f t="shared" si="164"/>
        <v>137.01</v>
      </c>
      <c r="P2654">
        <f t="shared" si="165"/>
        <v>34.9</v>
      </c>
      <c r="Q2654" s="5" t="s">
        <v>8319</v>
      </c>
      <c r="R2654" t="s">
        <v>8355</v>
      </c>
      <c r="S2654" s="9">
        <f t="shared" si="166"/>
        <v>42493.728460648148</v>
      </c>
      <c r="T2654" s="9">
        <f t="shared" si="167"/>
        <v>42518.728460648148</v>
      </c>
    </row>
    <row r="2655" spans="1:20" ht="48">
      <c r="A2655">
        <v>2633</v>
      </c>
      <c r="B2655" s="3" t="s">
        <v>2633</v>
      </c>
      <c r="C2655" s="3" t="s">
        <v>6743</v>
      </c>
      <c r="D2655">
        <v>5000</v>
      </c>
      <c r="E2655">
        <v>17731</v>
      </c>
      <c r="F2655" t="s">
        <v>8219</v>
      </c>
      <c r="G2655" t="s">
        <v>8224</v>
      </c>
      <c r="H2655" t="s">
        <v>8246</v>
      </c>
      <c r="I2655">
        <v>1393542000</v>
      </c>
      <c r="J2655">
        <v>1390938332</v>
      </c>
      <c r="K2655" t="b">
        <v>0</v>
      </c>
      <c r="L2655">
        <v>199</v>
      </c>
      <c r="M2655" t="b">
        <v>1</v>
      </c>
      <c r="N2655" t="s">
        <v>8301</v>
      </c>
      <c r="O2655">
        <f t="shared" si="164"/>
        <v>354.62</v>
      </c>
      <c r="P2655">
        <f t="shared" si="165"/>
        <v>89.1</v>
      </c>
      <c r="Q2655" s="5" t="s">
        <v>8319</v>
      </c>
      <c r="R2655" t="s">
        <v>8355</v>
      </c>
      <c r="S2655" s="9">
        <f t="shared" si="166"/>
        <v>41667.489953703705</v>
      </c>
      <c r="T2655" s="9">
        <f t="shared" si="167"/>
        <v>41697.625</v>
      </c>
    </row>
    <row r="2656" spans="1:20" ht="48">
      <c r="A2656">
        <v>2634</v>
      </c>
      <c r="B2656" s="3" t="s">
        <v>2634</v>
      </c>
      <c r="C2656" s="3" t="s">
        <v>6744</v>
      </c>
      <c r="D2656">
        <v>930</v>
      </c>
      <c r="E2656">
        <v>986</v>
      </c>
      <c r="F2656" t="s">
        <v>8219</v>
      </c>
      <c r="G2656" t="s">
        <v>8224</v>
      </c>
      <c r="H2656" t="s">
        <v>8246</v>
      </c>
      <c r="I2656">
        <v>1475163921</v>
      </c>
      <c r="J2656">
        <v>1472571921</v>
      </c>
      <c r="K2656" t="b">
        <v>0</v>
      </c>
      <c r="L2656">
        <v>25</v>
      </c>
      <c r="M2656" t="b">
        <v>1</v>
      </c>
      <c r="N2656" t="s">
        <v>8301</v>
      </c>
      <c r="O2656">
        <f t="shared" si="164"/>
        <v>106.02</v>
      </c>
      <c r="P2656">
        <f t="shared" si="165"/>
        <v>39.44</v>
      </c>
      <c r="Q2656" s="5" t="s">
        <v>8319</v>
      </c>
      <c r="R2656" t="s">
        <v>8355</v>
      </c>
      <c r="S2656" s="9">
        <f t="shared" si="166"/>
        <v>42612.323159722218</v>
      </c>
      <c r="T2656" s="9">
        <f t="shared" si="167"/>
        <v>42642.323159722218</v>
      </c>
    </row>
    <row r="2657" spans="1:20" ht="48">
      <c r="A2657">
        <v>2635</v>
      </c>
      <c r="B2657" s="3" t="s">
        <v>2635</v>
      </c>
      <c r="C2657" s="3" t="s">
        <v>6745</v>
      </c>
      <c r="D2657">
        <v>11500</v>
      </c>
      <c r="E2657">
        <v>11500</v>
      </c>
      <c r="F2657" t="s">
        <v>8219</v>
      </c>
      <c r="G2657" t="s">
        <v>8229</v>
      </c>
      <c r="H2657" t="s">
        <v>8251</v>
      </c>
      <c r="I2657">
        <v>1425937761</v>
      </c>
      <c r="J2657">
        <v>1422917361</v>
      </c>
      <c r="K2657" t="b">
        <v>0</v>
      </c>
      <c r="L2657">
        <v>84</v>
      </c>
      <c r="M2657" t="b">
        <v>1</v>
      </c>
      <c r="N2657" t="s">
        <v>8301</v>
      </c>
      <c r="O2657">
        <f t="shared" si="164"/>
        <v>100</v>
      </c>
      <c r="P2657">
        <f t="shared" si="165"/>
        <v>136.9</v>
      </c>
      <c r="Q2657" s="5" t="s">
        <v>8319</v>
      </c>
      <c r="R2657" t="s">
        <v>8355</v>
      </c>
      <c r="S2657" s="9">
        <f t="shared" si="166"/>
        <v>42037.617604166669</v>
      </c>
      <c r="T2657" s="9">
        <f t="shared" si="167"/>
        <v>42072.575937499998</v>
      </c>
    </row>
    <row r="2658" spans="1:20" ht="48">
      <c r="A2658">
        <v>2636</v>
      </c>
      <c r="B2658" s="3" t="s">
        <v>2636</v>
      </c>
      <c r="C2658" s="3" t="s">
        <v>6746</v>
      </c>
      <c r="D2658">
        <v>1000</v>
      </c>
      <c r="E2658">
        <v>1873</v>
      </c>
      <c r="F2658" t="s">
        <v>8219</v>
      </c>
      <c r="G2658" t="s">
        <v>8224</v>
      </c>
      <c r="H2658" t="s">
        <v>8246</v>
      </c>
      <c r="I2658">
        <v>1476579600</v>
      </c>
      <c r="J2658">
        <v>1474641914</v>
      </c>
      <c r="K2658" t="b">
        <v>0</v>
      </c>
      <c r="L2658">
        <v>50</v>
      </c>
      <c r="M2658" t="b">
        <v>1</v>
      </c>
      <c r="N2658" t="s">
        <v>8301</v>
      </c>
      <c r="O2658">
        <f t="shared" si="164"/>
        <v>187.3</v>
      </c>
      <c r="P2658">
        <f t="shared" si="165"/>
        <v>37.46</v>
      </c>
      <c r="Q2658" s="5" t="s">
        <v>8319</v>
      </c>
      <c r="R2658" t="s">
        <v>8355</v>
      </c>
      <c r="S2658" s="9">
        <f t="shared" si="166"/>
        <v>42636.281412037039</v>
      </c>
      <c r="T2658" s="9">
        <f t="shared" si="167"/>
        <v>42658.708333333336</v>
      </c>
    </row>
    <row r="2659" spans="1:20" ht="32">
      <c r="A2659">
        <v>2637</v>
      </c>
      <c r="B2659" s="3" t="s">
        <v>2637</v>
      </c>
      <c r="C2659" s="3" t="s">
        <v>6747</v>
      </c>
      <c r="D2659">
        <v>500</v>
      </c>
      <c r="E2659">
        <v>831</v>
      </c>
      <c r="F2659" t="s">
        <v>8219</v>
      </c>
      <c r="G2659" t="s">
        <v>8224</v>
      </c>
      <c r="H2659" t="s">
        <v>8246</v>
      </c>
      <c r="I2659">
        <v>1476277875</v>
      </c>
      <c r="J2659">
        <v>1474895475</v>
      </c>
      <c r="K2659" t="b">
        <v>0</v>
      </c>
      <c r="L2659">
        <v>26</v>
      </c>
      <c r="M2659" t="b">
        <v>1</v>
      </c>
      <c r="N2659" t="s">
        <v>8301</v>
      </c>
      <c r="O2659">
        <f t="shared" si="164"/>
        <v>166.2</v>
      </c>
      <c r="P2659">
        <f t="shared" si="165"/>
        <v>31.96</v>
      </c>
      <c r="Q2659" s="5" t="s">
        <v>8319</v>
      </c>
      <c r="R2659" t="s">
        <v>8355</v>
      </c>
      <c r="S2659" s="9">
        <f t="shared" si="166"/>
        <v>42639.216145833336</v>
      </c>
      <c r="T2659" s="9">
        <f t="shared" si="167"/>
        <v>42655.216145833336</v>
      </c>
    </row>
    <row r="2660" spans="1:20" ht="48">
      <c r="A2660">
        <v>2638</v>
      </c>
      <c r="B2660" s="3" t="s">
        <v>2638</v>
      </c>
      <c r="C2660" s="3" t="s">
        <v>6748</v>
      </c>
      <c r="D2660">
        <v>347</v>
      </c>
      <c r="E2660">
        <v>353</v>
      </c>
      <c r="F2660" t="s">
        <v>8219</v>
      </c>
      <c r="G2660" t="s">
        <v>8224</v>
      </c>
      <c r="H2660" t="s">
        <v>8246</v>
      </c>
      <c r="I2660">
        <v>1421358895</v>
      </c>
      <c r="J2660">
        <v>1418766895</v>
      </c>
      <c r="K2660" t="b">
        <v>0</v>
      </c>
      <c r="L2660">
        <v>14</v>
      </c>
      <c r="M2660" t="b">
        <v>1</v>
      </c>
      <c r="N2660" t="s">
        <v>8301</v>
      </c>
      <c r="O2660">
        <f t="shared" si="164"/>
        <v>101.73</v>
      </c>
      <c r="P2660">
        <f t="shared" si="165"/>
        <v>25.21</v>
      </c>
      <c r="Q2660" s="5" t="s">
        <v>8319</v>
      </c>
      <c r="R2660" t="s">
        <v>8355</v>
      </c>
      <c r="S2660" s="9">
        <f t="shared" si="166"/>
        <v>41989.57980324074</v>
      </c>
      <c r="T2660" s="9">
        <f t="shared" si="167"/>
        <v>42019.57980324074</v>
      </c>
    </row>
    <row r="2661" spans="1:20" ht="48">
      <c r="A2661">
        <v>2639</v>
      </c>
      <c r="B2661" s="3" t="s">
        <v>2639</v>
      </c>
      <c r="C2661" s="3" t="s">
        <v>6749</v>
      </c>
      <c r="D2661">
        <v>300</v>
      </c>
      <c r="E2661">
        <v>492</v>
      </c>
      <c r="F2661" t="s">
        <v>8219</v>
      </c>
      <c r="G2661" t="s">
        <v>8225</v>
      </c>
      <c r="H2661" t="s">
        <v>8247</v>
      </c>
      <c r="I2661">
        <v>1424378748</v>
      </c>
      <c r="J2661">
        <v>1421786748</v>
      </c>
      <c r="K2661" t="b">
        <v>0</v>
      </c>
      <c r="L2661">
        <v>49</v>
      </c>
      <c r="M2661" t="b">
        <v>1</v>
      </c>
      <c r="N2661" t="s">
        <v>8301</v>
      </c>
      <c r="O2661">
        <f t="shared" si="164"/>
        <v>164</v>
      </c>
      <c r="P2661">
        <f t="shared" si="165"/>
        <v>10.039999999999999</v>
      </c>
      <c r="Q2661" s="5" t="s">
        <v>8319</v>
      </c>
      <c r="R2661" t="s">
        <v>8355</v>
      </c>
      <c r="S2661" s="9">
        <f t="shared" si="166"/>
        <v>42024.531805555554</v>
      </c>
      <c r="T2661" s="9">
        <f t="shared" si="167"/>
        <v>42054.531805555554</v>
      </c>
    </row>
    <row r="2662" spans="1:20" ht="64">
      <c r="A2662">
        <v>2640</v>
      </c>
      <c r="B2662" s="3" t="s">
        <v>2640</v>
      </c>
      <c r="C2662" s="3" t="s">
        <v>6750</v>
      </c>
      <c r="D2662">
        <v>3000</v>
      </c>
      <c r="E2662">
        <v>3170</v>
      </c>
      <c r="F2662" t="s">
        <v>8219</v>
      </c>
      <c r="G2662" t="s">
        <v>8224</v>
      </c>
      <c r="H2662" t="s">
        <v>8246</v>
      </c>
      <c r="I2662">
        <v>1433735474</v>
      </c>
      <c r="J2662">
        <v>1428551474</v>
      </c>
      <c r="K2662" t="b">
        <v>0</v>
      </c>
      <c r="L2662">
        <v>69</v>
      </c>
      <c r="M2662" t="b">
        <v>1</v>
      </c>
      <c r="N2662" t="s">
        <v>8301</v>
      </c>
      <c r="O2662">
        <f t="shared" si="164"/>
        <v>105.67</v>
      </c>
      <c r="P2662">
        <f t="shared" si="165"/>
        <v>45.94</v>
      </c>
      <c r="Q2662" s="5" t="s">
        <v>8319</v>
      </c>
      <c r="R2662" t="s">
        <v>8355</v>
      </c>
      <c r="S2662" s="9">
        <f t="shared" si="166"/>
        <v>42102.827245370368</v>
      </c>
      <c r="T2662" s="9">
        <f t="shared" si="167"/>
        <v>42162.827245370368</v>
      </c>
    </row>
    <row r="2663" spans="1:20" ht="32">
      <c r="A2663">
        <v>2641</v>
      </c>
      <c r="B2663" s="3" t="s">
        <v>2641</v>
      </c>
      <c r="C2663" s="3" t="s">
        <v>6751</v>
      </c>
      <c r="D2663">
        <v>1500</v>
      </c>
      <c r="E2663">
        <v>15</v>
      </c>
      <c r="F2663" t="s">
        <v>8221</v>
      </c>
      <c r="G2663" t="s">
        <v>8224</v>
      </c>
      <c r="H2663" t="s">
        <v>8246</v>
      </c>
      <c r="I2663">
        <v>1410811740</v>
      </c>
      <c r="J2663">
        <v>1409341863</v>
      </c>
      <c r="K2663" t="b">
        <v>0</v>
      </c>
      <c r="L2663">
        <v>1</v>
      </c>
      <c r="M2663" t="b">
        <v>0</v>
      </c>
      <c r="N2663" t="s">
        <v>8301</v>
      </c>
      <c r="O2663">
        <f t="shared" si="164"/>
        <v>1</v>
      </c>
      <c r="P2663">
        <f t="shared" si="165"/>
        <v>15</v>
      </c>
      <c r="Q2663" s="5" t="s">
        <v>8319</v>
      </c>
      <c r="R2663" t="s">
        <v>8355</v>
      </c>
      <c r="S2663" s="9">
        <f t="shared" si="166"/>
        <v>41880.493784722217</v>
      </c>
      <c r="T2663" s="9">
        <f t="shared" si="167"/>
        <v>41897.506249999999</v>
      </c>
    </row>
    <row r="2664" spans="1:20" ht="64">
      <c r="A2664">
        <v>2642</v>
      </c>
      <c r="B2664" s="3" t="s">
        <v>2642</v>
      </c>
      <c r="C2664" s="3" t="s">
        <v>6752</v>
      </c>
      <c r="D2664">
        <v>500000</v>
      </c>
      <c r="E2664">
        <v>0</v>
      </c>
      <c r="F2664" t="s">
        <v>8221</v>
      </c>
      <c r="G2664" t="s">
        <v>8236</v>
      </c>
      <c r="H2664" t="s">
        <v>8249</v>
      </c>
      <c r="I2664">
        <v>1468565820</v>
      </c>
      <c r="J2664">
        <v>1465970108</v>
      </c>
      <c r="K2664" t="b">
        <v>0</v>
      </c>
      <c r="L2664">
        <v>0</v>
      </c>
      <c r="M2664" t="b">
        <v>0</v>
      </c>
      <c r="N2664" t="s">
        <v>8301</v>
      </c>
      <c r="O2664">
        <f t="shared" si="164"/>
        <v>0</v>
      </c>
      <c r="P2664" t="e">
        <f t="shared" si="165"/>
        <v>#DIV/0!</v>
      </c>
      <c r="Q2664" s="5" t="s">
        <v>8319</v>
      </c>
      <c r="R2664" t="s">
        <v>8355</v>
      </c>
      <c r="S2664" s="9">
        <f t="shared" si="166"/>
        <v>42535.91328703703</v>
      </c>
      <c r="T2664" s="9">
        <f t="shared" si="167"/>
        <v>42565.956249999996</v>
      </c>
    </row>
    <row r="2665" spans="1:20" ht="48">
      <c r="A2665">
        <v>2643</v>
      </c>
      <c r="B2665" s="3" t="s">
        <v>2643</v>
      </c>
      <c r="C2665" s="3" t="s">
        <v>6753</v>
      </c>
      <c r="D2665">
        <v>1000000</v>
      </c>
      <c r="E2665">
        <v>335597.31</v>
      </c>
      <c r="F2665" t="s">
        <v>8220</v>
      </c>
      <c r="G2665" t="s">
        <v>8224</v>
      </c>
      <c r="H2665" t="s">
        <v>8246</v>
      </c>
      <c r="I2665">
        <v>1482307140</v>
      </c>
      <c r="J2665">
        <v>1479218315</v>
      </c>
      <c r="K2665" t="b">
        <v>1</v>
      </c>
      <c r="L2665">
        <v>1501</v>
      </c>
      <c r="M2665" t="b">
        <v>0</v>
      </c>
      <c r="N2665" t="s">
        <v>8301</v>
      </c>
      <c r="O2665">
        <f t="shared" si="164"/>
        <v>33.56</v>
      </c>
      <c r="P2665">
        <f t="shared" si="165"/>
        <v>223.58</v>
      </c>
      <c r="Q2665" s="5" t="s">
        <v>8319</v>
      </c>
      <c r="R2665" t="s">
        <v>8355</v>
      </c>
      <c r="S2665" s="9">
        <f t="shared" si="166"/>
        <v>42689.249016203707</v>
      </c>
      <c r="T2665" s="9">
        <f t="shared" si="167"/>
        <v>42724.999305555553</v>
      </c>
    </row>
    <row r="2666" spans="1:20" ht="48">
      <c r="A2666">
        <v>2644</v>
      </c>
      <c r="B2666" s="3" t="s">
        <v>2644</v>
      </c>
      <c r="C2666" s="3" t="s">
        <v>6754</v>
      </c>
      <c r="D2666">
        <v>100000</v>
      </c>
      <c r="E2666">
        <v>2053</v>
      </c>
      <c r="F2666" t="s">
        <v>8220</v>
      </c>
      <c r="G2666" t="s">
        <v>8224</v>
      </c>
      <c r="H2666" t="s">
        <v>8246</v>
      </c>
      <c r="I2666">
        <v>1489172435</v>
      </c>
      <c r="J2666">
        <v>1486580435</v>
      </c>
      <c r="K2666" t="b">
        <v>1</v>
      </c>
      <c r="L2666">
        <v>52</v>
      </c>
      <c r="M2666" t="b">
        <v>0</v>
      </c>
      <c r="N2666" t="s">
        <v>8301</v>
      </c>
      <c r="O2666">
        <f t="shared" si="164"/>
        <v>2.0499999999999998</v>
      </c>
      <c r="P2666">
        <f t="shared" si="165"/>
        <v>39.479999999999997</v>
      </c>
      <c r="Q2666" s="5" t="s">
        <v>8319</v>
      </c>
      <c r="R2666" t="s">
        <v>8355</v>
      </c>
      <c r="S2666" s="9">
        <f t="shared" si="166"/>
        <v>42774.458738425928</v>
      </c>
      <c r="T2666" s="9">
        <f t="shared" si="167"/>
        <v>42804.458738425928</v>
      </c>
    </row>
    <row r="2667" spans="1:20" ht="48">
      <c r="A2667">
        <v>2645</v>
      </c>
      <c r="B2667" s="3" t="s">
        <v>2645</v>
      </c>
      <c r="C2667" s="3" t="s">
        <v>6755</v>
      </c>
      <c r="D2667">
        <v>20000</v>
      </c>
      <c r="E2667">
        <v>2100</v>
      </c>
      <c r="F2667" t="s">
        <v>8220</v>
      </c>
      <c r="G2667" t="s">
        <v>8226</v>
      </c>
      <c r="H2667" t="s">
        <v>8248</v>
      </c>
      <c r="I2667">
        <v>1415481203</v>
      </c>
      <c r="J2667">
        <v>1412885603</v>
      </c>
      <c r="K2667" t="b">
        <v>1</v>
      </c>
      <c r="L2667">
        <v>23</v>
      </c>
      <c r="M2667" t="b">
        <v>0</v>
      </c>
      <c r="N2667" t="s">
        <v>8301</v>
      </c>
      <c r="O2667">
        <f t="shared" si="164"/>
        <v>10.5</v>
      </c>
      <c r="P2667">
        <f t="shared" si="165"/>
        <v>91.3</v>
      </c>
      <c r="Q2667" s="5" t="s">
        <v>8319</v>
      </c>
      <c r="R2667" t="s">
        <v>8355</v>
      </c>
      <c r="S2667" s="9">
        <f t="shared" si="166"/>
        <v>41921.509293981479</v>
      </c>
      <c r="T2667" s="9">
        <f t="shared" si="167"/>
        <v>41951.550960648143</v>
      </c>
    </row>
    <row r="2668" spans="1:20" ht="48">
      <c r="A2668">
        <v>2646</v>
      </c>
      <c r="B2668" s="3" t="s">
        <v>2646</v>
      </c>
      <c r="C2668" s="3" t="s">
        <v>6756</v>
      </c>
      <c r="D2668">
        <v>500000</v>
      </c>
      <c r="E2668">
        <v>42086.42</v>
      </c>
      <c r="F2668" t="s">
        <v>8220</v>
      </c>
      <c r="G2668" t="s">
        <v>8224</v>
      </c>
      <c r="H2668" t="s">
        <v>8246</v>
      </c>
      <c r="I2668">
        <v>1441783869</v>
      </c>
      <c r="J2668">
        <v>1439191869</v>
      </c>
      <c r="K2668" t="b">
        <v>1</v>
      </c>
      <c r="L2668">
        <v>535</v>
      </c>
      <c r="M2668" t="b">
        <v>0</v>
      </c>
      <c r="N2668" t="s">
        <v>8301</v>
      </c>
      <c r="O2668">
        <f t="shared" si="164"/>
        <v>8.42</v>
      </c>
      <c r="P2668">
        <f t="shared" si="165"/>
        <v>78.67</v>
      </c>
      <c r="Q2668" s="5" t="s">
        <v>8319</v>
      </c>
      <c r="R2668" t="s">
        <v>8355</v>
      </c>
      <c r="S2668" s="9">
        <f t="shared" si="166"/>
        <v>42225.97996527778</v>
      </c>
      <c r="T2668" s="9">
        <f t="shared" si="167"/>
        <v>42255.97996527778</v>
      </c>
    </row>
    <row r="2669" spans="1:20" ht="48">
      <c r="A2669">
        <v>2647</v>
      </c>
      <c r="B2669" s="3" t="s">
        <v>2647</v>
      </c>
      <c r="C2669" s="3" t="s">
        <v>6757</v>
      </c>
      <c r="D2669">
        <v>2500</v>
      </c>
      <c r="E2669">
        <v>36</v>
      </c>
      <c r="F2669" t="s">
        <v>8220</v>
      </c>
      <c r="G2669" t="s">
        <v>8229</v>
      </c>
      <c r="H2669" t="s">
        <v>8251</v>
      </c>
      <c r="I2669">
        <v>1439533019</v>
      </c>
      <c r="J2669">
        <v>1436941019</v>
      </c>
      <c r="K2669" t="b">
        <v>0</v>
      </c>
      <c r="L2669">
        <v>3</v>
      </c>
      <c r="M2669" t="b">
        <v>0</v>
      </c>
      <c r="N2669" t="s">
        <v>8301</v>
      </c>
      <c r="O2669">
        <f t="shared" si="164"/>
        <v>1.44</v>
      </c>
      <c r="P2669">
        <f t="shared" si="165"/>
        <v>12</v>
      </c>
      <c r="Q2669" s="5" t="s">
        <v>8319</v>
      </c>
      <c r="R2669" t="s">
        <v>8355</v>
      </c>
      <c r="S2669" s="9">
        <f t="shared" si="166"/>
        <v>42199.928460648145</v>
      </c>
      <c r="T2669" s="9">
        <f t="shared" si="167"/>
        <v>42229.928460648145</v>
      </c>
    </row>
    <row r="2670" spans="1:20" ht="48">
      <c r="A2670">
        <v>2648</v>
      </c>
      <c r="B2670" s="3" t="s">
        <v>2648</v>
      </c>
      <c r="C2670" s="3" t="s">
        <v>6758</v>
      </c>
      <c r="D2670">
        <v>12000</v>
      </c>
      <c r="E2670">
        <v>106</v>
      </c>
      <c r="F2670" t="s">
        <v>8220</v>
      </c>
      <c r="G2670" t="s">
        <v>8224</v>
      </c>
      <c r="H2670" t="s">
        <v>8246</v>
      </c>
      <c r="I2670">
        <v>1457543360</v>
      </c>
      <c r="J2670">
        <v>1454951360</v>
      </c>
      <c r="K2670" t="b">
        <v>0</v>
      </c>
      <c r="L2670">
        <v>6</v>
      </c>
      <c r="M2670" t="b">
        <v>0</v>
      </c>
      <c r="N2670" t="s">
        <v>8301</v>
      </c>
      <c r="O2670">
        <f t="shared" si="164"/>
        <v>0.88</v>
      </c>
      <c r="P2670">
        <f t="shared" si="165"/>
        <v>17.670000000000002</v>
      </c>
      <c r="Q2670" s="5" t="s">
        <v>8319</v>
      </c>
      <c r="R2670" t="s">
        <v>8355</v>
      </c>
      <c r="S2670" s="9">
        <f t="shared" si="166"/>
        <v>42408.381481481476</v>
      </c>
      <c r="T2670" s="9">
        <f t="shared" si="167"/>
        <v>42438.381481481476</v>
      </c>
    </row>
    <row r="2671" spans="1:20" ht="16">
      <c r="A2671">
        <v>2649</v>
      </c>
      <c r="B2671" s="3" t="s">
        <v>2649</v>
      </c>
      <c r="C2671" s="3" t="s">
        <v>6759</v>
      </c>
      <c r="D2671">
        <v>125000</v>
      </c>
      <c r="E2671">
        <v>124</v>
      </c>
      <c r="F2671" t="s">
        <v>8220</v>
      </c>
      <c r="G2671" t="s">
        <v>8224</v>
      </c>
      <c r="H2671" t="s">
        <v>8246</v>
      </c>
      <c r="I2671">
        <v>1454370941</v>
      </c>
      <c r="J2671">
        <v>1449186941</v>
      </c>
      <c r="K2671" t="b">
        <v>0</v>
      </c>
      <c r="L2671">
        <v>3</v>
      </c>
      <c r="M2671" t="b">
        <v>0</v>
      </c>
      <c r="N2671" t="s">
        <v>8301</v>
      </c>
      <c r="O2671">
        <f t="shared" si="164"/>
        <v>0.1</v>
      </c>
      <c r="P2671">
        <f t="shared" si="165"/>
        <v>41.33</v>
      </c>
      <c r="Q2671" s="5" t="s">
        <v>8319</v>
      </c>
      <c r="R2671" t="s">
        <v>8355</v>
      </c>
      <c r="S2671" s="9">
        <f t="shared" si="166"/>
        <v>42341.663668981484</v>
      </c>
      <c r="T2671" s="9">
        <f t="shared" si="167"/>
        <v>42401.663668981484</v>
      </c>
    </row>
    <row r="2672" spans="1:20" ht="48">
      <c r="A2672">
        <v>2650</v>
      </c>
      <c r="B2672" s="3" t="s">
        <v>2650</v>
      </c>
      <c r="C2672" s="3" t="s">
        <v>6760</v>
      </c>
      <c r="D2672">
        <v>60000</v>
      </c>
      <c r="E2672">
        <v>358</v>
      </c>
      <c r="F2672" t="s">
        <v>8220</v>
      </c>
      <c r="G2672" t="s">
        <v>8224</v>
      </c>
      <c r="H2672" t="s">
        <v>8246</v>
      </c>
      <c r="I2672">
        <v>1482332343</v>
      </c>
      <c r="J2672">
        <v>1479740343</v>
      </c>
      <c r="K2672" t="b">
        <v>0</v>
      </c>
      <c r="L2672">
        <v>5</v>
      </c>
      <c r="M2672" t="b">
        <v>0</v>
      </c>
      <c r="N2672" t="s">
        <v>8301</v>
      </c>
      <c r="O2672">
        <f t="shared" si="164"/>
        <v>0.6</v>
      </c>
      <c r="P2672">
        <f t="shared" si="165"/>
        <v>71.599999999999994</v>
      </c>
      <c r="Q2672" s="5" t="s">
        <v>8319</v>
      </c>
      <c r="R2672" t="s">
        <v>8355</v>
      </c>
      <c r="S2672" s="9">
        <f t="shared" si="166"/>
        <v>42695.291006944441</v>
      </c>
      <c r="T2672" s="9">
        <f t="shared" si="167"/>
        <v>42725.291006944441</v>
      </c>
    </row>
    <row r="2673" spans="1:20" ht="48">
      <c r="A2673">
        <v>2651</v>
      </c>
      <c r="B2673" s="3" t="s">
        <v>2651</v>
      </c>
      <c r="C2673" s="3" t="s">
        <v>6761</v>
      </c>
      <c r="D2673">
        <v>280000</v>
      </c>
      <c r="E2673">
        <v>5233</v>
      </c>
      <c r="F2673" t="s">
        <v>8220</v>
      </c>
      <c r="G2673" t="s">
        <v>8224</v>
      </c>
      <c r="H2673" t="s">
        <v>8246</v>
      </c>
      <c r="I2673">
        <v>1450380009</v>
      </c>
      <c r="J2673">
        <v>1447960809</v>
      </c>
      <c r="K2673" t="b">
        <v>0</v>
      </c>
      <c r="L2673">
        <v>17</v>
      </c>
      <c r="M2673" t="b">
        <v>0</v>
      </c>
      <c r="N2673" t="s">
        <v>8301</v>
      </c>
      <c r="O2673">
        <f t="shared" si="164"/>
        <v>1.87</v>
      </c>
      <c r="P2673">
        <f t="shared" si="165"/>
        <v>307.82</v>
      </c>
      <c r="Q2673" s="5" t="s">
        <v>8319</v>
      </c>
      <c r="R2673" t="s">
        <v>8355</v>
      </c>
      <c r="S2673" s="9">
        <f t="shared" si="166"/>
        <v>42327.472326388888</v>
      </c>
      <c r="T2673" s="9">
        <f t="shared" si="167"/>
        <v>42355.472326388888</v>
      </c>
    </row>
    <row r="2674" spans="1:20" ht="48">
      <c r="A2674">
        <v>2652</v>
      </c>
      <c r="B2674" s="3" t="s">
        <v>2652</v>
      </c>
      <c r="C2674" s="3" t="s">
        <v>6762</v>
      </c>
      <c r="D2674">
        <v>100000</v>
      </c>
      <c r="E2674">
        <v>885</v>
      </c>
      <c r="F2674" t="s">
        <v>8220</v>
      </c>
      <c r="G2674" t="s">
        <v>8226</v>
      </c>
      <c r="H2674" t="s">
        <v>8248</v>
      </c>
      <c r="I2674">
        <v>1418183325</v>
      </c>
      <c r="J2674">
        <v>1415591325</v>
      </c>
      <c r="K2674" t="b">
        <v>0</v>
      </c>
      <c r="L2674">
        <v>11</v>
      </c>
      <c r="M2674" t="b">
        <v>0</v>
      </c>
      <c r="N2674" t="s">
        <v>8301</v>
      </c>
      <c r="O2674">
        <f t="shared" si="164"/>
        <v>0.89</v>
      </c>
      <c r="P2674">
        <f t="shared" si="165"/>
        <v>80.45</v>
      </c>
      <c r="Q2674" s="5" t="s">
        <v>8319</v>
      </c>
      <c r="R2674" t="s">
        <v>8355</v>
      </c>
      <c r="S2674" s="9">
        <f t="shared" si="166"/>
        <v>41952.825520833336</v>
      </c>
      <c r="T2674" s="9">
        <f t="shared" si="167"/>
        <v>41982.825520833336</v>
      </c>
    </row>
    <row r="2675" spans="1:20" ht="48">
      <c r="A2675">
        <v>2653</v>
      </c>
      <c r="B2675" s="3" t="s">
        <v>2653</v>
      </c>
      <c r="C2675" s="3" t="s">
        <v>6763</v>
      </c>
      <c r="D2675">
        <v>51000</v>
      </c>
      <c r="E2675">
        <v>5876</v>
      </c>
      <c r="F2675" t="s">
        <v>8220</v>
      </c>
      <c r="G2675" t="s">
        <v>8224</v>
      </c>
      <c r="H2675" t="s">
        <v>8246</v>
      </c>
      <c r="I2675">
        <v>1402632000</v>
      </c>
      <c r="J2675">
        <v>1399909127</v>
      </c>
      <c r="K2675" t="b">
        <v>0</v>
      </c>
      <c r="L2675">
        <v>70</v>
      </c>
      <c r="M2675" t="b">
        <v>0</v>
      </c>
      <c r="N2675" t="s">
        <v>8301</v>
      </c>
      <c r="O2675">
        <f t="shared" si="164"/>
        <v>11.52</v>
      </c>
      <c r="P2675">
        <f t="shared" si="165"/>
        <v>83.94</v>
      </c>
      <c r="Q2675" s="5" t="s">
        <v>8319</v>
      </c>
      <c r="R2675" t="s">
        <v>8355</v>
      </c>
      <c r="S2675" s="9">
        <f t="shared" si="166"/>
        <v>41771.318599537037</v>
      </c>
      <c r="T2675" s="9">
        <f t="shared" si="167"/>
        <v>41802.833333333328</v>
      </c>
    </row>
    <row r="2676" spans="1:20" ht="48">
      <c r="A2676">
        <v>2654</v>
      </c>
      <c r="B2676" s="3" t="s">
        <v>2654</v>
      </c>
      <c r="C2676" s="3" t="s">
        <v>6764</v>
      </c>
      <c r="D2676">
        <v>100000</v>
      </c>
      <c r="E2676">
        <v>51</v>
      </c>
      <c r="F2676" t="s">
        <v>8220</v>
      </c>
      <c r="G2676" t="s">
        <v>8224</v>
      </c>
      <c r="H2676" t="s">
        <v>8246</v>
      </c>
      <c r="I2676">
        <v>1429622726</v>
      </c>
      <c r="J2676">
        <v>1424442326</v>
      </c>
      <c r="K2676" t="b">
        <v>0</v>
      </c>
      <c r="L2676">
        <v>6</v>
      </c>
      <c r="M2676" t="b">
        <v>0</v>
      </c>
      <c r="N2676" t="s">
        <v>8301</v>
      </c>
      <c r="O2676">
        <f t="shared" si="164"/>
        <v>0.05</v>
      </c>
      <c r="P2676">
        <f t="shared" si="165"/>
        <v>8.5</v>
      </c>
      <c r="Q2676" s="5" t="s">
        <v>8319</v>
      </c>
      <c r="R2676" t="s">
        <v>8355</v>
      </c>
      <c r="S2676" s="9">
        <f t="shared" si="166"/>
        <v>42055.267662037033</v>
      </c>
      <c r="T2676" s="9">
        <f t="shared" si="167"/>
        <v>42115.225995370369</v>
      </c>
    </row>
    <row r="2677" spans="1:20" ht="16">
      <c r="A2677">
        <v>2655</v>
      </c>
      <c r="B2677" s="3" t="s">
        <v>2655</v>
      </c>
      <c r="C2677" s="3" t="s">
        <v>6765</v>
      </c>
      <c r="D2677">
        <v>15000</v>
      </c>
      <c r="E2677">
        <v>3155</v>
      </c>
      <c r="F2677" t="s">
        <v>8220</v>
      </c>
      <c r="G2677" t="s">
        <v>8224</v>
      </c>
      <c r="H2677" t="s">
        <v>8246</v>
      </c>
      <c r="I2677">
        <v>1455048000</v>
      </c>
      <c r="J2677">
        <v>1452631647</v>
      </c>
      <c r="K2677" t="b">
        <v>0</v>
      </c>
      <c r="L2677">
        <v>43</v>
      </c>
      <c r="M2677" t="b">
        <v>0</v>
      </c>
      <c r="N2677" t="s">
        <v>8301</v>
      </c>
      <c r="O2677">
        <f t="shared" si="164"/>
        <v>21.03</v>
      </c>
      <c r="P2677">
        <f t="shared" si="165"/>
        <v>73.37</v>
      </c>
      <c r="Q2677" s="5" t="s">
        <v>8319</v>
      </c>
      <c r="R2677" t="s">
        <v>8355</v>
      </c>
      <c r="S2677" s="9">
        <f t="shared" si="166"/>
        <v>42381.532951388886</v>
      </c>
      <c r="T2677" s="9">
        <f t="shared" si="167"/>
        <v>42409.499999999993</v>
      </c>
    </row>
    <row r="2678" spans="1:20" ht="32">
      <c r="A2678">
        <v>2656</v>
      </c>
      <c r="B2678" s="3" t="s">
        <v>2656</v>
      </c>
      <c r="C2678" s="3" t="s">
        <v>6766</v>
      </c>
      <c r="D2678">
        <v>150000</v>
      </c>
      <c r="E2678">
        <v>17155</v>
      </c>
      <c r="F2678" t="s">
        <v>8220</v>
      </c>
      <c r="G2678" t="s">
        <v>8224</v>
      </c>
      <c r="H2678" t="s">
        <v>8246</v>
      </c>
      <c r="I2678">
        <v>1489345200</v>
      </c>
      <c r="J2678">
        <v>1485966688</v>
      </c>
      <c r="K2678" t="b">
        <v>0</v>
      </c>
      <c r="L2678">
        <v>152</v>
      </c>
      <c r="M2678" t="b">
        <v>0</v>
      </c>
      <c r="N2678" t="s">
        <v>8301</v>
      </c>
      <c r="O2678">
        <f t="shared" si="164"/>
        <v>11.44</v>
      </c>
      <c r="P2678">
        <f t="shared" si="165"/>
        <v>112.86</v>
      </c>
      <c r="Q2678" s="5" t="s">
        <v>8319</v>
      </c>
      <c r="R2678" t="s">
        <v>8355</v>
      </c>
      <c r="S2678" s="9">
        <f t="shared" si="166"/>
        <v>42767.355185185188</v>
      </c>
      <c r="T2678" s="9">
        <f t="shared" si="167"/>
        <v>42806.458333333336</v>
      </c>
    </row>
    <row r="2679" spans="1:20" ht="48">
      <c r="A2679">
        <v>2657</v>
      </c>
      <c r="B2679" s="3" t="s">
        <v>2657</v>
      </c>
      <c r="C2679" s="3" t="s">
        <v>6767</v>
      </c>
      <c r="D2679">
        <v>30000</v>
      </c>
      <c r="E2679">
        <v>5621.38</v>
      </c>
      <c r="F2679" t="s">
        <v>8220</v>
      </c>
      <c r="G2679" t="s">
        <v>8224</v>
      </c>
      <c r="H2679" t="s">
        <v>8246</v>
      </c>
      <c r="I2679">
        <v>1470187800</v>
      </c>
      <c r="J2679">
        <v>1467325053</v>
      </c>
      <c r="K2679" t="b">
        <v>0</v>
      </c>
      <c r="L2679">
        <v>59</v>
      </c>
      <c r="M2679" t="b">
        <v>0</v>
      </c>
      <c r="N2679" t="s">
        <v>8301</v>
      </c>
      <c r="O2679">
        <f t="shared" si="164"/>
        <v>18.739999999999998</v>
      </c>
      <c r="P2679">
        <f t="shared" si="165"/>
        <v>95.28</v>
      </c>
      <c r="Q2679" s="5" t="s">
        <v>8319</v>
      </c>
      <c r="R2679" t="s">
        <v>8355</v>
      </c>
      <c r="S2679" s="9">
        <f t="shared" si="166"/>
        <v>42551.595520833333</v>
      </c>
      <c r="T2679" s="9">
        <f t="shared" si="167"/>
        <v>42584.729166666664</v>
      </c>
    </row>
    <row r="2680" spans="1:20" ht="48">
      <c r="A2680">
        <v>2658</v>
      </c>
      <c r="B2680" s="3" t="s">
        <v>2658</v>
      </c>
      <c r="C2680" s="3" t="s">
        <v>6768</v>
      </c>
      <c r="D2680">
        <v>98000</v>
      </c>
      <c r="E2680">
        <v>91</v>
      </c>
      <c r="F2680" t="s">
        <v>8220</v>
      </c>
      <c r="G2680" t="s">
        <v>8224</v>
      </c>
      <c r="H2680" t="s">
        <v>8246</v>
      </c>
      <c r="I2680">
        <v>1469913194</v>
      </c>
      <c r="J2680">
        <v>1467321194</v>
      </c>
      <c r="K2680" t="b">
        <v>0</v>
      </c>
      <c r="L2680">
        <v>4</v>
      </c>
      <c r="M2680" t="b">
        <v>0</v>
      </c>
      <c r="N2680" t="s">
        <v>8301</v>
      </c>
      <c r="O2680">
        <f t="shared" si="164"/>
        <v>0.09</v>
      </c>
      <c r="P2680">
        <f t="shared" si="165"/>
        <v>22.75</v>
      </c>
      <c r="Q2680" s="5" t="s">
        <v>8319</v>
      </c>
      <c r="R2680" t="s">
        <v>8355</v>
      </c>
      <c r="S2680" s="9">
        <f t="shared" si="166"/>
        <v>42551.550856481474</v>
      </c>
      <c r="T2680" s="9">
        <f t="shared" si="167"/>
        <v>42581.550856481474</v>
      </c>
    </row>
    <row r="2681" spans="1:20" ht="16">
      <c r="A2681">
        <v>2659</v>
      </c>
      <c r="B2681" s="3" t="s">
        <v>2659</v>
      </c>
      <c r="C2681" s="3" t="s">
        <v>6769</v>
      </c>
      <c r="D2681">
        <v>49000</v>
      </c>
      <c r="E2681">
        <v>1333</v>
      </c>
      <c r="F2681" t="s">
        <v>8220</v>
      </c>
      <c r="G2681" t="s">
        <v>8224</v>
      </c>
      <c r="H2681" t="s">
        <v>8246</v>
      </c>
      <c r="I2681">
        <v>1429321210</v>
      </c>
      <c r="J2681">
        <v>1426729210</v>
      </c>
      <c r="K2681" t="b">
        <v>0</v>
      </c>
      <c r="L2681">
        <v>10</v>
      </c>
      <c r="M2681" t="b">
        <v>0</v>
      </c>
      <c r="N2681" t="s">
        <v>8301</v>
      </c>
      <c r="O2681">
        <f t="shared" si="164"/>
        <v>2.72</v>
      </c>
      <c r="P2681">
        <f t="shared" si="165"/>
        <v>133.30000000000001</v>
      </c>
      <c r="Q2681" s="5" t="s">
        <v>8319</v>
      </c>
      <c r="R2681" t="s">
        <v>8355</v>
      </c>
      <c r="S2681" s="9">
        <f t="shared" si="166"/>
        <v>42081.736226851848</v>
      </c>
      <c r="T2681" s="9">
        <f t="shared" si="167"/>
        <v>42111.736226851848</v>
      </c>
    </row>
    <row r="2682" spans="1:20" ht="48">
      <c r="A2682">
        <v>2660</v>
      </c>
      <c r="B2682" s="3" t="s">
        <v>2660</v>
      </c>
      <c r="C2682" s="3" t="s">
        <v>6770</v>
      </c>
      <c r="D2682">
        <v>20000</v>
      </c>
      <c r="E2682">
        <v>19</v>
      </c>
      <c r="F2682" t="s">
        <v>8220</v>
      </c>
      <c r="G2682" t="s">
        <v>8224</v>
      </c>
      <c r="H2682" t="s">
        <v>8246</v>
      </c>
      <c r="I2682">
        <v>1448388418</v>
      </c>
      <c r="J2682">
        <v>1443200818</v>
      </c>
      <c r="K2682" t="b">
        <v>0</v>
      </c>
      <c r="L2682">
        <v>5</v>
      </c>
      <c r="M2682" t="b">
        <v>0</v>
      </c>
      <c r="N2682" t="s">
        <v>8301</v>
      </c>
      <c r="O2682">
        <f t="shared" si="164"/>
        <v>0.1</v>
      </c>
      <c r="P2682">
        <f t="shared" si="165"/>
        <v>3.8</v>
      </c>
      <c r="Q2682" s="5" t="s">
        <v>8319</v>
      </c>
      <c r="R2682" t="s">
        <v>8355</v>
      </c>
      <c r="S2682" s="9">
        <f t="shared" si="166"/>
        <v>42272.379837962959</v>
      </c>
      <c r="T2682" s="9">
        <f t="shared" si="167"/>
        <v>42332.421504629623</v>
      </c>
    </row>
    <row r="2683" spans="1:20" ht="48">
      <c r="A2683">
        <v>2661</v>
      </c>
      <c r="B2683" s="3" t="s">
        <v>2661</v>
      </c>
      <c r="C2683" s="3" t="s">
        <v>6771</v>
      </c>
      <c r="D2683">
        <v>5000</v>
      </c>
      <c r="E2683">
        <v>5145</v>
      </c>
      <c r="F2683" t="s">
        <v>8219</v>
      </c>
      <c r="G2683" t="s">
        <v>8224</v>
      </c>
      <c r="H2683" t="s">
        <v>8246</v>
      </c>
      <c r="I2683">
        <v>1382742010</v>
      </c>
      <c r="J2683">
        <v>1380150010</v>
      </c>
      <c r="K2683" t="b">
        <v>0</v>
      </c>
      <c r="L2683">
        <v>60</v>
      </c>
      <c r="M2683" t="b">
        <v>1</v>
      </c>
      <c r="N2683" t="s">
        <v>8302</v>
      </c>
      <c r="O2683">
        <f t="shared" si="164"/>
        <v>102.9</v>
      </c>
      <c r="P2683">
        <f t="shared" si="165"/>
        <v>85.75</v>
      </c>
      <c r="Q2683" s="5" t="s">
        <v>8319</v>
      </c>
      <c r="R2683" t="s">
        <v>8356</v>
      </c>
      <c r="S2683" s="9">
        <f t="shared" si="166"/>
        <v>41542.625115740739</v>
      </c>
      <c r="T2683" s="9">
        <f t="shared" si="167"/>
        <v>41572.625115740739</v>
      </c>
    </row>
    <row r="2684" spans="1:20" ht="48">
      <c r="A2684">
        <v>2662</v>
      </c>
      <c r="B2684" s="3" t="s">
        <v>2662</v>
      </c>
      <c r="C2684" s="3" t="s">
        <v>6772</v>
      </c>
      <c r="D2684">
        <v>20000</v>
      </c>
      <c r="E2684">
        <v>21360</v>
      </c>
      <c r="F2684" t="s">
        <v>8219</v>
      </c>
      <c r="G2684" t="s">
        <v>8224</v>
      </c>
      <c r="H2684" t="s">
        <v>8246</v>
      </c>
      <c r="I2684">
        <v>1440179713</v>
      </c>
      <c r="J2684">
        <v>1437587713</v>
      </c>
      <c r="K2684" t="b">
        <v>0</v>
      </c>
      <c r="L2684">
        <v>80</v>
      </c>
      <c r="M2684" t="b">
        <v>1</v>
      </c>
      <c r="N2684" t="s">
        <v>8302</v>
      </c>
      <c r="O2684">
        <f t="shared" si="164"/>
        <v>106.8</v>
      </c>
      <c r="P2684">
        <f t="shared" si="165"/>
        <v>267</v>
      </c>
      <c r="Q2684" s="5" t="s">
        <v>8319</v>
      </c>
      <c r="R2684" t="s">
        <v>8356</v>
      </c>
      <c r="S2684" s="9">
        <f t="shared" si="166"/>
        <v>42207.413344907407</v>
      </c>
      <c r="T2684" s="9">
        <f t="shared" si="167"/>
        <v>42237.413344907407</v>
      </c>
    </row>
    <row r="2685" spans="1:20" ht="48">
      <c r="A2685">
        <v>2663</v>
      </c>
      <c r="B2685" s="3" t="s">
        <v>2663</v>
      </c>
      <c r="C2685" s="3" t="s">
        <v>6773</v>
      </c>
      <c r="D2685">
        <v>20000</v>
      </c>
      <c r="E2685">
        <v>20919.25</v>
      </c>
      <c r="F2685" t="s">
        <v>8219</v>
      </c>
      <c r="G2685" t="s">
        <v>8229</v>
      </c>
      <c r="H2685" t="s">
        <v>8251</v>
      </c>
      <c r="I2685">
        <v>1441378800</v>
      </c>
      <c r="J2685">
        <v>1438873007</v>
      </c>
      <c r="K2685" t="b">
        <v>0</v>
      </c>
      <c r="L2685">
        <v>56</v>
      </c>
      <c r="M2685" t="b">
        <v>1</v>
      </c>
      <c r="N2685" t="s">
        <v>8302</v>
      </c>
      <c r="O2685">
        <f t="shared" si="164"/>
        <v>104.6</v>
      </c>
      <c r="P2685">
        <f t="shared" si="165"/>
        <v>373.56</v>
      </c>
      <c r="Q2685" s="5" t="s">
        <v>8319</v>
      </c>
      <c r="R2685" t="s">
        <v>8356</v>
      </c>
      <c r="S2685" s="9">
        <f t="shared" si="166"/>
        <v>42222.28943287037</v>
      </c>
      <c r="T2685" s="9">
        <f t="shared" si="167"/>
        <v>42251.291666666664</v>
      </c>
    </row>
    <row r="2686" spans="1:20" ht="48">
      <c r="A2686">
        <v>2664</v>
      </c>
      <c r="B2686" s="3" t="s">
        <v>2664</v>
      </c>
      <c r="C2686" s="3" t="s">
        <v>6774</v>
      </c>
      <c r="D2686">
        <v>17500</v>
      </c>
      <c r="E2686">
        <v>18100</v>
      </c>
      <c r="F2686" t="s">
        <v>8219</v>
      </c>
      <c r="G2686" t="s">
        <v>8224</v>
      </c>
      <c r="H2686" t="s">
        <v>8246</v>
      </c>
      <c r="I2686">
        <v>1449644340</v>
      </c>
      <c r="J2686">
        <v>1446683797</v>
      </c>
      <c r="K2686" t="b">
        <v>0</v>
      </c>
      <c r="L2686">
        <v>104</v>
      </c>
      <c r="M2686" t="b">
        <v>1</v>
      </c>
      <c r="N2686" t="s">
        <v>8302</v>
      </c>
      <c r="O2686">
        <f t="shared" si="164"/>
        <v>103.43</v>
      </c>
      <c r="P2686">
        <f t="shared" si="165"/>
        <v>174.04</v>
      </c>
      <c r="Q2686" s="5" t="s">
        <v>8319</v>
      </c>
      <c r="R2686" t="s">
        <v>8356</v>
      </c>
      <c r="S2686" s="9">
        <f t="shared" si="166"/>
        <v>42312.692094907405</v>
      </c>
      <c r="T2686" s="9">
        <f t="shared" si="167"/>
        <v>42346.957638888889</v>
      </c>
    </row>
    <row r="2687" spans="1:20" ht="48">
      <c r="A2687">
        <v>2665</v>
      </c>
      <c r="B2687" s="3" t="s">
        <v>2665</v>
      </c>
      <c r="C2687" s="3" t="s">
        <v>6775</v>
      </c>
      <c r="D2687">
        <v>3500</v>
      </c>
      <c r="E2687">
        <v>4310</v>
      </c>
      <c r="F2687" t="s">
        <v>8219</v>
      </c>
      <c r="G2687" t="s">
        <v>8224</v>
      </c>
      <c r="H2687" t="s">
        <v>8246</v>
      </c>
      <c r="I2687">
        <v>1430774974</v>
      </c>
      <c r="J2687">
        <v>1426886974</v>
      </c>
      <c r="K2687" t="b">
        <v>0</v>
      </c>
      <c r="L2687">
        <v>46</v>
      </c>
      <c r="M2687" t="b">
        <v>1</v>
      </c>
      <c r="N2687" t="s">
        <v>8302</v>
      </c>
      <c r="O2687">
        <f t="shared" si="164"/>
        <v>123.14</v>
      </c>
      <c r="P2687">
        <f t="shared" si="165"/>
        <v>93.7</v>
      </c>
      <c r="Q2687" s="5" t="s">
        <v>8319</v>
      </c>
      <c r="R2687" t="s">
        <v>8356</v>
      </c>
      <c r="S2687" s="9">
        <f t="shared" si="166"/>
        <v>42083.562199074069</v>
      </c>
      <c r="T2687" s="9">
        <f t="shared" si="167"/>
        <v>42128.562199074069</v>
      </c>
    </row>
    <row r="2688" spans="1:20" ht="48">
      <c r="A2688">
        <v>2666</v>
      </c>
      <c r="B2688" s="3" t="s">
        <v>2666</v>
      </c>
      <c r="C2688" s="3" t="s">
        <v>6776</v>
      </c>
      <c r="D2688">
        <v>10000</v>
      </c>
      <c r="E2688">
        <v>15929.51</v>
      </c>
      <c r="F2688" t="s">
        <v>8219</v>
      </c>
      <c r="G2688" t="s">
        <v>8224</v>
      </c>
      <c r="H2688" t="s">
        <v>8246</v>
      </c>
      <c r="I2688">
        <v>1443214800</v>
      </c>
      <c r="J2688">
        <v>1440008439</v>
      </c>
      <c r="K2688" t="b">
        <v>0</v>
      </c>
      <c r="L2688">
        <v>206</v>
      </c>
      <c r="M2688" t="b">
        <v>1</v>
      </c>
      <c r="N2688" t="s">
        <v>8302</v>
      </c>
      <c r="O2688">
        <f t="shared" si="164"/>
        <v>159.30000000000001</v>
      </c>
      <c r="P2688">
        <f t="shared" si="165"/>
        <v>77.33</v>
      </c>
      <c r="Q2688" s="5" t="s">
        <v>8319</v>
      </c>
      <c r="R2688" t="s">
        <v>8356</v>
      </c>
      <c r="S2688" s="9">
        <f t="shared" si="166"/>
        <v>42235.43100694444</v>
      </c>
      <c r="T2688" s="9">
        <f t="shared" si="167"/>
        <v>42272.541666666664</v>
      </c>
    </row>
    <row r="2689" spans="1:20" ht="48">
      <c r="A2689">
        <v>2667</v>
      </c>
      <c r="B2689" s="3" t="s">
        <v>2667</v>
      </c>
      <c r="C2689" s="3" t="s">
        <v>6777</v>
      </c>
      <c r="D2689">
        <v>1500</v>
      </c>
      <c r="E2689">
        <v>1660</v>
      </c>
      <c r="F2689" t="s">
        <v>8219</v>
      </c>
      <c r="G2689" t="s">
        <v>8224</v>
      </c>
      <c r="H2689" t="s">
        <v>8246</v>
      </c>
      <c r="I2689">
        <v>1455142416</v>
      </c>
      <c r="J2689">
        <v>1452550416</v>
      </c>
      <c r="K2689" t="b">
        <v>0</v>
      </c>
      <c r="L2689">
        <v>18</v>
      </c>
      <c r="M2689" t="b">
        <v>1</v>
      </c>
      <c r="N2689" t="s">
        <v>8302</v>
      </c>
      <c r="O2689">
        <f t="shared" si="164"/>
        <v>110.67</v>
      </c>
      <c r="P2689">
        <f t="shared" si="165"/>
        <v>92.22</v>
      </c>
      <c r="Q2689" s="5" t="s">
        <v>8319</v>
      </c>
      <c r="R2689" t="s">
        <v>8356</v>
      </c>
      <c r="S2689" s="9">
        <f t="shared" si="166"/>
        <v>42380.592777777776</v>
      </c>
      <c r="T2689" s="9">
        <f t="shared" si="167"/>
        <v>42410.592777777776</v>
      </c>
    </row>
    <row r="2690" spans="1:20" ht="32">
      <c r="A2690">
        <v>2668</v>
      </c>
      <c r="B2690" s="3" t="s">
        <v>2668</v>
      </c>
      <c r="C2690" s="3" t="s">
        <v>6778</v>
      </c>
      <c r="D2690">
        <v>1000</v>
      </c>
      <c r="E2690">
        <v>1707</v>
      </c>
      <c r="F2690" t="s">
        <v>8219</v>
      </c>
      <c r="G2690" t="s">
        <v>8229</v>
      </c>
      <c r="H2690" t="s">
        <v>8251</v>
      </c>
      <c r="I2690">
        <v>1447079520</v>
      </c>
      <c r="J2690">
        <v>1443449265</v>
      </c>
      <c r="K2690" t="b">
        <v>0</v>
      </c>
      <c r="L2690">
        <v>28</v>
      </c>
      <c r="M2690" t="b">
        <v>1</v>
      </c>
      <c r="N2690" t="s">
        <v>8302</v>
      </c>
      <c r="O2690">
        <f t="shared" ref="O2690:O2753" si="168">ROUND((E2690/D2690*100),2)</f>
        <v>170.7</v>
      </c>
      <c r="P2690">
        <f t="shared" ref="P2690:P2753" si="169">ROUND((E2690/L2690),2)</f>
        <v>60.96</v>
      </c>
      <c r="Q2690" s="5" t="s">
        <v>8319</v>
      </c>
      <c r="R2690" t="s">
        <v>8356</v>
      </c>
      <c r="S2690" s="9">
        <f t="shared" si="166"/>
        <v>42275.255381944444</v>
      </c>
      <c r="T2690" s="9">
        <f t="shared" si="167"/>
        <v>42317.272222222215</v>
      </c>
    </row>
    <row r="2691" spans="1:20" ht="48">
      <c r="A2691">
        <v>2669</v>
      </c>
      <c r="B2691" s="3" t="s">
        <v>2669</v>
      </c>
      <c r="C2691" s="3" t="s">
        <v>6779</v>
      </c>
      <c r="D2691">
        <v>800</v>
      </c>
      <c r="E2691">
        <v>1001</v>
      </c>
      <c r="F2691" t="s">
        <v>8219</v>
      </c>
      <c r="G2691" t="s">
        <v>8224</v>
      </c>
      <c r="H2691" t="s">
        <v>8246</v>
      </c>
      <c r="I2691">
        <v>1452387096</v>
      </c>
      <c r="J2691">
        <v>1447203096</v>
      </c>
      <c r="K2691" t="b">
        <v>0</v>
      </c>
      <c r="L2691">
        <v>11</v>
      </c>
      <c r="M2691" t="b">
        <v>1</v>
      </c>
      <c r="N2691" t="s">
        <v>8302</v>
      </c>
      <c r="O2691">
        <f t="shared" si="168"/>
        <v>125.13</v>
      </c>
      <c r="P2691">
        <f t="shared" si="169"/>
        <v>91</v>
      </c>
      <c r="Q2691" s="5" t="s">
        <v>8319</v>
      </c>
      <c r="R2691" t="s">
        <v>8356</v>
      </c>
      <c r="S2691" s="9">
        <f t="shared" ref="S2691:S2754" si="170">(J2691/86400)+25569+(-8/24)</f>
        <v>42318.702499999992</v>
      </c>
      <c r="T2691" s="9">
        <f t="shared" ref="T2691:T2754" si="171">(I2691/86400)+25569+(-8/24)</f>
        <v>42378.702499999992</v>
      </c>
    </row>
    <row r="2692" spans="1:20" ht="48">
      <c r="A2692">
        <v>2670</v>
      </c>
      <c r="B2692" s="3" t="s">
        <v>2670</v>
      </c>
      <c r="C2692" s="3" t="s">
        <v>6780</v>
      </c>
      <c r="D2692">
        <v>38888</v>
      </c>
      <c r="E2692">
        <v>2495</v>
      </c>
      <c r="F2692" t="s">
        <v>8221</v>
      </c>
      <c r="G2692" t="s">
        <v>8226</v>
      </c>
      <c r="H2692" t="s">
        <v>8248</v>
      </c>
      <c r="I2692">
        <v>1406593780</v>
      </c>
      <c r="J2692">
        <v>1404174580</v>
      </c>
      <c r="K2692" t="b">
        <v>1</v>
      </c>
      <c r="L2692">
        <v>60</v>
      </c>
      <c r="M2692" t="b">
        <v>0</v>
      </c>
      <c r="N2692" t="s">
        <v>8302</v>
      </c>
      <c r="O2692">
        <f t="shared" si="168"/>
        <v>6.42</v>
      </c>
      <c r="P2692">
        <f t="shared" si="169"/>
        <v>41.58</v>
      </c>
      <c r="Q2692" s="5" t="s">
        <v>8319</v>
      </c>
      <c r="R2692" t="s">
        <v>8356</v>
      </c>
      <c r="S2692" s="9">
        <f t="shared" si="170"/>
        <v>41820.687268518515</v>
      </c>
      <c r="T2692" s="9">
        <f t="shared" si="171"/>
        <v>41848.687268518515</v>
      </c>
    </row>
    <row r="2693" spans="1:20" ht="48">
      <c r="A2693">
        <v>2671</v>
      </c>
      <c r="B2693" s="3" t="s">
        <v>2671</v>
      </c>
      <c r="C2693" s="3" t="s">
        <v>6781</v>
      </c>
      <c r="D2693">
        <v>25000</v>
      </c>
      <c r="E2693">
        <v>2836</v>
      </c>
      <c r="F2693" t="s">
        <v>8221</v>
      </c>
      <c r="G2693" t="s">
        <v>8224</v>
      </c>
      <c r="H2693" t="s">
        <v>8246</v>
      </c>
      <c r="I2693">
        <v>1419017880</v>
      </c>
      <c r="J2693">
        <v>1416419916</v>
      </c>
      <c r="K2693" t="b">
        <v>1</v>
      </c>
      <c r="L2693">
        <v>84</v>
      </c>
      <c r="M2693" t="b">
        <v>0</v>
      </c>
      <c r="N2693" t="s">
        <v>8302</v>
      </c>
      <c r="O2693">
        <f t="shared" si="168"/>
        <v>11.34</v>
      </c>
      <c r="P2693">
        <f t="shared" si="169"/>
        <v>33.76</v>
      </c>
      <c r="Q2693" s="5" t="s">
        <v>8319</v>
      </c>
      <c r="R2693" t="s">
        <v>8356</v>
      </c>
      <c r="S2693" s="9">
        <f t="shared" si="170"/>
        <v>41962.41569444444</v>
      </c>
      <c r="T2693" s="9">
        <f t="shared" si="171"/>
        <v>41992.484722222223</v>
      </c>
    </row>
    <row r="2694" spans="1:20" ht="48">
      <c r="A2694">
        <v>2672</v>
      </c>
      <c r="B2694" s="3" t="s">
        <v>2672</v>
      </c>
      <c r="C2694" s="3" t="s">
        <v>6782</v>
      </c>
      <c r="D2694">
        <v>10000</v>
      </c>
      <c r="E2694">
        <v>3319</v>
      </c>
      <c r="F2694" t="s">
        <v>8221</v>
      </c>
      <c r="G2694" t="s">
        <v>8224</v>
      </c>
      <c r="H2694" t="s">
        <v>8246</v>
      </c>
      <c r="I2694">
        <v>1451282400</v>
      </c>
      <c r="J2694">
        <v>1449436390</v>
      </c>
      <c r="K2694" t="b">
        <v>1</v>
      </c>
      <c r="L2694">
        <v>47</v>
      </c>
      <c r="M2694" t="b">
        <v>0</v>
      </c>
      <c r="N2694" t="s">
        <v>8302</v>
      </c>
      <c r="O2694">
        <f t="shared" si="168"/>
        <v>33.19</v>
      </c>
      <c r="P2694">
        <f t="shared" si="169"/>
        <v>70.62</v>
      </c>
      <c r="Q2694" s="5" t="s">
        <v>8319</v>
      </c>
      <c r="R2694" t="s">
        <v>8356</v>
      </c>
      <c r="S2694" s="9">
        <f t="shared" si="170"/>
        <v>42344.550810185181</v>
      </c>
      <c r="T2694" s="9">
        <f t="shared" si="171"/>
        <v>42365.916666666664</v>
      </c>
    </row>
    <row r="2695" spans="1:20" ht="48">
      <c r="A2695">
        <v>2673</v>
      </c>
      <c r="B2695" s="3" t="s">
        <v>2673</v>
      </c>
      <c r="C2695" s="3" t="s">
        <v>6783</v>
      </c>
      <c r="D2695">
        <v>40000</v>
      </c>
      <c r="E2695">
        <v>11032</v>
      </c>
      <c r="F2695" t="s">
        <v>8221</v>
      </c>
      <c r="G2695" t="s">
        <v>8224</v>
      </c>
      <c r="H2695" t="s">
        <v>8246</v>
      </c>
      <c r="I2695">
        <v>1414622700</v>
      </c>
      <c r="J2695">
        <v>1412081999</v>
      </c>
      <c r="K2695" t="b">
        <v>1</v>
      </c>
      <c r="L2695">
        <v>66</v>
      </c>
      <c r="M2695" t="b">
        <v>0</v>
      </c>
      <c r="N2695" t="s">
        <v>8302</v>
      </c>
      <c r="O2695">
        <f t="shared" si="168"/>
        <v>27.58</v>
      </c>
      <c r="P2695">
        <f t="shared" si="169"/>
        <v>167.15</v>
      </c>
      <c r="Q2695" s="5" t="s">
        <v>8319</v>
      </c>
      <c r="R2695" t="s">
        <v>8356</v>
      </c>
      <c r="S2695" s="9">
        <f t="shared" si="170"/>
        <v>41912.208321759259</v>
      </c>
      <c r="T2695" s="9">
        <f t="shared" si="171"/>
        <v>41941.614583333328</v>
      </c>
    </row>
    <row r="2696" spans="1:20" ht="64">
      <c r="A2696">
        <v>2674</v>
      </c>
      <c r="B2696" s="3" t="s">
        <v>2674</v>
      </c>
      <c r="C2696" s="3" t="s">
        <v>6784</v>
      </c>
      <c r="D2696">
        <v>35000</v>
      </c>
      <c r="E2696">
        <v>21994</v>
      </c>
      <c r="F2696" t="s">
        <v>8221</v>
      </c>
      <c r="G2696" t="s">
        <v>8224</v>
      </c>
      <c r="H2696" t="s">
        <v>8246</v>
      </c>
      <c r="I2696">
        <v>1467694740</v>
      </c>
      <c r="J2696">
        <v>1465398670</v>
      </c>
      <c r="K2696" t="b">
        <v>1</v>
      </c>
      <c r="L2696">
        <v>171</v>
      </c>
      <c r="M2696" t="b">
        <v>0</v>
      </c>
      <c r="N2696" t="s">
        <v>8302</v>
      </c>
      <c r="O2696">
        <f t="shared" si="168"/>
        <v>62.84</v>
      </c>
      <c r="P2696">
        <f t="shared" si="169"/>
        <v>128.62</v>
      </c>
      <c r="Q2696" s="5" t="s">
        <v>8319</v>
      </c>
      <c r="R2696" t="s">
        <v>8356</v>
      </c>
      <c r="S2696" s="9">
        <f t="shared" si="170"/>
        <v>42529.299421296295</v>
      </c>
      <c r="T2696" s="9">
        <f t="shared" si="171"/>
        <v>42555.874305555553</v>
      </c>
    </row>
    <row r="2697" spans="1:20" ht="48">
      <c r="A2697">
        <v>2675</v>
      </c>
      <c r="B2697" s="3" t="s">
        <v>2675</v>
      </c>
      <c r="C2697" s="3" t="s">
        <v>6785</v>
      </c>
      <c r="D2697">
        <v>25000</v>
      </c>
      <c r="E2697">
        <v>1897</v>
      </c>
      <c r="F2697" t="s">
        <v>8221</v>
      </c>
      <c r="G2697" t="s">
        <v>8224</v>
      </c>
      <c r="H2697" t="s">
        <v>8246</v>
      </c>
      <c r="I2697">
        <v>1415655289</v>
      </c>
      <c r="J2697">
        <v>1413059689</v>
      </c>
      <c r="K2697" t="b">
        <v>1</v>
      </c>
      <c r="L2697">
        <v>29</v>
      </c>
      <c r="M2697" t="b">
        <v>0</v>
      </c>
      <c r="N2697" t="s">
        <v>8302</v>
      </c>
      <c r="O2697">
        <f t="shared" si="168"/>
        <v>7.59</v>
      </c>
      <c r="P2697">
        <f t="shared" si="169"/>
        <v>65.41</v>
      </c>
      <c r="Q2697" s="5" t="s">
        <v>8319</v>
      </c>
      <c r="R2697" t="s">
        <v>8356</v>
      </c>
      <c r="S2697" s="9">
        <f t="shared" si="170"/>
        <v>41923.524178240739</v>
      </c>
      <c r="T2697" s="9">
        <f t="shared" si="171"/>
        <v>41953.565844907404</v>
      </c>
    </row>
    <row r="2698" spans="1:20" ht="48">
      <c r="A2698">
        <v>2676</v>
      </c>
      <c r="B2698" s="3" t="s">
        <v>2676</v>
      </c>
      <c r="C2698" s="3" t="s">
        <v>6786</v>
      </c>
      <c r="D2698">
        <v>2100</v>
      </c>
      <c r="E2698">
        <v>1058</v>
      </c>
      <c r="F2698" t="s">
        <v>8221</v>
      </c>
      <c r="G2698" t="s">
        <v>8229</v>
      </c>
      <c r="H2698" t="s">
        <v>8251</v>
      </c>
      <c r="I2698">
        <v>1463929174</v>
      </c>
      <c r="J2698">
        <v>1461337174</v>
      </c>
      <c r="K2698" t="b">
        <v>0</v>
      </c>
      <c r="L2698">
        <v>9</v>
      </c>
      <c r="M2698" t="b">
        <v>0</v>
      </c>
      <c r="N2698" t="s">
        <v>8302</v>
      </c>
      <c r="O2698">
        <f t="shared" si="168"/>
        <v>50.38</v>
      </c>
      <c r="P2698">
        <f t="shared" si="169"/>
        <v>117.56</v>
      </c>
      <c r="Q2698" s="5" t="s">
        <v>8319</v>
      </c>
      <c r="R2698" t="s">
        <v>8356</v>
      </c>
      <c r="S2698" s="9">
        <f t="shared" si="170"/>
        <v>42482.291365740741</v>
      </c>
      <c r="T2698" s="9">
        <f t="shared" si="171"/>
        <v>42512.291365740741</v>
      </c>
    </row>
    <row r="2699" spans="1:20" ht="48">
      <c r="A2699">
        <v>2677</v>
      </c>
      <c r="B2699" s="3" t="s">
        <v>2677</v>
      </c>
      <c r="C2699" s="3" t="s">
        <v>6787</v>
      </c>
      <c r="D2699">
        <v>19500</v>
      </c>
      <c r="E2699">
        <v>3415</v>
      </c>
      <c r="F2699" t="s">
        <v>8221</v>
      </c>
      <c r="G2699" t="s">
        <v>8224</v>
      </c>
      <c r="H2699" t="s">
        <v>8246</v>
      </c>
      <c r="I2699">
        <v>1404348143</v>
      </c>
      <c r="J2699">
        <v>1401756143</v>
      </c>
      <c r="K2699" t="b">
        <v>0</v>
      </c>
      <c r="L2699">
        <v>27</v>
      </c>
      <c r="M2699" t="b">
        <v>0</v>
      </c>
      <c r="N2699" t="s">
        <v>8302</v>
      </c>
      <c r="O2699">
        <f t="shared" si="168"/>
        <v>17.510000000000002</v>
      </c>
      <c r="P2699">
        <f t="shared" si="169"/>
        <v>126.48</v>
      </c>
      <c r="Q2699" s="5" t="s">
        <v>8319</v>
      </c>
      <c r="R2699" t="s">
        <v>8356</v>
      </c>
      <c r="S2699" s="9">
        <f t="shared" si="170"/>
        <v>41792.696099537039</v>
      </c>
      <c r="T2699" s="9">
        <f t="shared" si="171"/>
        <v>41822.696099537039</v>
      </c>
    </row>
    <row r="2700" spans="1:20" ht="48">
      <c r="A2700">
        <v>2678</v>
      </c>
      <c r="B2700" s="3" t="s">
        <v>2678</v>
      </c>
      <c r="C2700" s="3" t="s">
        <v>6788</v>
      </c>
      <c r="D2700">
        <v>8000000</v>
      </c>
      <c r="E2700">
        <v>1100</v>
      </c>
      <c r="F2700" t="s">
        <v>8221</v>
      </c>
      <c r="G2700" t="s">
        <v>8227</v>
      </c>
      <c r="H2700" t="s">
        <v>8249</v>
      </c>
      <c r="I2700">
        <v>1443121765</v>
      </c>
      <c r="J2700">
        <v>1440529765</v>
      </c>
      <c r="K2700" t="b">
        <v>0</v>
      </c>
      <c r="L2700">
        <v>2</v>
      </c>
      <c r="M2700" t="b">
        <v>0</v>
      </c>
      <c r="N2700" t="s">
        <v>8302</v>
      </c>
      <c r="O2700">
        <f t="shared" si="168"/>
        <v>0.01</v>
      </c>
      <c r="P2700">
        <f t="shared" si="169"/>
        <v>550</v>
      </c>
      <c r="Q2700" s="5" t="s">
        <v>8319</v>
      </c>
      <c r="R2700" t="s">
        <v>8356</v>
      </c>
      <c r="S2700" s="9">
        <f t="shared" si="170"/>
        <v>42241.464872685181</v>
      </c>
      <c r="T2700" s="9">
        <f t="shared" si="171"/>
        <v>42271.464872685181</v>
      </c>
    </row>
    <row r="2701" spans="1:20" ht="48">
      <c r="A2701">
        <v>2679</v>
      </c>
      <c r="B2701" s="3" t="s">
        <v>2679</v>
      </c>
      <c r="C2701" s="3" t="s">
        <v>6789</v>
      </c>
      <c r="D2701">
        <v>40000</v>
      </c>
      <c r="E2701">
        <v>132</v>
      </c>
      <c r="F2701" t="s">
        <v>8221</v>
      </c>
      <c r="G2701" t="s">
        <v>8224</v>
      </c>
      <c r="H2701" t="s">
        <v>8246</v>
      </c>
      <c r="I2701">
        <v>1425081694</v>
      </c>
      <c r="J2701">
        <v>1422489694</v>
      </c>
      <c r="K2701" t="b">
        <v>0</v>
      </c>
      <c r="L2701">
        <v>3</v>
      </c>
      <c r="M2701" t="b">
        <v>0</v>
      </c>
      <c r="N2701" t="s">
        <v>8302</v>
      </c>
      <c r="O2701">
        <f t="shared" si="168"/>
        <v>0.33</v>
      </c>
      <c r="P2701">
        <f t="shared" si="169"/>
        <v>44</v>
      </c>
      <c r="Q2701" s="5" t="s">
        <v>8319</v>
      </c>
      <c r="R2701" t="s">
        <v>8356</v>
      </c>
      <c r="S2701" s="9">
        <f t="shared" si="170"/>
        <v>42032.667754629627</v>
      </c>
      <c r="T2701" s="9">
        <f t="shared" si="171"/>
        <v>42062.667754629627</v>
      </c>
    </row>
    <row r="2702" spans="1:20" ht="16">
      <c r="A2702">
        <v>2680</v>
      </c>
      <c r="B2702" s="3" t="s">
        <v>2680</v>
      </c>
      <c r="C2702" s="3" t="s">
        <v>6790</v>
      </c>
      <c r="D2702">
        <v>32000</v>
      </c>
      <c r="E2702">
        <v>276</v>
      </c>
      <c r="F2702" t="s">
        <v>8221</v>
      </c>
      <c r="G2702" t="s">
        <v>8227</v>
      </c>
      <c r="H2702" t="s">
        <v>8249</v>
      </c>
      <c r="I2702">
        <v>1459915491</v>
      </c>
      <c r="J2702">
        <v>1457327091</v>
      </c>
      <c r="K2702" t="b">
        <v>0</v>
      </c>
      <c r="L2702">
        <v>4</v>
      </c>
      <c r="M2702" t="b">
        <v>0</v>
      </c>
      <c r="N2702" t="s">
        <v>8302</v>
      </c>
      <c r="O2702">
        <f t="shared" si="168"/>
        <v>0.86</v>
      </c>
      <c r="P2702">
        <f t="shared" si="169"/>
        <v>69</v>
      </c>
      <c r="Q2702" s="5" t="s">
        <v>8319</v>
      </c>
      <c r="R2702" t="s">
        <v>8356</v>
      </c>
      <c r="S2702" s="9">
        <f t="shared" si="170"/>
        <v>42435.878368055557</v>
      </c>
      <c r="T2702" s="9">
        <f t="shared" si="171"/>
        <v>42465.836701388886</v>
      </c>
    </row>
    <row r="2703" spans="1:20" ht="48">
      <c r="A2703">
        <v>2721</v>
      </c>
      <c r="B2703" s="3" t="s">
        <v>2721</v>
      </c>
      <c r="C2703" s="3" t="s">
        <v>6831</v>
      </c>
      <c r="D2703">
        <v>750</v>
      </c>
      <c r="E2703">
        <v>10965</v>
      </c>
      <c r="F2703" t="s">
        <v>8219</v>
      </c>
      <c r="G2703" t="s">
        <v>8225</v>
      </c>
      <c r="H2703" t="s">
        <v>8247</v>
      </c>
      <c r="I2703">
        <v>1378494000</v>
      </c>
      <c r="J2703">
        <v>1375880598</v>
      </c>
      <c r="K2703" t="b">
        <v>0</v>
      </c>
      <c r="L2703">
        <v>269</v>
      </c>
      <c r="M2703" t="b">
        <v>1</v>
      </c>
      <c r="N2703" t="s">
        <v>8295</v>
      </c>
      <c r="O2703">
        <f t="shared" si="168"/>
        <v>1462</v>
      </c>
      <c r="P2703">
        <f t="shared" si="169"/>
        <v>40.76</v>
      </c>
      <c r="Q2703" s="5" t="s">
        <v>8319</v>
      </c>
      <c r="R2703" t="s">
        <v>8349</v>
      </c>
      <c r="S2703" s="9">
        <f t="shared" si="170"/>
        <v>41493.210625</v>
      </c>
      <c r="T2703" s="9">
        <f t="shared" si="171"/>
        <v>41523.458333333328</v>
      </c>
    </row>
    <row r="2704" spans="1:20" ht="48">
      <c r="A2704">
        <v>2722</v>
      </c>
      <c r="B2704" s="3" t="s">
        <v>2722</v>
      </c>
      <c r="C2704" s="3" t="s">
        <v>6832</v>
      </c>
      <c r="D2704">
        <v>5000</v>
      </c>
      <c r="E2704">
        <v>12627</v>
      </c>
      <c r="F2704" t="s">
        <v>8219</v>
      </c>
      <c r="G2704" t="s">
        <v>8224</v>
      </c>
      <c r="H2704" t="s">
        <v>8246</v>
      </c>
      <c r="I2704">
        <v>1485722053</v>
      </c>
      <c r="J2704">
        <v>1480538053</v>
      </c>
      <c r="K2704" t="b">
        <v>0</v>
      </c>
      <c r="L2704">
        <v>185</v>
      </c>
      <c r="M2704" t="b">
        <v>1</v>
      </c>
      <c r="N2704" t="s">
        <v>8295</v>
      </c>
      <c r="O2704">
        <f t="shared" si="168"/>
        <v>252.54</v>
      </c>
      <c r="P2704">
        <f t="shared" si="169"/>
        <v>68.25</v>
      </c>
      <c r="Q2704" s="5" t="s">
        <v>8319</v>
      </c>
      <c r="R2704" t="s">
        <v>8349</v>
      </c>
      <c r="S2704" s="9">
        <f t="shared" si="170"/>
        <v>42704.52376157407</v>
      </c>
      <c r="T2704" s="9">
        <f t="shared" si="171"/>
        <v>42764.52376157407</v>
      </c>
    </row>
    <row r="2705" spans="1:20" ht="48">
      <c r="A2705">
        <v>2723</v>
      </c>
      <c r="B2705" s="3" t="s">
        <v>2723</v>
      </c>
      <c r="C2705" s="3" t="s">
        <v>6833</v>
      </c>
      <c r="D2705">
        <v>12000</v>
      </c>
      <c r="E2705">
        <v>16806</v>
      </c>
      <c r="F2705" t="s">
        <v>8219</v>
      </c>
      <c r="G2705" t="s">
        <v>8224</v>
      </c>
      <c r="H2705" t="s">
        <v>8246</v>
      </c>
      <c r="I2705">
        <v>1420060088</v>
      </c>
      <c r="J2705">
        <v>1414872488</v>
      </c>
      <c r="K2705" t="b">
        <v>0</v>
      </c>
      <c r="L2705">
        <v>176</v>
      </c>
      <c r="M2705" t="b">
        <v>1</v>
      </c>
      <c r="N2705" t="s">
        <v>8295</v>
      </c>
      <c r="O2705">
        <f t="shared" si="168"/>
        <v>140.05000000000001</v>
      </c>
      <c r="P2705">
        <f t="shared" si="169"/>
        <v>95.49</v>
      </c>
      <c r="Q2705" s="5" t="s">
        <v>8319</v>
      </c>
      <c r="R2705" t="s">
        <v>8349</v>
      </c>
      <c r="S2705" s="9">
        <f t="shared" si="170"/>
        <v>41944.505648148144</v>
      </c>
      <c r="T2705" s="9">
        <f t="shared" si="171"/>
        <v>42004.547314814808</v>
      </c>
    </row>
    <row r="2706" spans="1:20" ht="48">
      <c r="A2706">
        <v>2724</v>
      </c>
      <c r="B2706" s="3" t="s">
        <v>2724</v>
      </c>
      <c r="C2706" s="3" t="s">
        <v>6834</v>
      </c>
      <c r="D2706">
        <v>2468</v>
      </c>
      <c r="E2706">
        <v>7326.88</v>
      </c>
      <c r="F2706" t="s">
        <v>8219</v>
      </c>
      <c r="G2706" t="s">
        <v>8225</v>
      </c>
      <c r="H2706" t="s">
        <v>8247</v>
      </c>
      <c r="I2706">
        <v>1439625059</v>
      </c>
      <c r="J2706">
        <v>1436860259</v>
      </c>
      <c r="K2706" t="b">
        <v>0</v>
      </c>
      <c r="L2706">
        <v>1019</v>
      </c>
      <c r="M2706" t="b">
        <v>1</v>
      </c>
      <c r="N2706" t="s">
        <v>8295</v>
      </c>
      <c r="O2706">
        <f t="shared" si="168"/>
        <v>296.88</v>
      </c>
      <c r="P2706">
        <f t="shared" si="169"/>
        <v>7.19</v>
      </c>
      <c r="Q2706" s="5" t="s">
        <v>8319</v>
      </c>
      <c r="R2706" t="s">
        <v>8349</v>
      </c>
      <c r="S2706" s="9">
        <f t="shared" si="170"/>
        <v>42198.993738425925</v>
      </c>
      <c r="T2706" s="9">
        <f t="shared" si="171"/>
        <v>42230.993738425925</v>
      </c>
    </row>
    <row r="2707" spans="1:20" ht="32">
      <c r="A2707">
        <v>2725</v>
      </c>
      <c r="B2707" s="3" t="s">
        <v>2725</v>
      </c>
      <c r="C2707" s="3" t="s">
        <v>6835</v>
      </c>
      <c r="D2707">
        <v>40000</v>
      </c>
      <c r="E2707">
        <v>57817</v>
      </c>
      <c r="F2707" t="s">
        <v>8219</v>
      </c>
      <c r="G2707" t="s">
        <v>8229</v>
      </c>
      <c r="H2707" t="s">
        <v>8251</v>
      </c>
      <c r="I2707">
        <v>1488390735</v>
      </c>
      <c r="J2707">
        <v>1484070735</v>
      </c>
      <c r="K2707" t="b">
        <v>0</v>
      </c>
      <c r="L2707">
        <v>113</v>
      </c>
      <c r="M2707" t="b">
        <v>1</v>
      </c>
      <c r="N2707" t="s">
        <v>8295</v>
      </c>
      <c r="O2707">
        <f t="shared" si="168"/>
        <v>144.54</v>
      </c>
      <c r="P2707">
        <f t="shared" si="169"/>
        <v>511.65</v>
      </c>
      <c r="Q2707" s="5" t="s">
        <v>8319</v>
      </c>
      <c r="R2707" t="s">
        <v>8349</v>
      </c>
      <c r="S2707" s="9">
        <f t="shared" si="170"/>
        <v>42745.41128472222</v>
      </c>
      <c r="T2707" s="9">
        <f t="shared" si="171"/>
        <v>42795.41128472222</v>
      </c>
    </row>
    <row r="2708" spans="1:20" ht="16">
      <c r="A2708">
        <v>2726</v>
      </c>
      <c r="B2708" s="3" t="s">
        <v>2726</v>
      </c>
      <c r="C2708" s="3" t="s">
        <v>6836</v>
      </c>
      <c r="D2708">
        <v>100000</v>
      </c>
      <c r="E2708">
        <v>105745</v>
      </c>
      <c r="F2708" t="s">
        <v>8219</v>
      </c>
      <c r="G2708" t="s">
        <v>8224</v>
      </c>
      <c r="H2708" t="s">
        <v>8246</v>
      </c>
      <c r="I2708">
        <v>1461333311</v>
      </c>
      <c r="J2708">
        <v>1458741311</v>
      </c>
      <c r="K2708" t="b">
        <v>0</v>
      </c>
      <c r="L2708">
        <v>404</v>
      </c>
      <c r="M2708" t="b">
        <v>1</v>
      </c>
      <c r="N2708" t="s">
        <v>8295</v>
      </c>
      <c r="O2708">
        <f t="shared" si="168"/>
        <v>105.75</v>
      </c>
      <c r="P2708">
        <f t="shared" si="169"/>
        <v>261.75</v>
      </c>
      <c r="Q2708" s="5" t="s">
        <v>8319</v>
      </c>
      <c r="R2708" t="s">
        <v>8349</v>
      </c>
      <c r="S2708" s="9">
        <f t="shared" si="170"/>
        <v>42452.246655092589</v>
      </c>
      <c r="T2708" s="9">
        <f t="shared" si="171"/>
        <v>42482.246655092589</v>
      </c>
    </row>
    <row r="2709" spans="1:20" ht="48">
      <c r="A2709">
        <v>2727</v>
      </c>
      <c r="B2709" s="3" t="s">
        <v>2727</v>
      </c>
      <c r="C2709" s="3" t="s">
        <v>6837</v>
      </c>
      <c r="D2709">
        <v>10000</v>
      </c>
      <c r="E2709">
        <v>49321</v>
      </c>
      <c r="F2709" t="s">
        <v>8219</v>
      </c>
      <c r="G2709" t="s">
        <v>8224</v>
      </c>
      <c r="H2709" t="s">
        <v>8246</v>
      </c>
      <c r="I2709">
        <v>1438964063</v>
      </c>
      <c r="J2709">
        <v>1436804063</v>
      </c>
      <c r="K2709" t="b">
        <v>0</v>
      </c>
      <c r="L2709">
        <v>707</v>
      </c>
      <c r="M2709" t="b">
        <v>1</v>
      </c>
      <c r="N2709" t="s">
        <v>8295</v>
      </c>
      <c r="O2709">
        <f t="shared" si="168"/>
        <v>493.21</v>
      </c>
      <c r="P2709">
        <f t="shared" si="169"/>
        <v>69.760000000000005</v>
      </c>
      <c r="Q2709" s="5" t="s">
        <v>8319</v>
      </c>
      <c r="R2709" t="s">
        <v>8349</v>
      </c>
      <c r="S2709" s="9">
        <f t="shared" si="170"/>
        <v>42198.343321759261</v>
      </c>
      <c r="T2709" s="9">
        <f t="shared" si="171"/>
        <v>42223.343321759261</v>
      </c>
    </row>
    <row r="2710" spans="1:20" ht="32">
      <c r="A2710">
        <v>2728</v>
      </c>
      <c r="B2710" s="3" t="s">
        <v>2728</v>
      </c>
      <c r="C2710" s="3" t="s">
        <v>6838</v>
      </c>
      <c r="D2710">
        <v>15000</v>
      </c>
      <c r="E2710">
        <v>30274</v>
      </c>
      <c r="F2710" t="s">
        <v>8219</v>
      </c>
      <c r="G2710" t="s">
        <v>8224</v>
      </c>
      <c r="H2710" t="s">
        <v>8246</v>
      </c>
      <c r="I2710">
        <v>1451485434</v>
      </c>
      <c r="J2710">
        <v>1448461434</v>
      </c>
      <c r="K2710" t="b">
        <v>0</v>
      </c>
      <c r="L2710">
        <v>392</v>
      </c>
      <c r="M2710" t="b">
        <v>1</v>
      </c>
      <c r="N2710" t="s">
        <v>8295</v>
      </c>
      <c r="O2710">
        <f t="shared" si="168"/>
        <v>201.83</v>
      </c>
      <c r="P2710">
        <f t="shared" si="169"/>
        <v>77.23</v>
      </c>
      <c r="Q2710" s="5" t="s">
        <v>8319</v>
      </c>
      <c r="R2710" t="s">
        <v>8349</v>
      </c>
      <c r="S2710" s="9">
        <f t="shared" si="170"/>
        <v>42333.266597222224</v>
      </c>
      <c r="T2710" s="9">
        <f t="shared" si="171"/>
        <v>42368.266597222224</v>
      </c>
    </row>
    <row r="2711" spans="1:20" ht="32">
      <c r="A2711">
        <v>2729</v>
      </c>
      <c r="B2711" s="3" t="s">
        <v>2729</v>
      </c>
      <c r="C2711" s="3" t="s">
        <v>6839</v>
      </c>
      <c r="D2711">
        <v>7500</v>
      </c>
      <c r="E2711">
        <v>7833</v>
      </c>
      <c r="F2711" t="s">
        <v>8219</v>
      </c>
      <c r="G2711" t="s">
        <v>8224</v>
      </c>
      <c r="H2711" t="s">
        <v>8246</v>
      </c>
      <c r="I2711">
        <v>1430459197</v>
      </c>
      <c r="J2711">
        <v>1427867197</v>
      </c>
      <c r="K2711" t="b">
        <v>0</v>
      </c>
      <c r="L2711">
        <v>23</v>
      </c>
      <c r="M2711" t="b">
        <v>1</v>
      </c>
      <c r="N2711" t="s">
        <v>8295</v>
      </c>
      <c r="O2711">
        <f t="shared" si="168"/>
        <v>104.44</v>
      </c>
      <c r="P2711">
        <f t="shared" si="169"/>
        <v>340.57</v>
      </c>
      <c r="Q2711" s="5" t="s">
        <v>8319</v>
      </c>
      <c r="R2711" t="s">
        <v>8349</v>
      </c>
      <c r="S2711" s="9">
        <f t="shared" si="170"/>
        <v>42094.907372685186</v>
      </c>
      <c r="T2711" s="9">
        <f t="shared" si="171"/>
        <v>42124.907372685186</v>
      </c>
    </row>
    <row r="2712" spans="1:20" ht="32">
      <c r="A2712">
        <v>2730</v>
      </c>
      <c r="B2712" s="3" t="s">
        <v>2730</v>
      </c>
      <c r="C2712" s="3" t="s">
        <v>6840</v>
      </c>
      <c r="D2712">
        <v>27000</v>
      </c>
      <c r="E2712">
        <v>45979.01</v>
      </c>
      <c r="F2712" t="s">
        <v>8219</v>
      </c>
      <c r="G2712" t="s">
        <v>8224</v>
      </c>
      <c r="H2712" t="s">
        <v>8246</v>
      </c>
      <c r="I2712">
        <v>1366635575</v>
      </c>
      <c r="J2712">
        <v>1363611575</v>
      </c>
      <c r="K2712" t="b">
        <v>0</v>
      </c>
      <c r="L2712">
        <v>682</v>
      </c>
      <c r="M2712" t="b">
        <v>1</v>
      </c>
      <c r="N2712" t="s">
        <v>8295</v>
      </c>
      <c r="O2712">
        <f t="shared" si="168"/>
        <v>170.29</v>
      </c>
      <c r="P2712">
        <f t="shared" si="169"/>
        <v>67.42</v>
      </c>
      <c r="Q2712" s="5" t="s">
        <v>8319</v>
      </c>
      <c r="R2712" t="s">
        <v>8349</v>
      </c>
      <c r="S2712" s="9">
        <f t="shared" si="170"/>
        <v>41351.208043981482</v>
      </c>
      <c r="T2712" s="9">
        <f t="shared" si="171"/>
        <v>41386.208043981482</v>
      </c>
    </row>
    <row r="2713" spans="1:20" ht="48">
      <c r="A2713">
        <v>2731</v>
      </c>
      <c r="B2713" s="3" t="s">
        <v>2731</v>
      </c>
      <c r="C2713" s="3" t="s">
        <v>6841</v>
      </c>
      <c r="D2713">
        <v>30000</v>
      </c>
      <c r="E2713">
        <v>31291</v>
      </c>
      <c r="F2713" t="s">
        <v>8219</v>
      </c>
      <c r="G2713" t="s">
        <v>8224</v>
      </c>
      <c r="H2713" t="s">
        <v>8246</v>
      </c>
      <c r="I2713">
        <v>1413604800</v>
      </c>
      <c r="J2713">
        <v>1408624622</v>
      </c>
      <c r="K2713" t="b">
        <v>0</v>
      </c>
      <c r="L2713">
        <v>37</v>
      </c>
      <c r="M2713" t="b">
        <v>1</v>
      </c>
      <c r="N2713" t="s">
        <v>8295</v>
      </c>
      <c r="O2713">
        <f t="shared" si="168"/>
        <v>104.3</v>
      </c>
      <c r="P2713">
        <f t="shared" si="169"/>
        <v>845.7</v>
      </c>
      <c r="Q2713" s="5" t="s">
        <v>8319</v>
      </c>
      <c r="R2713" t="s">
        <v>8349</v>
      </c>
      <c r="S2713" s="9">
        <f t="shared" si="170"/>
        <v>41872.192384259259</v>
      </c>
      <c r="T2713" s="9">
        <f t="shared" si="171"/>
        <v>41929.833333333328</v>
      </c>
    </row>
    <row r="2714" spans="1:20" ht="48">
      <c r="A2714">
        <v>2732</v>
      </c>
      <c r="B2714" s="3" t="s">
        <v>2732</v>
      </c>
      <c r="C2714" s="3" t="s">
        <v>6842</v>
      </c>
      <c r="D2714">
        <v>12000</v>
      </c>
      <c r="E2714">
        <v>14190</v>
      </c>
      <c r="F2714" t="s">
        <v>8219</v>
      </c>
      <c r="G2714" t="s">
        <v>8224</v>
      </c>
      <c r="H2714" t="s">
        <v>8246</v>
      </c>
      <c r="I2714">
        <v>1369699200</v>
      </c>
      <c r="J2714">
        <v>1366917828</v>
      </c>
      <c r="K2714" t="b">
        <v>0</v>
      </c>
      <c r="L2714">
        <v>146</v>
      </c>
      <c r="M2714" t="b">
        <v>1</v>
      </c>
      <c r="N2714" t="s">
        <v>8295</v>
      </c>
      <c r="O2714">
        <f t="shared" si="168"/>
        <v>118.25</v>
      </c>
      <c r="P2714">
        <f t="shared" si="169"/>
        <v>97.19</v>
      </c>
      <c r="Q2714" s="5" t="s">
        <v>8319</v>
      </c>
      <c r="R2714" t="s">
        <v>8349</v>
      </c>
      <c r="S2714" s="9">
        <f t="shared" si="170"/>
        <v>41389.474861111106</v>
      </c>
      <c r="T2714" s="9">
        <f t="shared" si="171"/>
        <v>41421.666666666664</v>
      </c>
    </row>
    <row r="2715" spans="1:20" ht="48">
      <c r="A2715">
        <v>2733</v>
      </c>
      <c r="B2715" s="3" t="s">
        <v>2733</v>
      </c>
      <c r="C2715" s="3" t="s">
        <v>6843</v>
      </c>
      <c r="D2715">
        <v>50000</v>
      </c>
      <c r="E2715">
        <v>53769</v>
      </c>
      <c r="F2715" t="s">
        <v>8219</v>
      </c>
      <c r="G2715" t="s">
        <v>8224</v>
      </c>
      <c r="H2715" t="s">
        <v>8246</v>
      </c>
      <c r="I2715">
        <v>1428643974</v>
      </c>
      <c r="J2715">
        <v>1423463574</v>
      </c>
      <c r="K2715" t="b">
        <v>0</v>
      </c>
      <c r="L2715">
        <v>119</v>
      </c>
      <c r="M2715" t="b">
        <v>1</v>
      </c>
      <c r="N2715" t="s">
        <v>8295</v>
      </c>
      <c r="O2715">
        <f t="shared" si="168"/>
        <v>107.54</v>
      </c>
      <c r="P2715">
        <f t="shared" si="169"/>
        <v>451.84</v>
      </c>
      <c r="Q2715" s="5" t="s">
        <v>8319</v>
      </c>
      <c r="R2715" t="s">
        <v>8349</v>
      </c>
      <c r="S2715" s="9">
        <f t="shared" si="170"/>
        <v>42043.939513888887</v>
      </c>
      <c r="T2715" s="9">
        <f t="shared" si="171"/>
        <v>42103.897847222215</v>
      </c>
    </row>
    <row r="2716" spans="1:20" ht="48">
      <c r="A2716">
        <v>2734</v>
      </c>
      <c r="B2716" s="3" t="s">
        <v>2734</v>
      </c>
      <c r="C2716" s="3" t="s">
        <v>6844</v>
      </c>
      <c r="D2716">
        <v>1</v>
      </c>
      <c r="E2716">
        <v>22603</v>
      </c>
      <c r="F2716" t="s">
        <v>8219</v>
      </c>
      <c r="G2716" t="s">
        <v>8224</v>
      </c>
      <c r="H2716" t="s">
        <v>8246</v>
      </c>
      <c r="I2716">
        <v>1476395940</v>
      </c>
      <c r="J2716">
        <v>1473782592</v>
      </c>
      <c r="K2716" t="b">
        <v>0</v>
      </c>
      <c r="L2716">
        <v>163</v>
      </c>
      <c r="M2716" t="b">
        <v>1</v>
      </c>
      <c r="N2716" t="s">
        <v>8295</v>
      </c>
      <c r="O2716">
        <f t="shared" si="168"/>
        <v>2260300</v>
      </c>
      <c r="P2716">
        <f t="shared" si="169"/>
        <v>138.66999999999999</v>
      </c>
      <c r="Q2716" s="5" t="s">
        <v>8319</v>
      </c>
      <c r="R2716" t="s">
        <v>8349</v>
      </c>
      <c r="S2716" s="9">
        <f t="shared" si="170"/>
        <v>42626.335555555554</v>
      </c>
      <c r="T2716" s="9">
        <f t="shared" si="171"/>
        <v>42656.582638888889</v>
      </c>
    </row>
    <row r="2717" spans="1:20" ht="48">
      <c r="A2717">
        <v>2735</v>
      </c>
      <c r="B2717" s="3" t="s">
        <v>2735</v>
      </c>
      <c r="C2717" s="3" t="s">
        <v>6845</v>
      </c>
      <c r="D2717">
        <v>750</v>
      </c>
      <c r="E2717">
        <v>7336.01</v>
      </c>
      <c r="F2717" t="s">
        <v>8219</v>
      </c>
      <c r="G2717" t="s">
        <v>8225</v>
      </c>
      <c r="H2717" t="s">
        <v>8247</v>
      </c>
      <c r="I2717">
        <v>1363204800</v>
      </c>
      <c r="J2717">
        <v>1360551250</v>
      </c>
      <c r="K2717" t="b">
        <v>0</v>
      </c>
      <c r="L2717">
        <v>339</v>
      </c>
      <c r="M2717" t="b">
        <v>1</v>
      </c>
      <c r="N2717" t="s">
        <v>8295</v>
      </c>
      <c r="O2717">
        <f t="shared" si="168"/>
        <v>978.13</v>
      </c>
      <c r="P2717">
        <f t="shared" si="169"/>
        <v>21.64</v>
      </c>
      <c r="Q2717" s="5" t="s">
        <v>8319</v>
      </c>
      <c r="R2717" t="s">
        <v>8349</v>
      </c>
      <c r="S2717" s="9">
        <f t="shared" si="170"/>
        <v>41315.787615740737</v>
      </c>
      <c r="T2717" s="9">
        <f t="shared" si="171"/>
        <v>41346.5</v>
      </c>
    </row>
    <row r="2718" spans="1:20" ht="64">
      <c r="A2718">
        <v>2736</v>
      </c>
      <c r="B2718" s="3" t="s">
        <v>2736</v>
      </c>
      <c r="C2718" s="3" t="s">
        <v>6846</v>
      </c>
      <c r="D2718">
        <v>8000</v>
      </c>
      <c r="E2718">
        <v>9832</v>
      </c>
      <c r="F2718" t="s">
        <v>8219</v>
      </c>
      <c r="G2718" t="s">
        <v>8229</v>
      </c>
      <c r="H2718" t="s">
        <v>8251</v>
      </c>
      <c r="I2718">
        <v>1398268773</v>
      </c>
      <c r="J2718">
        <v>1395676773</v>
      </c>
      <c r="K2718" t="b">
        <v>0</v>
      </c>
      <c r="L2718">
        <v>58</v>
      </c>
      <c r="M2718" t="b">
        <v>1</v>
      </c>
      <c r="N2718" t="s">
        <v>8295</v>
      </c>
      <c r="O2718">
        <f t="shared" si="168"/>
        <v>122.9</v>
      </c>
      <c r="P2718">
        <f t="shared" si="169"/>
        <v>169.52</v>
      </c>
      <c r="Q2718" s="5" t="s">
        <v>8319</v>
      </c>
      <c r="R2718" t="s">
        <v>8349</v>
      </c>
      <c r="S2718" s="9">
        <f t="shared" si="170"/>
        <v>41722.333020833328</v>
      </c>
      <c r="T2718" s="9">
        <f t="shared" si="171"/>
        <v>41752.333020833328</v>
      </c>
    </row>
    <row r="2719" spans="1:20" ht="48">
      <c r="A2719">
        <v>2737</v>
      </c>
      <c r="B2719" s="3" t="s">
        <v>2737</v>
      </c>
      <c r="C2719" s="3" t="s">
        <v>6847</v>
      </c>
      <c r="D2719">
        <v>30000</v>
      </c>
      <c r="E2719">
        <v>73818.240000000005</v>
      </c>
      <c r="F2719" t="s">
        <v>8219</v>
      </c>
      <c r="G2719" t="s">
        <v>8224</v>
      </c>
      <c r="H2719" t="s">
        <v>8246</v>
      </c>
      <c r="I2719">
        <v>1389812400</v>
      </c>
      <c r="J2719">
        <v>1386108087</v>
      </c>
      <c r="K2719" t="b">
        <v>0</v>
      </c>
      <c r="L2719">
        <v>456</v>
      </c>
      <c r="M2719" t="b">
        <v>1</v>
      </c>
      <c r="N2719" t="s">
        <v>8295</v>
      </c>
      <c r="O2719">
        <f t="shared" si="168"/>
        <v>246.06</v>
      </c>
      <c r="P2719">
        <f t="shared" si="169"/>
        <v>161.88</v>
      </c>
      <c r="Q2719" s="5" t="s">
        <v>8319</v>
      </c>
      <c r="R2719" t="s">
        <v>8349</v>
      </c>
      <c r="S2719" s="9">
        <f t="shared" si="170"/>
        <v>41611.584340277775</v>
      </c>
      <c r="T2719" s="9">
        <f t="shared" si="171"/>
        <v>41654.458333333328</v>
      </c>
    </row>
    <row r="2720" spans="1:20" ht="48">
      <c r="A2720">
        <v>2738</v>
      </c>
      <c r="B2720" s="3" t="s">
        <v>2738</v>
      </c>
      <c r="C2720" s="3" t="s">
        <v>6848</v>
      </c>
      <c r="D2720">
        <v>5000</v>
      </c>
      <c r="E2720">
        <v>7397</v>
      </c>
      <c r="F2720" t="s">
        <v>8219</v>
      </c>
      <c r="G2720" t="s">
        <v>8224</v>
      </c>
      <c r="H2720" t="s">
        <v>8246</v>
      </c>
      <c r="I2720">
        <v>1478402804</v>
      </c>
      <c r="J2720">
        <v>1473218804</v>
      </c>
      <c r="K2720" t="b">
        <v>0</v>
      </c>
      <c r="L2720">
        <v>15</v>
      </c>
      <c r="M2720" t="b">
        <v>1</v>
      </c>
      <c r="N2720" t="s">
        <v>8295</v>
      </c>
      <c r="O2720">
        <f t="shared" si="168"/>
        <v>147.94</v>
      </c>
      <c r="P2720">
        <f t="shared" si="169"/>
        <v>493.13</v>
      </c>
      <c r="Q2720" s="5" t="s">
        <v>8319</v>
      </c>
      <c r="R2720" t="s">
        <v>8349</v>
      </c>
      <c r="S2720" s="9">
        <f t="shared" si="170"/>
        <v>42619.810231481482</v>
      </c>
      <c r="T2720" s="9">
        <f t="shared" si="171"/>
        <v>42679.810231481482</v>
      </c>
    </row>
    <row r="2721" spans="1:20" ht="48">
      <c r="A2721">
        <v>2739</v>
      </c>
      <c r="B2721" s="3" t="s">
        <v>2739</v>
      </c>
      <c r="C2721" s="3" t="s">
        <v>6849</v>
      </c>
      <c r="D2721">
        <v>1100</v>
      </c>
      <c r="E2721">
        <v>4225</v>
      </c>
      <c r="F2721" t="s">
        <v>8219</v>
      </c>
      <c r="G2721" t="s">
        <v>8225</v>
      </c>
      <c r="H2721" t="s">
        <v>8247</v>
      </c>
      <c r="I2721">
        <v>1399324717</v>
      </c>
      <c r="J2721">
        <v>1395436717</v>
      </c>
      <c r="K2721" t="b">
        <v>0</v>
      </c>
      <c r="L2721">
        <v>191</v>
      </c>
      <c r="M2721" t="b">
        <v>1</v>
      </c>
      <c r="N2721" t="s">
        <v>8295</v>
      </c>
      <c r="O2721">
        <f t="shared" si="168"/>
        <v>384.09</v>
      </c>
      <c r="P2721">
        <f t="shared" si="169"/>
        <v>22.12</v>
      </c>
      <c r="Q2721" s="5" t="s">
        <v>8319</v>
      </c>
      <c r="R2721" t="s">
        <v>8349</v>
      </c>
      <c r="S2721" s="9">
        <f t="shared" si="170"/>
        <v>41719.554594907408</v>
      </c>
      <c r="T2721" s="9">
        <f t="shared" si="171"/>
        <v>41764.554594907408</v>
      </c>
    </row>
    <row r="2722" spans="1:20" ht="32">
      <c r="A2722">
        <v>2740</v>
      </c>
      <c r="B2722" s="3" t="s">
        <v>2740</v>
      </c>
      <c r="C2722" s="3" t="s">
        <v>6850</v>
      </c>
      <c r="D2722">
        <v>300</v>
      </c>
      <c r="E2722">
        <v>310</v>
      </c>
      <c r="F2722" t="s">
        <v>8219</v>
      </c>
      <c r="G2722" t="s">
        <v>8224</v>
      </c>
      <c r="H2722" t="s">
        <v>8246</v>
      </c>
      <c r="I2722">
        <v>1426117552</v>
      </c>
      <c r="J2722">
        <v>1423529152</v>
      </c>
      <c r="K2722" t="b">
        <v>0</v>
      </c>
      <c r="L2722">
        <v>17</v>
      </c>
      <c r="M2722" t="b">
        <v>1</v>
      </c>
      <c r="N2722" t="s">
        <v>8295</v>
      </c>
      <c r="O2722">
        <f t="shared" si="168"/>
        <v>103.33</v>
      </c>
      <c r="P2722">
        <f t="shared" si="169"/>
        <v>18.239999999999998</v>
      </c>
      <c r="Q2722" s="5" t="s">
        <v>8319</v>
      </c>
      <c r="R2722" t="s">
        <v>8349</v>
      </c>
      <c r="S2722" s="9">
        <f t="shared" si="170"/>
        <v>42044.698518518511</v>
      </c>
      <c r="T2722" s="9">
        <f t="shared" si="171"/>
        <v>42074.656851851854</v>
      </c>
    </row>
    <row r="2723" spans="1:20" ht="48">
      <c r="A2723">
        <v>520</v>
      </c>
      <c r="B2723" s="3" t="s">
        <v>521</v>
      </c>
      <c r="C2723" s="3" t="s">
        <v>4630</v>
      </c>
      <c r="D2723">
        <v>5000</v>
      </c>
      <c r="E2723">
        <v>5105</v>
      </c>
      <c r="F2723" t="s">
        <v>8219</v>
      </c>
      <c r="G2723" t="s">
        <v>8225</v>
      </c>
      <c r="H2723" t="s">
        <v>8247</v>
      </c>
      <c r="I2723">
        <v>1449766261</v>
      </c>
      <c r="J2723">
        <v>1447174261</v>
      </c>
      <c r="K2723" t="b">
        <v>0</v>
      </c>
      <c r="L2723">
        <v>34</v>
      </c>
      <c r="M2723" t="b">
        <v>1</v>
      </c>
      <c r="N2723" t="s">
        <v>8271</v>
      </c>
      <c r="O2723">
        <f t="shared" si="168"/>
        <v>102.1</v>
      </c>
      <c r="P2723">
        <f t="shared" si="169"/>
        <v>150.15</v>
      </c>
      <c r="Q2723" s="5" t="s">
        <v>8317</v>
      </c>
      <c r="R2723" t="s">
        <v>8318</v>
      </c>
      <c r="S2723" s="9">
        <f t="shared" si="170"/>
        <v>42318.368761574071</v>
      </c>
      <c r="T2723" s="9">
        <f t="shared" si="171"/>
        <v>42348.368761574071</v>
      </c>
    </row>
    <row r="2724" spans="1:20" ht="48">
      <c r="A2724">
        <v>521</v>
      </c>
      <c r="B2724" s="3" t="s">
        <v>522</v>
      </c>
      <c r="C2724" s="3" t="s">
        <v>4631</v>
      </c>
      <c r="D2724">
        <v>5000</v>
      </c>
      <c r="E2724">
        <v>5232</v>
      </c>
      <c r="F2724" t="s">
        <v>8219</v>
      </c>
      <c r="G2724" t="s">
        <v>8224</v>
      </c>
      <c r="H2724" t="s">
        <v>8246</v>
      </c>
      <c r="I2724">
        <v>1477976340</v>
      </c>
      <c r="J2724">
        <v>1475460819</v>
      </c>
      <c r="K2724" t="b">
        <v>0</v>
      </c>
      <c r="L2724">
        <v>56</v>
      </c>
      <c r="M2724" t="b">
        <v>1</v>
      </c>
      <c r="N2724" t="s">
        <v>8271</v>
      </c>
      <c r="O2724">
        <f t="shared" si="168"/>
        <v>104.64</v>
      </c>
      <c r="P2724">
        <f t="shared" si="169"/>
        <v>93.43</v>
      </c>
      <c r="Q2724" s="5" t="s">
        <v>8317</v>
      </c>
      <c r="R2724" t="s">
        <v>8318</v>
      </c>
      <c r="S2724" s="9">
        <f t="shared" si="170"/>
        <v>42645.759479166663</v>
      </c>
      <c r="T2724" s="9">
        <f t="shared" si="171"/>
        <v>42674.874305555553</v>
      </c>
    </row>
    <row r="2725" spans="1:20" ht="48">
      <c r="A2725">
        <v>522</v>
      </c>
      <c r="B2725" s="3" t="s">
        <v>523</v>
      </c>
      <c r="C2725" s="3" t="s">
        <v>4632</v>
      </c>
      <c r="D2725">
        <v>3000</v>
      </c>
      <c r="E2725">
        <v>3440</v>
      </c>
      <c r="F2725" t="s">
        <v>8219</v>
      </c>
      <c r="G2725" t="s">
        <v>8224</v>
      </c>
      <c r="H2725" t="s">
        <v>8246</v>
      </c>
      <c r="I2725">
        <v>1458518325</v>
      </c>
      <c r="J2725">
        <v>1456793925</v>
      </c>
      <c r="K2725" t="b">
        <v>0</v>
      </c>
      <c r="L2725">
        <v>31</v>
      </c>
      <c r="M2725" t="b">
        <v>1</v>
      </c>
      <c r="N2725" t="s">
        <v>8271</v>
      </c>
      <c r="O2725">
        <f t="shared" si="168"/>
        <v>114.67</v>
      </c>
      <c r="P2725">
        <f t="shared" si="169"/>
        <v>110.97</v>
      </c>
      <c r="Q2725" s="5" t="s">
        <v>8317</v>
      </c>
      <c r="R2725" t="s">
        <v>8318</v>
      </c>
      <c r="S2725" s="9">
        <f t="shared" si="170"/>
        <v>42429.707465277774</v>
      </c>
      <c r="T2725" s="9">
        <f t="shared" si="171"/>
        <v>42449.665798611109</v>
      </c>
    </row>
    <row r="2726" spans="1:20" ht="48">
      <c r="A2726">
        <v>523</v>
      </c>
      <c r="B2726" s="3" t="s">
        <v>524</v>
      </c>
      <c r="C2726" s="3" t="s">
        <v>4633</v>
      </c>
      <c r="D2726">
        <v>5000</v>
      </c>
      <c r="E2726">
        <v>6030</v>
      </c>
      <c r="F2726" t="s">
        <v>8219</v>
      </c>
      <c r="G2726" t="s">
        <v>8224</v>
      </c>
      <c r="H2726" t="s">
        <v>8246</v>
      </c>
      <c r="I2726">
        <v>1442805076</v>
      </c>
      <c r="J2726">
        <v>1440213076</v>
      </c>
      <c r="K2726" t="b">
        <v>0</v>
      </c>
      <c r="L2726">
        <v>84</v>
      </c>
      <c r="M2726" t="b">
        <v>1</v>
      </c>
      <c r="N2726" t="s">
        <v>8271</v>
      </c>
      <c r="O2726">
        <f t="shared" si="168"/>
        <v>120.6</v>
      </c>
      <c r="P2726">
        <f t="shared" si="169"/>
        <v>71.790000000000006</v>
      </c>
      <c r="Q2726" s="5" t="s">
        <v>8317</v>
      </c>
      <c r="R2726" t="s">
        <v>8318</v>
      </c>
      <c r="S2726" s="9">
        <f t="shared" si="170"/>
        <v>42237.799490740734</v>
      </c>
      <c r="T2726" s="9">
        <f t="shared" si="171"/>
        <v>42267.799490740734</v>
      </c>
    </row>
    <row r="2727" spans="1:20" ht="48">
      <c r="A2727">
        <v>524</v>
      </c>
      <c r="B2727" s="3" t="s">
        <v>525</v>
      </c>
      <c r="C2727" s="3" t="s">
        <v>4634</v>
      </c>
      <c r="D2727">
        <v>3500</v>
      </c>
      <c r="E2727">
        <v>3803.55</v>
      </c>
      <c r="F2727" t="s">
        <v>8219</v>
      </c>
      <c r="G2727" t="s">
        <v>8225</v>
      </c>
      <c r="H2727" t="s">
        <v>8247</v>
      </c>
      <c r="I2727">
        <v>1464801169</v>
      </c>
      <c r="J2727">
        <v>1462209169</v>
      </c>
      <c r="K2727" t="b">
        <v>0</v>
      </c>
      <c r="L2727">
        <v>130</v>
      </c>
      <c r="M2727" t="b">
        <v>1</v>
      </c>
      <c r="N2727" t="s">
        <v>8271</v>
      </c>
      <c r="O2727">
        <f t="shared" si="168"/>
        <v>108.67</v>
      </c>
      <c r="P2727">
        <f t="shared" si="169"/>
        <v>29.26</v>
      </c>
      <c r="Q2727" s="5" t="s">
        <v>8317</v>
      </c>
      <c r="R2727" t="s">
        <v>8318</v>
      </c>
      <c r="S2727" s="9">
        <f t="shared" si="170"/>
        <v>42492.383900462963</v>
      </c>
      <c r="T2727" s="9">
        <f t="shared" si="171"/>
        <v>42522.383900462963</v>
      </c>
    </row>
    <row r="2728" spans="1:20" ht="48">
      <c r="A2728">
        <v>525</v>
      </c>
      <c r="B2728" s="3" t="s">
        <v>526</v>
      </c>
      <c r="C2728" s="3" t="s">
        <v>4635</v>
      </c>
      <c r="D2728">
        <v>12000</v>
      </c>
      <c r="E2728">
        <v>12000</v>
      </c>
      <c r="F2728" t="s">
        <v>8219</v>
      </c>
      <c r="G2728" t="s">
        <v>8224</v>
      </c>
      <c r="H2728" t="s">
        <v>8246</v>
      </c>
      <c r="I2728">
        <v>1410601041</v>
      </c>
      <c r="J2728">
        <v>1406713041</v>
      </c>
      <c r="K2728" t="b">
        <v>0</v>
      </c>
      <c r="L2728">
        <v>12</v>
      </c>
      <c r="M2728" t="b">
        <v>1</v>
      </c>
      <c r="N2728" t="s">
        <v>8271</v>
      </c>
      <c r="O2728">
        <f t="shared" si="168"/>
        <v>100</v>
      </c>
      <c r="P2728">
        <f t="shared" si="169"/>
        <v>1000</v>
      </c>
      <c r="Q2728" s="5" t="s">
        <v>8317</v>
      </c>
      <c r="R2728" t="s">
        <v>8318</v>
      </c>
      <c r="S2728" s="9">
        <f t="shared" si="170"/>
        <v>41850.067604166667</v>
      </c>
      <c r="T2728" s="9">
        <f t="shared" si="171"/>
        <v>41895.067604166667</v>
      </c>
    </row>
    <row r="2729" spans="1:20" ht="48">
      <c r="A2729">
        <v>526</v>
      </c>
      <c r="B2729" s="3" t="s">
        <v>527</v>
      </c>
      <c r="C2729" s="3" t="s">
        <v>4636</v>
      </c>
      <c r="D2729">
        <v>1500</v>
      </c>
      <c r="E2729">
        <v>1710</v>
      </c>
      <c r="F2729" t="s">
        <v>8219</v>
      </c>
      <c r="G2729" t="s">
        <v>8225</v>
      </c>
      <c r="H2729" t="s">
        <v>8247</v>
      </c>
      <c r="I2729">
        <v>1438966800</v>
      </c>
      <c r="J2729">
        <v>1436278344</v>
      </c>
      <c r="K2729" t="b">
        <v>0</v>
      </c>
      <c r="L2729">
        <v>23</v>
      </c>
      <c r="M2729" t="b">
        <v>1</v>
      </c>
      <c r="N2729" t="s">
        <v>8271</v>
      </c>
      <c r="O2729">
        <f t="shared" si="168"/>
        <v>114</v>
      </c>
      <c r="P2729">
        <f t="shared" si="169"/>
        <v>74.349999999999994</v>
      </c>
      <c r="Q2729" s="5" t="s">
        <v>8317</v>
      </c>
      <c r="R2729" t="s">
        <v>8318</v>
      </c>
      <c r="S2729" s="9">
        <f t="shared" si="170"/>
        <v>42192.258611111109</v>
      </c>
      <c r="T2729" s="9">
        <f t="shared" si="171"/>
        <v>42223.374999999993</v>
      </c>
    </row>
    <row r="2730" spans="1:20" ht="48">
      <c r="A2730">
        <v>527</v>
      </c>
      <c r="B2730" s="3" t="s">
        <v>528</v>
      </c>
      <c r="C2730" s="3" t="s">
        <v>4637</v>
      </c>
      <c r="D2730">
        <v>10000</v>
      </c>
      <c r="E2730">
        <v>10085</v>
      </c>
      <c r="F2730" t="s">
        <v>8219</v>
      </c>
      <c r="G2730" t="s">
        <v>8224</v>
      </c>
      <c r="H2730" t="s">
        <v>8246</v>
      </c>
      <c r="I2730">
        <v>1487347500</v>
      </c>
      <c r="J2730">
        <v>1484715366</v>
      </c>
      <c r="K2730" t="b">
        <v>0</v>
      </c>
      <c r="L2730">
        <v>158</v>
      </c>
      <c r="M2730" t="b">
        <v>1</v>
      </c>
      <c r="N2730" t="s">
        <v>8271</v>
      </c>
      <c r="O2730">
        <f t="shared" si="168"/>
        <v>100.85</v>
      </c>
      <c r="P2730">
        <f t="shared" si="169"/>
        <v>63.83</v>
      </c>
      <c r="Q2730" s="5" t="s">
        <v>8317</v>
      </c>
      <c r="R2730" t="s">
        <v>8318</v>
      </c>
      <c r="S2730" s="9">
        <f t="shared" si="170"/>
        <v>42752.872291666667</v>
      </c>
      <c r="T2730" s="9">
        <f t="shared" si="171"/>
        <v>42783.336805555555</v>
      </c>
    </row>
    <row r="2731" spans="1:20" ht="16">
      <c r="A2731">
        <v>528</v>
      </c>
      <c r="B2731" s="3" t="s">
        <v>529</v>
      </c>
      <c r="C2731" s="3" t="s">
        <v>4638</v>
      </c>
      <c r="D2731">
        <v>1150</v>
      </c>
      <c r="E2731">
        <v>1330</v>
      </c>
      <c r="F2731" t="s">
        <v>8219</v>
      </c>
      <c r="G2731" t="s">
        <v>8224</v>
      </c>
      <c r="H2731" t="s">
        <v>8246</v>
      </c>
      <c r="I2731">
        <v>1434921600</v>
      </c>
      <c r="J2731">
        <v>1433109907</v>
      </c>
      <c r="K2731" t="b">
        <v>0</v>
      </c>
      <c r="L2731">
        <v>30</v>
      </c>
      <c r="M2731" t="b">
        <v>1</v>
      </c>
      <c r="N2731" t="s">
        <v>8271</v>
      </c>
      <c r="O2731">
        <f t="shared" si="168"/>
        <v>115.65</v>
      </c>
      <c r="P2731">
        <f t="shared" si="169"/>
        <v>44.33</v>
      </c>
      <c r="Q2731" s="5" t="s">
        <v>8317</v>
      </c>
      <c r="R2731" t="s">
        <v>8318</v>
      </c>
      <c r="S2731" s="9">
        <f t="shared" si="170"/>
        <v>42155.58688657407</v>
      </c>
      <c r="T2731" s="9">
        <f t="shared" si="171"/>
        <v>42176.555555555555</v>
      </c>
    </row>
    <row r="2732" spans="1:20" ht="48">
      <c r="A2732">
        <v>529</v>
      </c>
      <c r="B2732" s="3" t="s">
        <v>530</v>
      </c>
      <c r="C2732" s="3" t="s">
        <v>4639</v>
      </c>
      <c r="D2732">
        <v>1200</v>
      </c>
      <c r="E2732">
        <v>1565</v>
      </c>
      <c r="F2732" t="s">
        <v>8219</v>
      </c>
      <c r="G2732" t="s">
        <v>8229</v>
      </c>
      <c r="H2732" t="s">
        <v>8251</v>
      </c>
      <c r="I2732">
        <v>1484110800</v>
      </c>
      <c r="J2732">
        <v>1482281094</v>
      </c>
      <c r="K2732" t="b">
        <v>0</v>
      </c>
      <c r="L2732">
        <v>18</v>
      </c>
      <c r="M2732" t="b">
        <v>1</v>
      </c>
      <c r="N2732" t="s">
        <v>8271</v>
      </c>
      <c r="O2732">
        <f t="shared" si="168"/>
        <v>130.41999999999999</v>
      </c>
      <c r="P2732">
        <f t="shared" si="169"/>
        <v>86.94</v>
      </c>
      <c r="Q2732" s="5" t="s">
        <v>8317</v>
      </c>
      <c r="R2732" t="s">
        <v>8318</v>
      </c>
      <c r="S2732" s="9">
        <f t="shared" si="170"/>
        <v>42724.697847222218</v>
      </c>
      <c r="T2732" s="9">
        <f t="shared" si="171"/>
        <v>42745.874999999993</v>
      </c>
    </row>
    <row r="2733" spans="1:20" ht="48">
      <c r="A2733">
        <v>530</v>
      </c>
      <c r="B2733" s="3" t="s">
        <v>531</v>
      </c>
      <c r="C2733" s="3" t="s">
        <v>4640</v>
      </c>
      <c r="D2733">
        <v>3405</v>
      </c>
      <c r="E2733">
        <v>3670</v>
      </c>
      <c r="F2733" t="s">
        <v>8219</v>
      </c>
      <c r="G2733" t="s">
        <v>8224</v>
      </c>
      <c r="H2733" t="s">
        <v>8246</v>
      </c>
      <c r="I2733">
        <v>1435111200</v>
      </c>
      <c r="J2733">
        <v>1433254268</v>
      </c>
      <c r="K2733" t="b">
        <v>0</v>
      </c>
      <c r="L2733">
        <v>29</v>
      </c>
      <c r="M2733" t="b">
        <v>1</v>
      </c>
      <c r="N2733" t="s">
        <v>8271</v>
      </c>
      <c r="O2733">
        <f t="shared" si="168"/>
        <v>107.78</v>
      </c>
      <c r="P2733">
        <f t="shared" si="169"/>
        <v>126.55</v>
      </c>
      <c r="Q2733" s="5" t="s">
        <v>8317</v>
      </c>
      <c r="R2733" t="s">
        <v>8318</v>
      </c>
      <c r="S2733" s="9">
        <f t="shared" si="170"/>
        <v>42157.257731481477</v>
      </c>
      <c r="T2733" s="9">
        <f t="shared" si="171"/>
        <v>42178.749999999993</v>
      </c>
    </row>
    <row r="2734" spans="1:20" ht="48">
      <c r="A2734">
        <v>531</v>
      </c>
      <c r="B2734" s="3" t="s">
        <v>532</v>
      </c>
      <c r="C2734" s="3" t="s">
        <v>4641</v>
      </c>
      <c r="D2734">
        <v>4000</v>
      </c>
      <c r="E2734">
        <v>4000</v>
      </c>
      <c r="F2734" t="s">
        <v>8219</v>
      </c>
      <c r="G2734" t="s">
        <v>8224</v>
      </c>
      <c r="H2734" t="s">
        <v>8246</v>
      </c>
      <c r="I2734">
        <v>1481957940</v>
      </c>
      <c r="J2734">
        <v>1478050429</v>
      </c>
      <c r="K2734" t="b">
        <v>0</v>
      </c>
      <c r="L2734">
        <v>31</v>
      </c>
      <c r="M2734" t="b">
        <v>1</v>
      </c>
      <c r="N2734" t="s">
        <v>8271</v>
      </c>
      <c r="O2734">
        <f t="shared" si="168"/>
        <v>100</v>
      </c>
      <c r="P2734">
        <f t="shared" si="169"/>
        <v>129.03</v>
      </c>
      <c r="Q2734" s="5" t="s">
        <v>8317</v>
      </c>
      <c r="R2734" t="s">
        <v>8318</v>
      </c>
      <c r="S2734" s="9">
        <f t="shared" si="170"/>
        <v>42675.731817129628</v>
      </c>
      <c r="T2734" s="9">
        <f t="shared" si="171"/>
        <v>42720.957638888889</v>
      </c>
    </row>
    <row r="2735" spans="1:20" ht="48">
      <c r="A2735">
        <v>532</v>
      </c>
      <c r="B2735" s="3" t="s">
        <v>533</v>
      </c>
      <c r="C2735" s="3" t="s">
        <v>4642</v>
      </c>
      <c r="D2735">
        <v>10000</v>
      </c>
      <c r="E2735">
        <v>12325</v>
      </c>
      <c r="F2735" t="s">
        <v>8219</v>
      </c>
      <c r="G2735" t="s">
        <v>8224</v>
      </c>
      <c r="H2735" t="s">
        <v>8246</v>
      </c>
      <c r="I2735">
        <v>1463098208</v>
      </c>
      <c r="J2735">
        <v>1460506208</v>
      </c>
      <c r="K2735" t="b">
        <v>0</v>
      </c>
      <c r="L2735">
        <v>173</v>
      </c>
      <c r="M2735" t="b">
        <v>1</v>
      </c>
      <c r="N2735" t="s">
        <v>8271</v>
      </c>
      <c r="O2735">
        <f t="shared" si="168"/>
        <v>123.25</v>
      </c>
      <c r="P2735">
        <f t="shared" si="169"/>
        <v>71.239999999999995</v>
      </c>
      <c r="Q2735" s="5" t="s">
        <v>8317</v>
      </c>
      <c r="R2735" t="s">
        <v>8318</v>
      </c>
      <c r="S2735" s="9">
        <f t="shared" si="170"/>
        <v>42472.673703703702</v>
      </c>
      <c r="T2735" s="9">
        <f t="shared" si="171"/>
        <v>42502.673703703702</v>
      </c>
    </row>
    <row r="2736" spans="1:20" ht="48">
      <c r="A2736">
        <v>533</v>
      </c>
      <c r="B2736" s="3" t="s">
        <v>534</v>
      </c>
      <c r="C2736" s="3" t="s">
        <v>4643</v>
      </c>
      <c r="D2736">
        <v>2000</v>
      </c>
      <c r="E2736">
        <v>2004</v>
      </c>
      <c r="F2736" t="s">
        <v>8219</v>
      </c>
      <c r="G2736" t="s">
        <v>8225</v>
      </c>
      <c r="H2736" t="s">
        <v>8247</v>
      </c>
      <c r="I2736">
        <v>1463394365</v>
      </c>
      <c r="J2736">
        <v>1461320765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100.2</v>
      </c>
      <c r="P2736">
        <f t="shared" si="169"/>
        <v>117.88</v>
      </c>
      <c r="Q2736" s="5" t="s">
        <v>8317</v>
      </c>
      <c r="R2736" t="s">
        <v>8318</v>
      </c>
      <c r="S2736" s="9">
        <f t="shared" si="170"/>
        <v>42482.101446759254</v>
      </c>
      <c r="T2736" s="9">
        <f t="shared" si="171"/>
        <v>42506.101446759254</v>
      </c>
    </row>
    <row r="2737" spans="1:20" ht="48">
      <c r="A2737">
        <v>534</v>
      </c>
      <c r="B2737" s="3" t="s">
        <v>535</v>
      </c>
      <c r="C2737" s="3" t="s">
        <v>4644</v>
      </c>
      <c r="D2737">
        <v>15000</v>
      </c>
      <c r="E2737">
        <v>15700</v>
      </c>
      <c r="F2737" t="s">
        <v>8219</v>
      </c>
      <c r="G2737" t="s">
        <v>8234</v>
      </c>
      <c r="H2737" t="s">
        <v>8254</v>
      </c>
      <c r="I2737">
        <v>1446418800</v>
      </c>
      <c r="J2737">
        <v>1443036470</v>
      </c>
      <c r="K2737" t="b">
        <v>0</v>
      </c>
      <c r="L2737">
        <v>48</v>
      </c>
      <c r="M2737" t="b">
        <v>1</v>
      </c>
      <c r="N2737" t="s">
        <v>8271</v>
      </c>
      <c r="O2737">
        <f t="shared" si="168"/>
        <v>104.67</v>
      </c>
      <c r="P2737">
        <f t="shared" si="169"/>
        <v>327.08</v>
      </c>
      <c r="Q2737" s="5" t="s">
        <v>8317</v>
      </c>
      <c r="R2737" t="s">
        <v>8318</v>
      </c>
      <c r="S2737" s="9">
        <f t="shared" si="170"/>
        <v>42270.477662037032</v>
      </c>
      <c r="T2737" s="9">
        <f t="shared" si="171"/>
        <v>42309.624999999993</v>
      </c>
    </row>
    <row r="2738" spans="1:20" ht="32">
      <c r="A2738">
        <v>535</v>
      </c>
      <c r="B2738" s="3" t="s">
        <v>536</v>
      </c>
      <c r="C2738" s="3" t="s">
        <v>4645</v>
      </c>
      <c r="D2738">
        <v>2000</v>
      </c>
      <c r="E2738">
        <v>2050</v>
      </c>
      <c r="F2738" t="s">
        <v>8219</v>
      </c>
      <c r="G2738" t="s">
        <v>8225</v>
      </c>
      <c r="H2738" t="s">
        <v>8247</v>
      </c>
      <c r="I2738">
        <v>1483707905</v>
      </c>
      <c r="J2738">
        <v>1481115905</v>
      </c>
      <c r="K2738" t="b">
        <v>0</v>
      </c>
      <c r="L2738">
        <v>59</v>
      </c>
      <c r="M2738" t="b">
        <v>1</v>
      </c>
      <c r="N2738" t="s">
        <v>8271</v>
      </c>
      <c r="O2738">
        <f t="shared" si="168"/>
        <v>102.5</v>
      </c>
      <c r="P2738">
        <f t="shared" si="169"/>
        <v>34.75</v>
      </c>
      <c r="Q2738" s="5" t="s">
        <v>8317</v>
      </c>
      <c r="R2738" t="s">
        <v>8318</v>
      </c>
      <c r="S2738" s="9">
        <f t="shared" si="170"/>
        <v>42711.211863425924</v>
      </c>
      <c r="T2738" s="9">
        <f t="shared" si="171"/>
        <v>42741.211863425924</v>
      </c>
    </row>
    <row r="2739" spans="1:20" ht="48">
      <c r="A2739">
        <v>536</v>
      </c>
      <c r="B2739" s="3" t="s">
        <v>537</v>
      </c>
      <c r="C2739" s="3" t="s">
        <v>4646</v>
      </c>
      <c r="D2739">
        <v>3300</v>
      </c>
      <c r="E2739">
        <v>3902.5</v>
      </c>
      <c r="F2739" t="s">
        <v>8219</v>
      </c>
      <c r="G2739" t="s">
        <v>8225</v>
      </c>
      <c r="H2739" t="s">
        <v>8247</v>
      </c>
      <c r="I2739">
        <v>1438624800</v>
      </c>
      <c r="J2739">
        <v>1435133807</v>
      </c>
      <c r="K2739" t="b">
        <v>0</v>
      </c>
      <c r="L2739">
        <v>39</v>
      </c>
      <c r="M2739" t="b">
        <v>1</v>
      </c>
      <c r="N2739" t="s">
        <v>8271</v>
      </c>
      <c r="O2739">
        <f t="shared" si="168"/>
        <v>118.26</v>
      </c>
      <c r="P2739">
        <f t="shared" si="169"/>
        <v>100.06</v>
      </c>
      <c r="Q2739" s="5" t="s">
        <v>8317</v>
      </c>
      <c r="R2739" t="s">
        <v>8318</v>
      </c>
      <c r="S2739" s="9">
        <f t="shared" si="170"/>
        <v>42179.011655092589</v>
      </c>
      <c r="T2739" s="9">
        <f t="shared" si="171"/>
        <v>42219.416666666664</v>
      </c>
    </row>
    <row r="2740" spans="1:20" ht="48">
      <c r="A2740">
        <v>537</v>
      </c>
      <c r="B2740" s="3" t="s">
        <v>538</v>
      </c>
      <c r="C2740" s="3" t="s">
        <v>4647</v>
      </c>
      <c r="D2740">
        <v>2000</v>
      </c>
      <c r="E2740">
        <v>2410</v>
      </c>
      <c r="F2740" t="s">
        <v>8219</v>
      </c>
      <c r="G2740" t="s">
        <v>8224</v>
      </c>
      <c r="H2740" t="s">
        <v>8246</v>
      </c>
      <c r="I2740">
        <v>1446665191</v>
      </c>
      <c r="J2740">
        <v>1444069591</v>
      </c>
      <c r="K2740" t="b">
        <v>0</v>
      </c>
      <c r="L2740">
        <v>59</v>
      </c>
      <c r="M2740" t="b">
        <v>1</v>
      </c>
      <c r="N2740" t="s">
        <v>8271</v>
      </c>
      <c r="O2740">
        <f t="shared" si="168"/>
        <v>120.5</v>
      </c>
      <c r="P2740">
        <f t="shared" si="169"/>
        <v>40.85</v>
      </c>
      <c r="Q2740" s="5" t="s">
        <v>8317</v>
      </c>
      <c r="R2740" t="s">
        <v>8318</v>
      </c>
      <c r="S2740" s="9">
        <f t="shared" si="170"/>
        <v>42282.435081018521</v>
      </c>
      <c r="T2740" s="9">
        <f t="shared" si="171"/>
        <v>42312.476747685178</v>
      </c>
    </row>
    <row r="2741" spans="1:20" ht="48">
      <c r="A2741">
        <v>538</v>
      </c>
      <c r="B2741" s="3" t="s">
        <v>539</v>
      </c>
      <c r="C2741" s="3" t="s">
        <v>4648</v>
      </c>
      <c r="D2741">
        <v>5000</v>
      </c>
      <c r="E2741">
        <v>15121</v>
      </c>
      <c r="F2741" t="s">
        <v>8219</v>
      </c>
      <c r="G2741" t="s">
        <v>8224</v>
      </c>
      <c r="H2741" t="s">
        <v>8246</v>
      </c>
      <c r="I2741">
        <v>1463166263</v>
      </c>
      <c r="J2741">
        <v>1460574263</v>
      </c>
      <c r="K2741" t="b">
        <v>0</v>
      </c>
      <c r="L2741">
        <v>60</v>
      </c>
      <c r="M2741" t="b">
        <v>1</v>
      </c>
      <c r="N2741" t="s">
        <v>8271</v>
      </c>
      <c r="O2741">
        <f t="shared" si="168"/>
        <v>302.42</v>
      </c>
      <c r="P2741">
        <f t="shared" si="169"/>
        <v>252.02</v>
      </c>
      <c r="Q2741" s="5" t="s">
        <v>8317</v>
      </c>
      <c r="R2741" t="s">
        <v>8318</v>
      </c>
      <c r="S2741" s="9">
        <f t="shared" si="170"/>
        <v>42473.461377314808</v>
      </c>
      <c r="T2741" s="9">
        <f t="shared" si="171"/>
        <v>42503.461377314808</v>
      </c>
    </row>
    <row r="2742" spans="1:20" ht="48">
      <c r="A2742">
        <v>539</v>
      </c>
      <c r="B2742" s="3" t="s">
        <v>540</v>
      </c>
      <c r="C2742" s="3" t="s">
        <v>4649</v>
      </c>
      <c r="D2742">
        <v>500</v>
      </c>
      <c r="E2742">
        <v>503.22</v>
      </c>
      <c r="F2742" t="s">
        <v>8219</v>
      </c>
      <c r="G2742" t="s">
        <v>8225</v>
      </c>
      <c r="H2742" t="s">
        <v>8247</v>
      </c>
      <c r="I2742">
        <v>1467681107</v>
      </c>
      <c r="J2742">
        <v>1465866707</v>
      </c>
      <c r="K2742" t="b">
        <v>0</v>
      </c>
      <c r="L2742">
        <v>20</v>
      </c>
      <c r="M2742" t="b">
        <v>1</v>
      </c>
      <c r="N2742" t="s">
        <v>8271</v>
      </c>
      <c r="O2742">
        <f t="shared" si="168"/>
        <v>100.64</v>
      </c>
      <c r="P2742">
        <f t="shared" si="169"/>
        <v>25.16</v>
      </c>
      <c r="Q2742" s="5" t="s">
        <v>8317</v>
      </c>
      <c r="R2742" t="s">
        <v>8318</v>
      </c>
      <c r="S2742" s="9">
        <f t="shared" si="170"/>
        <v>42534.716516203705</v>
      </c>
      <c r="T2742" s="9">
        <f t="shared" si="171"/>
        <v>42555.716516203705</v>
      </c>
    </row>
    <row r="2743" spans="1:20" ht="48">
      <c r="A2743">
        <v>1284</v>
      </c>
      <c r="B2743" s="3" t="s">
        <v>1285</v>
      </c>
      <c r="C2743" s="3" t="s">
        <v>5394</v>
      </c>
      <c r="D2743">
        <v>2000</v>
      </c>
      <c r="E2743">
        <v>2020</v>
      </c>
      <c r="F2743" t="s">
        <v>8219</v>
      </c>
      <c r="G2743" t="s">
        <v>8224</v>
      </c>
      <c r="H2743" t="s">
        <v>8246</v>
      </c>
      <c r="I2743">
        <v>1483203540</v>
      </c>
      <c r="J2743">
        <v>1481175482</v>
      </c>
      <c r="K2743" t="b">
        <v>0</v>
      </c>
      <c r="L2743">
        <v>31</v>
      </c>
      <c r="M2743" t="b">
        <v>1</v>
      </c>
      <c r="N2743" t="s">
        <v>8271</v>
      </c>
      <c r="O2743">
        <f t="shared" si="168"/>
        <v>101</v>
      </c>
      <c r="P2743">
        <f t="shared" si="169"/>
        <v>65.16</v>
      </c>
      <c r="Q2743" s="5" t="s">
        <v>8317</v>
      </c>
      <c r="R2743" t="s">
        <v>8318</v>
      </c>
      <c r="S2743" s="9">
        <f t="shared" si="170"/>
        <v>42711.901412037034</v>
      </c>
      <c r="T2743" s="9">
        <f t="shared" si="171"/>
        <v>42735.374305555553</v>
      </c>
    </row>
    <row r="2744" spans="1:20" ht="48">
      <c r="A2744">
        <v>1285</v>
      </c>
      <c r="B2744" s="3" t="s">
        <v>1286</v>
      </c>
      <c r="C2744" s="3" t="s">
        <v>5395</v>
      </c>
      <c r="D2744">
        <v>2000</v>
      </c>
      <c r="E2744">
        <v>2033</v>
      </c>
      <c r="F2744" t="s">
        <v>8219</v>
      </c>
      <c r="G2744" t="s">
        <v>8225</v>
      </c>
      <c r="H2744" t="s">
        <v>8247</v>
      </c>
      <c r="I2744">
        <v>1434808775</v>
      </c>
      <c r="J2744">
        <v>1433512775</v>
      </c>
      <c r="K2744" t="b">
        <v>0</v>
      </c>
      <c r="L2744">
        <v>63</v>
      </c>
      <c r="M2744" t="b">
        <v>1</v>
      </c>
      <c r="N2744" t="s">
        <v>8271</v>
      </c>
      <c r="O2744">
        <f t="shared" si="168"/>
        <v>101.65</v>
      </c>
      <c r="P2744">
        <f t="shared" si="169"/>
        <v>32.270000000000003</v>
      </c>
      <c r="Q2744" s="5" t="s">
        <v>8317</v>
      </c>
      <c r="R2744" t="s">
        <v>8318</v>
      </c>
      <c r="S2744" s="9">
        <f t="shared" si="170"/>
        <v>42160.249710648146</v>
      </c>
      <c r="T2744" s="9">
        <f t="shared" si="171"/>
        <v>42175.249710648146</v>
      </c>
    </row>
    <row r="2745" spans="1:20" ht="48">
      <c r="A2745">
        <v>1286</v>
      </c>
      <c r="B2745" s="3" t="s">
        <v>1287</v>
      </c>
      <c r="C2745" s="3" t="s">
        <v>5396</v>
      </c>
      <c r="D2745">
        <v>1500</v>
      </c>
      <c r="E2745">
        <v>1625</v>
      </c>
      <c r="F2745" t="s">
        <v>8219</v>
      </c>
      <c r="G2745" t="s">
        <v>8225</v>
      </c>
      <c r="H2745" t="s">
        <v>8247</v>
      </c>
      <c r="I2745">
        <v>1424181600</v>
      </c>
      <c r="J2745">
        <v>1423041227</v>
      </c>
      <c r="K2745" t="b">
        <v>0</v>
      </c>
      <c r="L2745">
        <v>20</v>
      </c>
      <c r="M2745" t="b">
        <v>1</v>
      </c>
      <c r="N2745" t="s">
        <v>8271</v>
      </c>
      <c r="O2745">
        <f t="shared" si="168"/>
        <v>108.33</v>
      </c>
      <c r="P2745">
        <f t="shared" si="169"/>
        <v>81.25</v>
      </c>
      <c r="Q2745" s="5" t="s">
        <v>8317</v>
      </c>
      <c r="R2745" t="s">
        <v>8318</v>
      </c>
      <c r="S2745" s="9">
        <f t="shared" si="170"/>
        <v>42039.051238425927</v>
      </c>
      <c r="T2745" s="9">
        <f t="shared" si="171"/>
        <v>42052.249999999993</v>
      </c>
    </row>
    <row r="2746" spans="1:20" ht="64">
      <c r="A2746">
        <v>1287</v>
      </c>
      <c r="B2746" s="3" t="s">
        <v>1288</v>
      </c>
      <c r="C2746" s="3" t="s">
        <v>5397</v>
      </c>
      <c r="D2746">
        <v>250</v>
      </c>
      <c r="E2746">
        <v>605</v>
      </c>
      <c r="F2746" t="s">
        <v>8219</v>
      </c>
      <c r="G2746" t="s">
        <v>8225</v>
      </c>
      <c r="H2746" t="s">
        <v>8247</v>
      </c>
      <c r="I2746">
        <v>1434120856</v>
      </c>
      <c r="J2746">
        <v>1428936856</v>
      </c>
      <c r="K2746" t="b">
        <v>0</v>
      </c>
      <c r="L2746">
        <v>25</v>
      </c>
      <c r="M2746" t="b">
        <v>1</v>
      </c>
      <c r="N2746" t="s">
        <v>8271</v>
      </c>
      <c r="O2746">
        <f t="shared" si="168"/>
        <v>242</v>
      </c>
      <c r="P2746">
        <f t="shared" si="169"/>
        <v>24.2</v>
      </c>
      <c r="Q2746" s="5" t="s">
        <v>8317</v>
      </c>
      <c r="R2746" t="s">
        <v>8318</v>
      </c>
      <c r="S2746" s="9">
        <f t="shared" si="170"/>
        <v>42107.287685185183</v>
      </c>
      <c r="T2746" s="9">
        <f t="shared" si="171"/>
        <v>42167.287685185183</v>
      </c>
    </row>
    <row r="2747" spans="1:20" ht="48">
      <c r="A2747">
        <v>1288</v>
      </c>
      <c r="B2747" s="3" t="s">
        <v>1289</v>
      </c>
      <c r="C2747" s="3" t="s">
        <v>5398</v>
      </c>
      <c r="D2747">
        <v>4000</v>
      </c>
      <c r="E2747">
        <v>4018</v>
      </c>
      <c r="F2747" t="s">
        <v>8219</v>
      </c>
      <c r="G2747" t="s">
        <v>8224</v>
      </c>
      <c r="H2747" t="s">
        <v>8246</v>
      </c>
      <c r="I2747">
        <v>1470801600</v>
      </c>
      <c r="J2747">
        <v>1468122163</v>
      </c>
      <c r="K2747" t="b">
        <v>0</v>
      </c>
      <c r="L2747">
        <v>61</v>
      </c>
      <c r="M2747" t="b">
        <v>1</v>
      </c>
      <c r="N2747" t="s">
        <v>8271</v>
      </c>
      <c r="O2747">
        <f t="shared" si="168"/>
        <v>100.45</v>
      </c>
      <c r="P2747">
        <f t="shared" si="169"/>
        <v>65.87</v>
      </c>
      <c r="Q2747" s="5" t="s">
        <v>8317</v>
      </c>
      <c r="R2747" t="s">
        <v>8318</v>
      </c>
      <c r="S2747" s="9">
        <f t="shared" si="170"/>
        <v>42560.821331018517</v>
      </c>
      <c r="T2747" s="9">
        <f t="shared" si="171"/>
        <v>42591.833333333336</v>
      </c>
    </row>
    <row r="2748" spans="1:20" ht="48">
      <c r="A2748">
        <v>1289</v>
      </c>
      <c r="B2748" s="3" t="s">
        <v>1290</v>
      </c>
      <c r="C2748" s="3" t="s">
        <v>5399</v>
      </c>
      <c r="D2748">
        <v>1500</v>
      </c>
      <c r="E2748">
        <v>1876</v>
      </c>
      <c r="F2748" t="s">
        <v>8219</v>
      </c>
      <c r="G2748" t="s">
        <v>8224</v>
      </c>
      <c r="H2748" t="s">
        <v>8246</v>
      </c>
      <c r="I2748">
        <v>1483499645</v>
      </c>
      <c r="J2748">
        <v>1480907645</v>
      </c>
      <c r="K2748" t="b">
        <v>0</v>
      </c>
      <c r="L2748">
        <v>52</v>
      </c>
      <c r="M2748" t="b">
        <v>1</v>
      </c>
      <c r="N2748" t="s">
        <v>8271</v>
      </c>
      <c r="O2748">
        <f t="shared" si="168"/>
        <v>125.07</v>
      </c>
      <c r="P2748">
        <f t="shared" si="169"/>
        <v>36.08</v>
      </c>
      <c r="Q2748" s="5" t="s">
        <v>8317</v>
      </c>
      <c r="R2748" t="s">
        <v>8318</v>
      </c>
      <c r="S2748" s="9">
        <f t="shared" si="170"/>
        <v>42708.801446759258</v>
      </c>
      <c r="T2748" s="9">
        <f t="shared" si="171"/>
        <v>42738.801446759258</v>
      </c>
    </row>
    <row r="2749" spans="1:20" ht="32">
      <c r="A2749">
        <v>1290</v>
      </c>
      <c r="B2749" s="3" t="s">
        <v>1291</v>
      </c>
      <c r="C2749" s="3" t="s">
        <v>5400</v>
      </c>
      <c r="D2749">
        <v>3500</v>
      </c>
      <c r="E2749">
        <v>3800</v>
      </c>
      <c r="F2749" t="s">
        <v>8219</v>
      </c>
      <c r="G2749" t="s">
        <v>8224</v>
      </c>
      <c r="H2749" t="s">
        <v>8246</v>
      </c>
      <c r="I2749">
        <v>1429772340</v>
      </c>
      <c r="J2749">
        <v>1427121931</v>
      </c>
      <c r="K2749" t="b">
        <v>0</v>
      </c>
      <c r="L2749">
        <v>86</v>
      </c>
      <c r="M2749" t="b">
        <v>1</v>
      </c>
      <c r="N2749" t="s">
        <v>8271</v>
      </c>
      <c r="O2749">
        <f t="shared" si="168"/>
        <v>108.57</v>
      </c>
      <c r="P2749">
        <f t="shared" si="169"/>
        <v>44.19</v>
      </c>
      <c r="Q2749" s="5" t="s">
        <v>8317</v>
      </c>
      <c r="R2749" t="s">
        <v>8318</v>
      </c>
      <c r="S2749" s="9">
        <f t="shared" si="170"/>
        <v>42086.281608796293</v>
      </c>
      <c r="T2749" s="9">
        <f t="shared" si="171"/>
        <v>42116.957638888889</v>
      </c>
    </row>
    <row r="2750" spans="1:20" ht="48">
      <c r="A2750">
        <v>1291</v>
      </c>
      <c r="B2750" s="3" t="s">
        <v>1292</v>
      </c>
      <c r="C2750" s="3" t="s">
        <v>5401</v>
      </c>
      <c r="D2750">
        <v>3000</v>
      </c>
      <c r="E2750">
        <v>4371</v>
      </c>
      <c r="F2750" t="s">
        <v>8219</v>
      </c>
      <c r="G2750" t="s">
        <v>8224</v>
      </c>
      <c r="H2750" t="s">
        <v>8246</v>
      </c>
      <c r="I2750">
        <v>1428390000</v>
      </c>
      <c r="J2750">
        <v>1425224391</v>
      </c>
      <c r="K2750" t="b">
        <v>0</v>
      </c>
      <c r="L2750">
        <v>42</v>
      </c>
      <c r="M2750" t="b">
        <v>1</v>
      </c>
      <c r="N2750" t="s">
        <v>8271</v>
      </c>
      <c r="O2750">
        <f t="shared" si="168"/>
        <v>145.69999999999999</v>
      </c>
      <c r="P2750">
        <f t="shared" si="169"/>
        <v>104.07</v>
      </c>
      <c r="Q2750" s="5" t="s">
        <v>8317</v>
      </c>
      <c r="R2750" t="s">
        <v>8318</v>
      </c>
      <c r="S2750" s="9">
        <f t="shared" si="170"/>
        <v>42064.319340277776</v>
      </c>
      <c r="T2750" s="9">
        <f t="shared" si="171"/>
        <v>42100.958333333336</v>
      </c>
    </row>
    <row r="2751" spans="1:20" ht="48">
      <c r="A2751">
        <v>1292</v>
      </c>
      <c r="B2751" s="3" t="s">
        <v>1293</v>
      </c>
      <c r="C2751" s="3" t="s">
        <v>5402</v>
      </c>
      <c r="D2751">
        <v>1700</v>
      </c>
      <c r="E2751">
        <v>1870</v>
      </c>
      <c r="F2751" t="s">
        <v>8219</v>
      </c>
      <c r="G2751" t="s">
        <v>8225</v>
      </c>
      <c r="H2751" t="s">
        <v>8247</v>
      </c>
      <c r="I2751">
        <v>1444172340</v>
      </c>
      <c r="J2751">
        <v>1441822828</v>
      </c>
      <c r="K2751" t="b">
        <v>0</v>
      </c>
      <c r="L2751">
        <v>52</v>
      </c>
      <c r="M2751" t="b">
        <v>1</v>
      </c>
      <c r="N2751" t="s">
        <v>8271</v>
      </c>
      <c r="O2751">
        <f t="shared" si="168"/>
        <v>110</v>
      </c>
      <c r="P2751">
        <f t="shared" si="169"/>
        <v>35.96</v>
      </c>
      <c r="Q2751" s="5" t="s">
        <v>8317</v>
      </c>
      <c r="R2751" t="s">
        <v>8318</v>
      </c>
      <c r="S2751" s="9">
        <f t="shared" si="170"/>
        <v>42256.430879629632</v>
      </c>
      <c r="T2751" s="9">
        <f t="shared" si="171"/>
        <v>42283.624305555553</v>
      </c>
    </row>
    <row r="2752" spans="1:20" ht="48">
      <c r="A2752">
        <v>1293</v>
      </c>
      <c r="B2752" s="3" t="s">
        <v>1294</v>
      </c>
      <c r="C2752" s="3" t="s">
        <v>5403</v>
      </c>
      <c r="D2752">
        <v>15000</v>
      </c>
      <c r="E2752">
        <v>15335</v>
      </c>
      <c r="F2752" t="s">
        <v>8219</v>
      </c>
      <c r="G2752" t="s">
        <v>8224</v>
      </c>
      <c r="H2752" t="s">
        <v>8246</v>
      </c>
      <c r="I2752">
        <v>1447523371</v>
      </c>
      <c r="J2752">
        <v>1444927771</v>
      </c>
      <c r="K2752" t="b">
        <v>0</v>
      </c>
      <c r="L2752">
        <v>120</v>
      </c>
      <c r="M2752" t="b">
        <v>1</v>
      </c>
      <c r="N2752" t="s">
        <v>8271</v>
      </c>
      <c r="O2752">
        <f t="shared" si="168"/>
        <v>102.23</v>
      </c>
      <c r="P2752">
        <f t="shared" si="169"/>
        <v>127.79</v>
      </c>
      <c r="Q2752" s="5" t="s">
        <v>8317</v>
      </c>
      <c r="R2752" t="s">
        <v>8318</v>
      </c>
      <c r="S2752" s="9">
        <f t="shared" si="170"/>
        <v>42292.367719907408</v>
      </c>
      <c r="T2752" s="9">
        <f t="shared" si="171"/>
        <v>42322.409386574072</v>
      </c>
    </row>
    <row r="2753" spans="1:20" ht="48">
      <c r="A2753">
        <v>1294</v>
      </c>
      <c r="B2753" s="3" t="s">
        <v>1295</v>
      </c>
      <c r="C2753" s="3" t="s">
        <v>5404</v>
      </c>
      <c r="D2753">
        <v>500</v>
      </c>
      <c r="E2753">
        <v>610</v>
      </c>
      <c r="F2753" t="s">
        <v>8219</v>
      </c>
      <c r="G2753" t="s">
        <v>8225</v>
      </c>
      <c r="H2753" t="s">
        <v>8247</v>
      </c>
      <c r="I2753">
        <v>1445252400</v>
      </c>
      <c r="J2753">
        <v>1443696797</v>
      </c>
      <c r="K2753" t="b">
        <v>0</v>
      </c>
      <c r="L2753">
        <v>22</v>
      </c>
      <c r="M2753" t="b">
        <v>1</v>
      </c>
      <c r="N2753" t="s">
        <v>8271</v>
      </c>
      <c r="O2753">
        <f t="shared" si="168"/>
        <v>122</v>
      </c>
      <c r="P2753">
        <f t="shared" si="169"/>
        <v>27.73</v>
      </c>
      <c r="Q2753" s="5" t="s">
        <v>8317</v>
      </c>
      <c r="R2753" t="s">
        <v>8318</v>
      </c>
      <c r="S2753" s="9">
        <f t="shared" si="170"/>
        <v>42278.120335648149</v>
      </c>
      <c r="T2753" s="9">
        <f t="shared" si="171"/>
        <v>42296.124999999993</v>
      </c>
    </row>
    <row r="2754" spans="1:20" ht="48">
      <c r="A2754">
        <v>1295</v>
      </c>
      <c r="B2754" s="3" t="s">
        <v>1296</v>
      </c>
      <c r="C2754" s="3" t="s">
        <v>5405</v>
      </c>
      <c r="D2754">
        <v>2500</v>
      </c>
      <c r="E2754">
        <v>2549</v>
      </c>
      <c r="F2754" t="s">
        <v>8219</v>
      </c>
      <c r="G2754" t="s">
        <v>8225</v>
      </c>
      <c r="H2754" t="s">
        <v>8247</v>
      </c>
      <c r="I2754">
        <v>1438189200</v>
      </c>
      <c r="J2754">
        <v>1435585497</v>
      </c>
      <c r="K2754" t="b">
        <v>0</v>
      </c>
      <c r="L2754">
        <v>64</v>
      </c>
      <c r="M2754" t="b">
        <v>1</v>
      </c>
      <c r="N2754" t="s">
        <v>8271</v>
      </c>
      <c r="O2754">
        <f t="shared" ref="O2754:O2817" si="172">ROUND((E2754/D2754*100),2)</f>
        <v>101.96</v>
      </c>
      <c r="P2754">
        <f t="shared" ref="P2754:P2817" si="173">ROUND((E2754/L2754),2)</f>
        <v>39.83</v>
      </c>
      <c r="Q2754" s="5" t="s">
        <v>8317</v>
      </c>
      <c r="R2754" t="s">
        <v>8318</v>
      </c>
      <c r="S2754" s="9">
        <f t="shared" si="170"/>
        <v>42184.239548611113</v>
      </c>
      <c r="T2754" s="9">
        <f t="shared" si="171"/>
        <v>42214.374999999993</v>
      </c>
    </row>
    <row r="2755" spans="1:20" ht="48">
      <c r="A2755">
        <v>1296</v>
      </c>
      <c r="B2755" s="3" t="s">
        <v>1297</v>
      </c>
      <c r="C2755" s="3" t="s">
        <v>5406</v>
      </c>
      <c r="D2755">
        <v>850</v>
      </c>
      <c r="E2755">
        <v>1200</v>
      </c>
      <c r="F2755" t="s">
        <v>8219</v>
      </c>
      <c r="G2755" t="s">
        <v>8225</v>
      </c>
      <c r="H2755" t="s">
        <v>8247</v>
      </c>
      <c r="I2755">
        <v>1457914373</v>
      </c>
      <c r="J2755">
        <v>1456189973</v>
      </c>
      <c r="K2755" t="b">
        <v>0</v>
      </c>
      <c r="L2755">
        <v>23</v>
      </c>
      <c r="M2755" t="b">
        <v>1</v>
      </c>
      <c r="N2755" t="s">
        <v>8271</v>
      </c>
      <c r="O2755">
        <f t="shared" si="172"/>
        <v>141.18</v>
      </c>
      <c r="P2755">
        <f t="shared" si="173"/>
        <v>52.17</v>
      </c>
      <c r="Q2755" s="5" t="s">
        <v>8317</v>
      </c>
      <c r="R2755" t="s">
        <v>8318</v>
      </c>
      <c r="S2755" s="9">
        <f t="shared" ref="S2755:S2818" si="174">(J2755/86400)+25569+(-8/24)</f>
        <v>42422.717280092591</v>
      </c>
      <c r="T2755" s="9">
        <f t="shared" ref="T2755:T2818" si="175">(I2755/86400)+25569+(-8/24)</f>
        <v>42442.675613425927</v>
      </c>
    </row>
    <row r="2756" spans="1:20" ht="48">
      <c r="A2756">
        <v>1297</v>
      </c>
      <c r="B2756" s="3" t="s">
        <v>1298</v>
      </c>
      <c r="C2756" s="3" t="s">
        <v>5407</v>
      </c>
      <c r="D2756">
        <v>20000</v>
      </c>
      <c r="E2756">
        <v>21905</v>
      </c>
      <c r="F2756" t="s">
        <v>8219</v>
      </c>
      <c r="G2756" t="s">
        <v>8224</v>
      </c>
      <c r="H2756" t="s">
        <v>8246</v>
      </c>
      <c r="I2756">
        <v>1462125358</v>
      </c>
      <c r="J2756">
        <v>1459533358</v>
      </c>
      <c r="K2756" t="b">
        <v>0</v>
      </c>
      <c r="L2756">
        <v>238</v>
      </c>
      <c r="M2756" t="b">
        <v>1</v>
      </c>
      <c r="N2756" t="s">
        <v>8271</v>
      </c>
      <c r="O2756">
        <f t="shared" si="172"/>
        <v>109.53</v>
      </c>
      <c r="P2756">
        <f t="shared" si="173"/>
        <v>92.04</v>
      </c>
      <c r="Q2756" s="5" t="s">
        <v>8317</v>
      </c>
      <c r="R2756" t="s">
        <v>8318</v>
      </c>
      <c r="S2756" s="9">
        <f t="shared" si="174"/>
        <v>42461.413865740738</v>
      </c>
      <c r="T2756" s="9">
        <f t="shared" si="175"/>
        <v>42491.413865740738</v>
      </c>
    </row>
    <row r="2757" spans="1:20" ht="48">
      <c r="A2757">
        <v>1298</v>
      </c>
      <c r="B2757" s="3" t="s">
        <v>1299</v>
      </c>
      <c r="C2757" s="3" t="s">
        <v>5408</v>
      </c>
      <c r="D2757">
        <v>2000</v>
      </c>
      <c r="E2757">
        <v>2093</v>
      </c>
      <c r="F2757" t="s">
        <v>8219</v>
      </c>
      <c r="G2757" t="s">
        <v>8225</v>
      </c>
      <c r="H2757" t="s">
        <v>8247</v>
      </c>
      <c r="I2757">
        <v>1461860432</v>
      </c>
      <c r="J2757">
        <v>1459268432</v>
      </c>
      <c r="K2757" t="b">
        <v>0</v>
      </c>
      <c r="L2757">
        <v>33</v>
      </c>
      <c r="M2757" t="b">
        <v>1</v>
      </c>
      <c r="N2757" t="s">
        <v>8271</v>
      </c>
      <c r="O2757">
        <f t="shared" si="172"/>
        <v>104.65</v>
      </c>
      <c r="P2757">
        <f t="shared" si="173"/>
        <v>63.42</v>
      </c>
      <c r="Q2757" s="5" t="s">
        <v>8317</v>
      </c>
      <c r="R2757" t="s">
        <v>8318</v>
      </c>
      <c r="S2757" s="9">
        <f t="shared" si="174"/>
        <v>42458.347592592589</v>
      </c>
      <c r="T2757" s="9">
        <f t="shared" si="175"/>
        <v>42488.347592592589</v>
      </c>
    </row>
    <row r="2758" spans="1:20" ht="48">
      <c r="A2758">
        <v>1299</v>
      </c>
      <c r="B2758" s="3" t="s">
        <v>1300</v>
      </c>
      <c r="C2758" s="3" t="s">
        <v>5409</v>
      </c>
      <c r="D2758">
        <v>3500</v>
      </c>
      <c r="E2758">
        <v>4340</v>
      </c>
      <c r="F2758" t="s">
        <v>8219</v>
      </c>
      <c r="G2758" t="s">
        <v>8224</v>
      </c>
      <c r="H2758" t="s">
        <v>8246</v>
      </c>
      <c r="I2758">
        <v>1436902359</v>
      </c>
      <c r="J2758">
        <v>1434310359</v>
      </c>
      <c r="K2758" t="b">
        <v>0</v>
      </c>
      <c r="L2758">
        <v>32</v>
      </c>
      <c r="M2758" t="b">
        <v>1</v>
      </c>
      <c r="N2758" t="s">
        <v>8271</v>
      </c>
      <c r="O2758">
        <f t="shared" si="172"/>
        <v>124</v>
      </c>
      <c r="P2758">
        <f t="shared" si="173"/>
        <v>135.63</v>
      </c>
      <c r="Q2758" s="5" t="s">
        <v>8317</v>
      </c>
      <c r="R2758" t="s">
        <v>8318</v>
      </c>
      <c r="S2758" s="9">
        <f t="shared" si="174"/>
        <v>42169.481006944443</v>
      </c>
      <c r="T2758" s="9">
        <f t="shared" si="175"/>
        <v>42199.481006944443</v>
      </c>
    </row>
    <row r="2759" spans="1:20" ht="48">
      <c r="A2759">
        <v>1300</v>
      </c>
      <c r="B2759" s="3" t="s">
        <v>1301</v>
      </c>
      <c r="C2759" s="3" t="s">
        <v>5410</v>
      </c>
      <c r="D2759">
        <v>3000</v>
      </c>
      <c r="E2759">
        <v>4050</v>
      </c>
      <c r="F2759" t="s">
        <v>8219</v>
      </c>
      <c r="G2759" t="s">
        <v>8224</v>
      </c>
      <c r="H2759" t="s">
        <v>8246</v>
      </c>
      <c r="I2759">
        <v>1464807420</v>
      </c>
      <c r="J2759">
        <v>1461427938</v>
      </c>
      <c r="K2759" t="b">
        <v>0</v>
      </c>
      <c r="L2759">
        <v>24</v>
      </c>
      <c r="M2759" t="b">
        <v>1</v>
      </c>
      <c r="N2759" t="s">
        <v>8271</v>
      </c>
      <c r="O2759">
        <f t="shared" si="172"/>
        <v>135</v>
      </c>
      <c r="P2759">
        <f t="shared" si="173"/>
        <v>168.75</v>
      </c>
      <c r="Q2759" s="5" t="s">
        <v>8317</v>
      </c>
      <c r="R2759" t="s">
        <v>8318</v>
      </c>
      <c r="S2759" s="9">
        <f t="shared" si="174"/>
        <v>42483.341874999998</v>
      </c>
      <c r="T2759" s="9">
        <f t="shared" si="175"/>
        <v>42522.456249999996</v>
      </c>
    </row>
    <row r="2760" spans="1:20" ht="48">
      <c r="A2760">
        <v>1301</v>
      </c>
      <c r="B2760" s="3" t="s">
        <v>1302</v>
      </c>
      <c r="C2760" s="3" t="s">
        <v>5411</v>
      </c>
      <c r="D2760">
        <v>2000</v>
      </c>
      <c r="E2760">
        <v>2055</v>
      </c>
      <c r="F2760" t="s">
        <v>8219</v>
      </c>
      <c r="G2760" t="s">
        <v>8224</v>
      </c>
      <c r="H2760" t="s">
        <v>8246</v>
      </c>
      <c r="I2760">
        <v>1437447600</v>
      </c>
      <c r="J2760">
        <v>1436551178</v>
      </c>
      <c r="K2760" t="b">
        <v>0</v>
      </c>
      <c r="L2760">
        <v>29</v>
      </c>
      <c r="M2760" t="b">
        <v>1</v>
      </c>
      <c r="N2760" t="s">
        <v>8271</v>
      </c>
      <c r="O2760">
        <f t="shared" si="172"/>
        <v>102.75</v>
      </c>
      <c r="P2760">
        <f t="shared" si="173"/>
        <v>70.86</v>
      </c>
      <c r="Q2760" s="5" t="s">
        <v>8317</v>
      </c>
      <c r="R2760" t="s">
        <v>8318</v>
      </c>
      <c r="S2760" s="9">
        <f t="shared" si="174"/>
        <v>42195.416412037033</v>
      </c>
      <c r="T2760" s="9">
        <f t="shared" si="175"/>
        <v>42205.791666666664</v>
      </c>
    </row>
    <row r="2761" spans="1:20" ht="48">
      <c r="A2761">
        <v>1302</v>
      </c>
      <c r="B2761" s="3" t="s">
        <v>1303</v>
      </c>
      <c r="C2761" s="3" t="s">
        <v>5412</v>
      </c>
      <c r="D2761">
        <v>2500</v>
      </c>
      <c r="E2761">
        <v>2500</v>
      </c>
      <c r="F2761" t="s">
        <v>8219</v>
      </c>
      <c r="G2761" t="s">
        <v>8224</v>
      </c>
      <c r="H2761" t="s">
        <v>8246</v>
      </c>
      <c r="I2761">
        <v>1480559011</v>
      </c>
      <c r="J2761">
        <v>1477963411</v>
      </c>
      <c r="K2761" t="b">
        <v>0</v>
      </c>
      <c r="L2761">
        <v>50</v>
      </c>
      <c r="M2761" t="b">
        <v>1</v>
      </c>
      <c r="N2761" t="s">
        <v>8271</v>
      </c>
      <c r="O2761">
        <f t="shared" si="172"/>
        <v>100</v>
      </c>
      <c r="P2761">
        <f t="shared" si="173"/>
        <v>50</v>
      </c>
      <c r="Q2761" s="5" t="s">
        <v>8317</v>
      </c>
      <c r="R2761" t="s">
        <v>8318</v>
      </c>
      <c r="S2761" s="9">
        <f t="shared" si="174"/>
        <v>42674.724664351852</v>
      </c>
      <c r="T2761" s="9">
        <f t="shared" si="175"/>
        <v>42704.766331018516</v>
      </c>
    </row>
    <row r="2762" spans="1:20" ht="32">
      <c r="A2762">
        <v>1303</v>
      </c>
      <c r="B2762" s="3" t="s">
        <v>1304</v>
      </c>
      <c r="C2762" s="3" t="s">
        <v>5413</v>
      </c>
      <c r="D2762">
        <v>3500</v>
      </c>
      <c r="E2762">
        <v>4559.13</v>
      </c>
      <c r="F2762" t="s">
        <v>8219</v>
      </c>
      <c r="G2762" t="s">
        <v>8225</v>
      </c>
      <c r="H2762" t="s">
        <v>8247</v>
      </c>
      <c r="I2762">
        <v>1469962800</v>
      </c>
      <c r="J2762">
        <v>1468578920</v>
      </c>
      <c r="K2762" t="b">
        <v>0</v>
      </c>
      <c r="L2762">
        <v>108</v>
      </c>
      <c r="M2762" t="b">
        <v>1</v>
      </c>
      <c r="N2762" t="s">
        <v>8271</v>
      </c>
      <c r="O2762">
        <f t="shared" si="172"/>
        <v>130.26</v>
      </c>
      <c r="P2762">
        <f t="shared" si="173"/>
        <v>42.21</v>
      </c>
      <c r="Q2762" s="5" t="s">
        <v>8317</v>
      </c>
      <c r="R2762" t="s">
        <v>8318</v>
      </c>
      <c r="S2762" s="9">
        <f t="shared" si="174"/>
        <v>42566.107870370368</v>
      </c>
      <c r="T2762" s="9">
        <f t="shared" si="175"/>
        <v>42582.124999999993</v>
      </c>
    </row>
    <row r="2763" spans="1:20" ht="48">
      <c r="A2763">
        <v>2701</v>
      </c>
      <c r="B2763" s="3" t="s">
        <v>2701</v>
      </c>
      <c r="C2763" s="3" t="s">
        <v>6811</v>
      </c>
      <c r="D2763">
        <v>3400</v>
      </c>
      <c r="E2763">
        <v>1570</v>
      </c>
      <c r="F2763" t="s">
        <v>8222</v>
      </c>
      <c r="G2763" t="s">
        <v>8241</v>
      </c>
      <c r="H2763" t="s">
        <v>8249</v>
      </c>
      <c r="I2763">
        <v>1491586534</v>
      </c>
      <c r="J2763">
        <v>1488911734</v>
      </c>
      <c r="K2763" t="b">
        <v>0</v>
      </c>
      <c r="L2763">
        <v>46</v>
      </c>
      <c r="M2763" t="b">
        <v>0</v>
      </c>
      <c r="N2763" t="s">
        <v>8303</v>
      </c>
      <c r="O2763">
        <f t="shared" si="172"/>
        <v>46.18</v>
      </c>
      <c r="P2763">
        <f t="shared" si="173"/>
        <v>34.130000000000003</v>
      </c>
      <c r="Q2763" s="5" t="s">
        <v>8317</v>
      </c>
      <c r="R2763" t="s">
        <v>8357</v>
      </c>
      <c r="S2763" s="9">
        <f t="shared" si="174"/>
        <v>42801.441365740735</v>
      </c>
      <c r="T2763" s="9">
        <f t="shared" si="175"/>
        <v>42832.399699074071</v>
      </c>
    </row>
    <row r="2764" spans="1:20" ht="48">
      <c r="A2764">
        <v>2702</v>
      </c>
      <c r="B2764" s="3" t="s">
        <v>2702</v>
      </c>
      <c r="C2764" s="3" t="s">
        <v>6812</v>
      </c>
      <c r="D2764">
        <v>10000</v>
      </c>
      <c r="E2764">
        <v>3441</v>
      </c>
      <c r="F2764" t="s">
        <v>8222</v>
      </c>
      <c r="G2764" t="s">
        <v>8224</v>
      </c>
      <c r="H2764" t="s">
        <v>8246</v>
      </c>
      <c r="I2764">
        <v>1491416077</v>
      </c>
      <c r="J2764">
        <v>1488827677</v>
      </c>
      <c r="K2764" t="b">
        <v>1</v>
      </c>
      <c r="L2764">
        <v>26</v>
      </c>
      <c r="M2764" t="b">
        <v>0</v>
      </c>
      <c r="N2764" t="s">
        <v>8303</v>
      </c>
      <c r="O2764">
        <f t="shared" si="172"/>
        <v>34.409999999999997</v>
      </c>
      <c r="P2764">
        <f t="shared" si="173"/>
        <v>132.35</v>
      </c>
      <c r="Q2764" s="5" t="s">
        <v>8317</v>
      </c>
      <c r="R2764" t="s">
        <v>8357</v>
      </c>
      <c r="S2764" s="9">
        <f t="shared" si="174"/>
        <v>42800.468483796292</v>
      </c>
      <c r="T2764" s="9">
        <f t="shared" si="175"/>
        <v>42830.426817129628</v>
      </c>
    </row>
    <row r="2765" spans="1:20" ht="32">
      <c r="A2765">
        <v>2703</v>
      </c>
      <c r="B2765" s="3" t="s">
        <v>2703</v>
      </c>
      <c r="C2765" s="3" t="s">
        <v>6813</v>
      </c>
      <c r="D2765">
        <v>40000</v>
      </c>
      <c r="E2765">
        <v>41500</v>
      </c>
      <c r="F2765" t="s">
        <v>8222</v>
      </c>
      <c r="G2765" t="s">
        <v>8238</v>
      </c>
      <c r="H2765" t="s">
        <v>8256</v>
      </c>
      <c r="I2765">
        <v>1490196830</v>
      </c>
      <c r="J2765">
        <v>1485016430</v>
      </c>
      <c r="K2765" t="b">
        <v>0</v>
      </c>
      <c r="L2765">
        <v>45</v>
      </c>
      <c r="M2765" t="b">
        <v>0</v>
      </c>
      <c r="N2765" t="s">
        <v>8303</v>
      </c>
      <c r="O2765">
        <f t="shared" si="172"/>
        <v>103.75</v>
      </c>
      <c r="P2765">
        <f t="shared" si="173"/>
        <v>922.22</v>
      </c>
      <c r="Q2765" s="5" t="s">
        <v>8317</v>
      </c>
      <c r="R2765" t="s">
        <v>8357</v>
      </c>
      <c r="S2765" s="9">
        <f t="shared" si="174"/>
        <v>42756.356828703698</v>
      </c>
      <c r="T2765" s="9">
        <f t="shared" si="175"/>
        <v>42816.315162037034</v>
      </c>
    </row>
    <row r="2766" spans="1:20" ht="48">
      <c r="A2766">
        <v>2704</v>
      </c>
      <c r="B2766" s="3" t="s">
        <v>2704</v>
      </c>
      <c r="C2766" s="3" t="s">
        <v>6814</v>
      </c>
      <c r="D2766">
        <v>19000</v>
      </c>
      <c r="E2766">
        <v>1145</v>
      </c>
      <c r="F2766" t="s">
        <v>8222</v>
      </c>
      <c r="G2766" t="s">
        <v>8224</v>
      </c>
      <c r="H2766" t="s">
        <v>8246</v>
      </c>
      <c r="I2766">
        <v>1491421314</v>
      </c>
      <c r="J2766">
        <v>1487709714</v>
      </c>
      <c r="K2766" t="b">
        <v>0</v>
      </c>
      <c r="L2766">
        <v>7</v>
      </c>
      <c r="M2766" t="b">
        <v>0</v>
      </c>
      <c r="N2766" t="s">
        <v>8303</v>
      </c>
      <c r="O2766">
        <f t="shared" si="172"/>
        <v>6.03</v>
      </c>
      <c r="P2766">
        <f t="shared" si="173"/>
        <v>163.57</v>
      </c>
      <c r="Q2766" s="5" t="s">
        <v>8317</v>
      </c>
      <c r="R2766" t="s">
        <v>8357</v>
      </c>
      <c r="S2766" s="9">
        <f t="shared" si="174"/>
        <v>42787.529097222221</v>
      </c>
      <c r="T2766" s="9">
        <f t="shared" si="175"/>
        <v>42830.48743055555</v>
      </c>
    </row>
    <row r="2767" spans="1:20" ht="32">
      <c r="A2767">
        <v>2705</v>
      </c>
      <c r="B2767" s="3" t="s">
        <v>2705</v>
      </c>
      <c r="C2767" s="3" t="s">
        <v>6815</v>
      </c>
      <c r="D2767">
        <v>16500</v>
      </c>
      <c r="E2767">
        <v>1739</v>
      </c>
      <c r="F2767" t="s">
        <v>8222</v>
      </c>
      <c r="G2767" t="s">
        <v>8224</v>
      </c>
      <c r="H2767" t="s">
        <v>8246</v>
      </c>
      <c r="I2767">
        <v>1490389158</v>
      </c>
      <c r="J2767">
        <v>1486504758</v>
      </c>
      <c r="K2767" t="b">
        <v>0</v>
      </c>
      <c r="L2767">
        <v>8</v>
      </c>
      <c r="M2767" t="b">
        <v>0</v>
      </c>
      <c r="N2767" t="s">
        <v>8303</v>
      </c>
      <c r="O2767">
        <f t="shared" si="172"/>
        <v>10.54</v>
      </c>
      <c r="P2767">
        <f t="shared" si="173"/>
        <v>217.38</v>
      </c>
      <c r="Q2767" s="5" t="s">
        <v>8317</v>
      </c>
      <c r="R2767" t="s">
        <v>8357</v>
      </c>
      <c r="S2767" s="9">
        <f t="shared" si="174"/>
        <v>42773.58284722222</v>
      </c>
      <c r="T2767" s="9">
        <f t="shared" si="175"/>
        <v>42818.541180555556</v>
      </c>
    </row>
    <row r="2768" spans="1:20" ht="48">
      <c r="A2768">
        <v>2706</v>
      </c>
      <c r="B2768" s="3" t="s">
        <v>2706</v>
      </c>
      <c r="C2768" s="3" t="s">
        <v>6816</v>
      </c>
      <c r="D2768">
        <v>35000</v>
      </c>
      <c r="E2768">
        <v>39304</v>
      </c>
      <c r="F2768" t="s">
        <v>8219</v>
      </c>
      <c r="G2768" t="s">
        <v>8224</v>
      </c>
      <c r="H2768" t="s">
        <v>8246</v>
      </c>
      <c r="I2768">
        <v>1413442740</v>
      </c>
      <c r="J2768">
        <v>1410937483</v>
      </c>
      <c r="K2768" t="b">
        <v>1</v>
      </c>
      <c r="L2768">
        <v>263</v>
      </c>
      <c r="M2768" t="b">
        <v>1</v>
      </c>
      <c r="N2768" t="s">
        <v>8303</v>
      </c>
      <c r="O2768">
        <f t="shared" si="172"/>
        <v>112.3</v>
      </c>
      <c r="P2768">
        <f t="shared" si="173"/>
        <v>149.44</v>
      </c>
      <c r="Q2768" s="5" t="s">
        <v>8317</v>
      </c>
      <c r="R2768" t="s">
        <v>8357</v>
      </c>
      <c r="S2768" s="9">
        <f t="shared" si="174"/>
        <v>41898.961608796293</v>
      </c>
      <c r="T2768" s="9">
        <f t="shared" si="175"/>
        <v>41927.957638888889</v>
      </c>
    </row>
    <row r="2769" spans="1:20" ht="48">
      <c r="A2769">
        <v>2707</v>
      </c>
      <c r="B2769" s="3" t="s">
        <v>2707</v>
      </c>
      <c r="C2769" s="3" t="s">
        <v>6817</v>
      </c>
      <c r="D2769">
        <v>8000</v>
      </c>
      <c r="E2769">
        <v>28067.57</v>
      </c>
      <c r="F2769" t="s">
        <v>8219</v>
      </c>
      <c r="G2769" t="s">
        <v>8224</v>
      </c>
      <c r="H2769" t="s">
        <v>8246</v>
      </c>
      <c r="I2769">
        <v>1369637940</v>
      </c>
      <c r="J2769">
        <v>1367088443</v>
      </c>
      <c r="K2769" t="b">
        <v>1</v>
      </c>
      <c r="L2769">
        <v>394</v>
      </c>
      <c r="M2769" t="b">
        <v>1</v>
      </c>
      <c r="N2769" t="s">
        <v>8303</v>
      </c>
      <c r="O2769">
        <f t="shared" si="172"/>
        <v>350.84</v>
      </c>
      <c r="P2769">
        <f t="shared" si="173"/>
        <v>71.239999999999995</v>
      </c>
      <c r="Q2769" s="5" t="s">
        <v>8317</v>
      </c>
      <c r="R2769" t="s">
        <v>8357</v>
      </c>
      <c r="S2769" s="9">
        <f t="shared" si="174"/>
        <v>41391.449571759258</v>
      </c>
      <c r="T2769" s="9">
        <f t="shared" si="175"/>
        <v>41420.957638888889</v>
      </c>
    </row>
    <row r="2770" spans="1:20" ht="48">
      <c r="A2770">
        <v>2708</v>
      </c>
      <c r="B2770" s="3" t="s">
        <v>2708</v>
      </c>
      <c r="C2770" s="3" t="s">
        <v>6818</v>
      </c>
      <c r="D2770">
        <v>20000</v>
      </c>
      <c r="E2770">
        <v>46643.07</v>
      </c>
      <c r="F2770" t="s">
        <v>8219</v>
      </c>
      <c r="G2770" t="s">
        <v>8225</v>
      </c>
      <c r="H2770" t="s">
        <v>8247</v>
      </c>
      <c r="I2770">
        <v>1469119526</v>
      </c>
      <c r="J2770">
        <v>1463935526</v>
      </c>
      <c r="K2770" t="b">
        <v>1</v>
      </c>
      <c r="L2770">
        <v>1049</v>
      </c>
      <c r="M2770" t="b">
        <v>1</v>
      </c>
      <c r="N2770" t="s">
        <v>8303</v>
      </c>
      <c r="O2770">
        <f t="shared" si="172"/>
        <v>233.22</v>
      </c>
      <c r="P2770">
        <f t="shared" si="173"/>
        <v>44.46</v>
      </c>
      <c r="Q2770" s="5" t="s">
        <v>8317</v>
      </c>
      <c r="R2770" t="s">
        <v>8357</v>
      </c>
      <c r="S2770" s="9">
        <f t="shared" si="174"/>
        <v>42512.364884259259</v>
      </c>
      <c r="T2770" s="9">
        <f t="shared" si="175"/>
        <v>42572.364884259259</v>
      </c>
    </row>
    <row r="2771" spans="1:20" ht="48">
      <c r="A2771">
        <v>2709</v>
      </c>
      <c r="B2771" s="3" t="s">
        <v>2709</v>
      </c>
      <c r="C2771" s="3" t="s">
        <v>6819</v>
      </c>
      <c r="D2771">
        <v>50000</v>
      </c>
      <c r="E2771">
        <v>50803</v>
      </c>
      <c r="F2771" t="s">
        <v>8219</v>
      </c>
      <c r="G2771" t="s">
        <v>8224</v>
      </c>
      <c r="H2771" t="s">
        <v>8246</v>
      </c>
      <c r="I2771">
        <v>1475553540</v>
      </c>
      <c r="J2771">
        <v>1472528141</v>
      </c>
      <c r="K2771" t="b">
        <v>1</v>
      </c>
      <c r="L2771">
        <v>308</v>
      </c>
      <c r="M2771" t="b">
        <v>1</v>
      </c>
      <c r="N2771" t="s">
        <v>8303</v>
      </c>
      <c r="O2771">
        <f t="shared" si="172"/>
        <v>101.61</v>
      </c>
      <c r="P2771">
        <f t="shared" si="173"/>
        <v>164.94</v>
      </c>
      <c r="Q2771" s="5" t="s">
        <v>8317</v>
      </c>
      <c r="R2771" t="s">
        <v>8357</v>
      </c>
      <c r="S2771" s="9">
        <f t="shared" si="174"/>
        <v>42611.816446759258</v>
      </c>
      <c r="T2771" s="9">
        <f t="shared" si="175"/>
        <v>42646.832638888889</v>
      </c>
    </row>
    <row r="2772" spans="1:20" ht="32">
      <c r="A2772">
        <v>2710</v>
      </c>
      <c r="B2772" s="3" t="s">
        <v>2710</v>
      </c>
      <c r="C2772" s="3" t="s">
        <v>6820</v>
      </c>
      <c r="D2772">
        <v>60000</v>
      </c>
      <c r="E2772">
        <v>92340.21</v>
      </c>
      <c r="F2772" t="s">
        <v>8219</v>
      </c>
      <c r="G2772" t="s">
        <v>8224</v>
      </c>
      <c r="H2772" t="s">
        <v>8246</v>
      </c>
      <c r="I2772">
        <v>1407549600</v>
      </c>
      <c r="J2772">
        <v>1404797428</v>
      </c>
      <c r="K2772" t="b">
        <v>1</v>
      </c>
      <c r="L2772">
        <v>1088</v>
      </c>
      <c r="M2772" t="b">
        <v>1</v>
      </c>
      <c r="N2772" t="s">
        <v>8303</v>
      </c>
      <c r="O2772">
        <f t="shared" si="172"/>
        <v>153.9</v>
      </c>
      <c r="P2772">
        <f t="shared" si="173"/>
        <v>84.87</v>
      </c>
      <c r="Q2772" s="5" t="s">
        <v>8317</v>
      </c>
      <c r="R2772" t="s">
        <v>8357</v>
      </c>
      <c r="S2772" s="9">
        <f t="shared" si="174"/>
        <v>41827.896157407406</v>
      </c>
      <c r="T2772" s="9">
        <f t="shared" si="175"/>
        <v>41859.75</v>
      </c>
    </row>
    <row r="2773" spans="1:20" ht="48">
      <c r="A2773">
        <v>2711</v>
      </c>
      <c r="B2773" s="3" t="s">
        <v>2711</v>
      </c>
      <c r="C2773" s="3" t="s">
        <v>6821</v>
      </c>
      <c r="D2773">
        <v>3910</v>
      </c>
      <c r="E2773">
        <v>3938</v>
      </c>
      <c r="F2773" t="s">
        <v>8219</v>
      </c>
      <c r="G2773" t="s">
        <v>8225</v>
      </c>
      <c r="H2773" t="s">
        <v>8247</v>
      </c>
      <c r="I2773">
        <v>1403301660</v>
      </c>
      <c r="J2773">
        <v>1400694790</v>
      </c>
      <c r="K2773" t="b">
        <v>1</v>
      </c>
      <c r="L2773">
        <v>73</v>
      </c>
      <c r="M2773" t="b">
        <v>1</v>
      </c>
      <c r="N2773" t="s">
        <v>8303</v>
      </c>
      <c r="O2773">
        <f t="shared" si="172"/>
        <v>100.72</v>
      </c>
      <c r="P2773">
        <f t="shared" si="173"/>
        <v>53.95</v>
      </c>
      <c r="Q2773" s="5" t="s">
        <v>8317</v>
      </c>
      <c r="R2773" t="s">
        <v>8357</v>
      </c>
      <c r="S2773" s="9">
        <f t="shared" si="174"/>
        <v>41780.411921296291</v>
      </c>
      <c r="T2773" s="9">
        <f t="shared" si="175"/>
        <v>41810.584027777775</v>
      </c>
    </row>
    <row r="2774" spans="1:20" ht="48">
      <c r="A2774">
        <v>2712</v>
      </c>
      <c r="B2774" s="3" t="s">
        <v>2712</v>
      </c>
      <c r="C2774" s="3" t="s">
        <v>6822</v>
      </c>
      <c r="D2774">
        <v>5500</v>
      </c>
      <c r="E2774">
        <v>7226</v>
      </c>
      <c r="F2774" t="s">
        <v>8219</v>
      </c>
      <c r="G2774" t="s">
        <v>8224</v>
      </c>
      <c r="H2774" t="s">
        <v>8246</v>
      </c>
      <c r="I2774">
        <v>1373738400</v>
      </c>
      <c r="J2774">
        <v>1370568560</v>
      </c>
      <c r="K2774" t="b">
        <v>1</v>
      </c>
      <c r="L2774">
        <v>143</v>
      </c>
      <c r="M2774" t="b">
        <v>1</v>
      </c>
      <c r="N2774" t="s">
        <v>8303</v>
      </c>
      <c r="O2774">
        <f t="shared" si="172"/>
        <v>131.38</v>
      </c>
      <c r="P2774">
        <f t="shared" si="173"/>
        <v>50.53</v>
      </c>
      <c r="Q2774" s="5" t="s">
        <v>8317</v>
      </c>
      <c r="R2774" t="s">
        <v>8357</v>
      </c>
      <c r="S2774" s="9">
        <f t="shared" si="174"/>
        <v>41431.728703703702</v>
      </c>
      <c r="T2774" s="9">
        <f t="shared" si="175"/>
        <v>41468.416666666664</v>
      </c>
    </row>
    <row r="2775" spans="1:20" ht="48">
      <c r="A2775">
        <v>2713</v>
      </c>
      <c r="B2775" s="3" t="s">
        <v>2713</v>
      </c>
      <c r="C2775" s="3" t="s">
        <v>6823</v>
      </c>
      <c r="D2775">
        <v>150000</v>
      </c>
      <c r="E2775">
        <v>153362</v>
      </c>
      <c r="F2775" t="s">
        <v>8219</v>
      </c>
      <c r="G2775" t="s">
        <v>8224</v>
      </c>
      <c r="H2775" t="s">
        <v>8246</v>
      </c>
      <c r="I2775">
        <v>1450971684</v>
      </c>
      <c r="J2775">
        <v>1447515684</v>
      </c>
      <c r="K2775" t="b">
        <v>1</v>
      </c>
      <c r="L2775">
        <v>1420</v>
      </c>
      <c r="M2775" t="b">
        <v>1</v>
      </c>
      <c r="N2775" t="s">
        <v>8303</v>
      </c>
      <c r="O2775">
        <f t="shared" si="172"/>
        <v>102.24</v>
      </c>
      <c r="P2775">
        <f t="shared" si="173"/>
        <v>108</v>
      </c>
      <c r="Q2775" s="5" t="s">
        <v>8317</v>
      </c>
      <c r="R2775" t="s">
        <v>8357</v>
      </c>
      <c r="S2775" s="9">
        <f t="shared" si="174"/>
        <v>42322.320416666662</v>
      </c>
      <c r="T2775" s="9">
        <f t="shared" si="175"/>
        <v>42362.320416666662</v>
      </c>
    </row>
    <row r="2776" spans="1:20" ht="32">
      <c r="A2776">
        <v>2714</v>
      </c>
      <c r="B2776" s="3" t="s">
        <v>2714</v>
      </c>
      <c r="C2776" s="3" t="s">
        <v>6824</v>
      </c>
      <c r="D2776">
        <v>25000</v>
      </c>
      <c r="E2776">
        <v>29089</v>
      </c>
      <c r="F2776" t="s">
        <v>8219</v>
      </c>
      <c r="G2776" t="s">
        <v>8224</v>
      </c>
      <c r="H2776" t="s">
        <v>8246</v>
      </c>
      <c r="I2776">
        <v>1476486000</v>
      </c>
      <c r="J2776">
        <v>1474040596</v>
      </c>
      <c r="K2776" t="b">
        <v>1</v>
      </c>
      <c r="L2776">
        <v>305</v>
      </c>
      <c r="M2776" t="b">
        <v>1</v>
      </c>
      <c r="N2776" t="s">
        <v>8303</v>
      </c>
      <c r="O2776">
        <f t="shared" si="172"/>
        <v>116.36</v>
      </c>
      <c r="P2776">
        <f t="shared" si="173"/>
        <v>95.37</v>
      </c>
      <c r="Q2776" s="5" t="s">
        <v>8317</v>
      </c>
      <c r="R2776" t="s">
        <v>8357</v>
      </c>
      <c r="S2776" s="9">
        <f t="shared" si="174"/>
        <v>42629.321712962956</v>
      </c>
      <c r="T2776" s="9">
        <f t="shared" si="175"/>
        <v>42657.624999999993</v>
      </c>
    </row>
    <row r="2777" spans="1:20" ht="48">
      <c r="A2777">
        <v>2715</v>
      </c>
      <c r="B2777" s="3" t="s">
        <v>2715</v>
      </c>
      <c r="C2777" s="3" t="s">
        <v>6825</v>
      </c>
      <c r="D2777">
        <v>12000</v>
      </c>
      <c r="E2777">
        <v>31754.69</v>
      </c>
      <c r="F2777" t="s">
        <v>8219</v>
      </c>
      <c r="G2777" t="s">
        <v>8224</v>
      </c>
      <c r="H2777" t="s">
        <v>8246</v>
      </c>
      <c r="I2777">
        <v>1456047228</v>
      </c>
      <c r="J2777">
        <v>1453109628</v>
      </c>
      <c r="K2777" t="b">
        <v>1</v>
      </c>
      <c r="L2777">
        <v>551</v>
      </c>
      <c r="M2777" t="b">
        <v>1</v>
      </c>
      <c r="N2777" t="s">
        <v>8303</v>
      </c>
      <c r="O2777">
        <f t="shared" si="172"/>
        <v>264.62</v>
      </c>
      <c r="P2777">
        <f t="shared" si="173"/>
        <v>57.63</v>
      </c>
      <c r="Q2777" s="5" t="s">
        <v>8317</v>
      </c>
      <c r="R2777" t="s">
        <v>8357</v>
      </c>
      <c r="S2777" s="9">
        <f t="shared" si="174"/>
        <v>42387.065138888887</v>
      </c>
      <c r="T2777" s="9">
        <f t="shared" si="175"/>
        <v>42421.065138888887</v>
      </c>
    </row>
    <row r="2778" spans="1:20" ht="64">
      <c r="A2778">
        <v>2716</v>
      </c>
      <c r="B2778" s="3" t="s">
        <v>2716</v>
      </c>
      <c r="C2778" s="3" t="s">
        <v>6826</v>
      </c>
      <c r="D2778">
        <v>10000</v>
      </c>
      <c r="E2778">
        <v>11998.01</v>
      </c>
      <c r="F2778" t="s">
        <v>8219</v>
      </c>
      <c r="G2778" t="s">
        <v>8236</v>
      </c>
      <c r="H2778" t="s">
        <v>8249</v>
      </c>
      <c r="I2778">
        <v>1444291193</v>
      </c>
      <c r="J2778">
        <v>1441699193</v>
      </c>
      <c r="K2778" t="b">
        <v>1</v>
      </c>
      <c r="L2778">
        <v>187</v>
      </c>
      <c r="M2778" t="b">
        <v>1</v>
      </c>
      <c r="N2778" t="s">
        <v>8303</v>
      </c>
      <c r="O2778">
        <f t="shared" si="172"/>
        <v>119.98</v>
      </c>
      <c r="P2778">
        <f t="shared" si="173"/>
        <v>64.16</v>
      </c>
      <c r="Q2778" s="5" t="s">
        <v>8317</v>
      </c>
      <c r="R2778" t="s">
        <v>8357</v>
      </c>
      <c r="S2778" s="9">
        <f t="shared" si="174"/>
        <v>42254.999918981477</v>
      </c>
      <c r="T2778" s="9">
        <f t="shared" si="175"/>
        <v>42284.999918981477</v>
      </c>
    </row>
    <row r="2779" spans="1:20" ht="48">
      <c r="A2779">
        <v>2717</v>
      </c>
      <c r="B2779" s="3" t="s">
        <v>2717</v>
      </c>
      <c r="C2779" s="3" t="s">
        <v>6827</v>
      </c>
      <c r="D2779">
        <v>25000</v>
      </c>
      <c r="E2779">
        <v>30026</v>
      </c>
      <c r="F2779" t="s">
        <v>8219</v>
      </c>
      <c r="G2779" t="s">
        <v>8224</v>
      </c>
      <c r="H2779" t="s">
        <v>8246</v>
      </c>
      <c r="I2779">
        <v>1417906649</v>
      </c>
      <c r="J2779">
        <v>1414015049</v>
      </c>
      <c r="K2779" t="b">
        <v>1</v>
      </c>
      <c r="L2779">
        <v>325</v>
      </c>
      <c r="M2779" t="b">
        <v>1</v>
      </c>
      <c r="N2779" t="s">
        <v>8303</v>
      </c>
      <c r="O2779">
        <f t="shared" si="172"/>
        <v>120.1</v>
      </c>
      <c r="P2779">
        <f t="shared" si="173"/>
        <v>92.39</v>
      </c>
      <c r="Q2779" s="5" t="s">
        <v>8317</v>
      </c>
      <c r="R2779" t="s">
        <v>8357</v>
      </c>
      <c r="S2779" s="9">
        <f t="shared" si="174"/>
        <v>41934.581585648142</v>
      </c>
      <c r="T2779" s="9">
        <f t="shared" si="175"/>
        <v>41979.623252314814</v>
      </c>
    </row>
    <row r="2780" spans="1:20" ht="48">
      <c r="A2780">
        <v>2718</v>
      </c>
      <c r="B2780" s="3" t="s">
        <v>2718</v>
      </c>
      <c r="C2780" s="3" t="s">
        <v>6828</v>
      </c>
      <c r="D2780">
        <v>18000</v>
      </c>
      <c r="E2780">
        <v>18645</v>
      </c>
      <c r="F2780" t="s">
        <v>8219</v>
      </c>
      <c r="G2780" t="s">
        <v>8224</v>
      </c>
      <c r="H2780" t="s">
        <v>8246</v>
      </c>
      <c r="I2780">
        <v>1462316400</v>
      </c>
      <c r="J2780">
        <v>1459865945</v>
      </c>
      <c r="K2780" t="b">
        <v>1</v>
      </c>
      <c r="L2780">
        <v>148</v>
      </c>
      <c r="M2780" t="b">
        <v>1</v>
      </c>
      <c r="N2780" t="s">
        <v>8303</v>
      </c>
      <c r="O2780">
        <f t="shared" si="172"/>
        <v>103.58</v>
      </c>
      <c r="P2780">
        <f t="shared" si="173"/>
        <v>125.98</v>
      </c>
      <c r="Q2780" s="5" t="s">
        <v>8317</v>
      </c>
      <c r="R2780" t="s">
        <v>8357</v>
      </c>
      <c r="S2780" s="9">
        <f t="shared" si="174"/>
        <v>42465.263252314813</v>
      </c>
      <c r="T2780" s="9">
        <f t="shared" si="175"/>
        <v>42493.624999999993</v>
      </c>
    </row>
    <row r="2781" spans="1:20" ht="48">
      <c r="A2781">
        <v>2719</v>
      </c>
      <c r="B2781" s="3" t="s">
        <v>2719</v>
      </c>
      <c r="C2781" s="3" t="s">
        <v>6829</v>
      </c>
      <c r="D2781">
        <v>6000</v>
      </c>
      <c r="E2781">
        <v>6530</v>
      </c>
      <c r="F2781" t="s">
        <v>8219</v>
      </c>
      <c r="G2781" t="s">
        <v>8224</v>
      </c>
      <c r="H2781" t="s">
        <v>8246</v>
      </c>
      <c r="I2781">
        <v>1460936694</v>
      </c>
      <c r="J2781">
        <v>1455756294</v>
      </c>
      <c r="K2781" t="b">
        <v>0</v>
      </c>
      <c r="L2781">
        <v>69</v>
      </c>
      <c r="M2781" t="b">
        <v>1</v>
      </c>
      <c r="N2781" t="s">
        <v>8303</v>
      </c>
      <c r="O2781">
        <f t="shared" si="172"/>
        <v>108.83</v>
      </c>
      <c r="P2781">
        <f t="shared" si="173"/>
        <v>94.64</v>
      </c>
      <c r="Q2781" s="5" t="s">
        <v>8317</v>
      </c>
      <c r="R2781" t="s">
        <v>8357</v>
      </c>
      <c r="S2781" s="9">
        <f t="shared" si="174"/>
        <v>42417.697847222218</v>
      </c>
      <c r="T2781" s="9">
        <f t="shared" si="175"/>
        <v>42477.656180555554</v>
      </c>
    </row>
    <row r="2782" spans="1:20" ht="48">
      <c r="A2782">
        <v>2720</v>
      </c>
      <c r="B2782" s="3" t="s">
        <v>2720</v>
      </c>
      <c r="C2782" s="3" t="s">
        <v>6830</v>
      </c>
      <c r="D2782">
        <v>25000</v>
      </c>
      <c r="E2782">
        <v>29531</v>
      </c>
      <c r="F2782" t="s">
        <v>8219</v>
      </c>
      <c r="G2782" t="s">
        <v>8224</v>
      </c>
      <c r="H2782" t="s">
        <v>8246</v>
      </c>
      <c r="I2782">
        <v>1478866253</v>
      </c>
      <c r="J2782">
        <v>1476270653</v>
      </c>
      <c r="K2782" t="b">
        <v>0</v>
      </c>
      <c r="L2782">
        <v>173</v>
      </c>
      <c r="M2782" t="b">
        <v>1</v>
      </c>
      <c r="N2782" t="s">
        <v>8303</v>
      </c>
      <c r="O2782">
        <f t="shared" si="172"/>
        <v>118.12</v>
      </c>
      <c r="P2782">
        <f t="shared" si="173"/>
        <v>170.7</v>
      </c>
      <c r="Q2782" s="5" t="s">
        <v>8317</v>
      </c>
      <c r="R2782" t="s">
        <v>8357</v>
      </c>
      <c r="S2782" s="9">
        <f t="shared" si="174"/>
        <v>42655.132557870369</v>
      </c>
      <c r="T2782" s="9">
        <f t="shared" si="175"/>
        <v>42685.174224537033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s="5" t="s">
        <v>8317</v>
      </c>
      <c r="R2783" t="s">
        <v>8318</v>
      </c>
      <c r="S2783" s="9">
        <f t="shared" si="174"/>
        <v>42018.608263888884</v>
      </c>
      <c r="T2783" s="9">
        <f t="shared" si="175"/>
        <v>42046.958333333336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s="5" t="s">
        <v>8317</v>
      </c>
      <c r="R2784" t="s">
        <v>8318</v>
      </c>
      <c r="S2784" s="9">
        <f t="shared" si="174"/>
        <v>42026.591643518514</v>
      </c>
      <c r="T2784" s="9">
        <f t="shared" si="175"/>
        <v>42051.874305555553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</v>
      </c>
      <c r="Q2785" s="5" t="s">
        <v>8317</v>
      </c>
      <c r="R2785" t="s">
        <v>8318</v>
      </c>
      <c r="S2785" s="9">
        <f t="shared" si="174"/>
        <v>42103.201921296299</v>
      </c>
      <c r="T2785" s="9">
        <f t="shared" si="175"/>
        <v>42117.201921296299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s="5" t="s">
        <v>8317</v>
      </c>
      <c r="R2786" t="s">
        <v>8318</v>
      </c>
      <c r="S2786" s="9">
        <f t="shared" si="174"/>
        <v>41920.454201388886</v>
      </c>
      <c r="T2786" s="9">
        <f t="shared" si="175"/>
        <v>41941.454201388886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36.86</v>
      </c>
      <c r="Q2787" s="5" t="s">
        <v>8317</v>
      </c>
      <c r="R2787" t="s">
        <v>8318</v>
      </c>
      <c r="S2787" s="9">
        <f t="shared" si="174"/>
        <v>42557.856099537035</v>
      </c>
      <c r="T2787" s="9">
        <f t="shared" si="175"/>
        <v>42587.541666666664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</v>
      </c>
      <c r="Q2788" s="5" t="s">
        <v>8317</v>
      </c>
      <c r="R2788" t="s">
        <v>8318</v>
      </c>
      <c r="S2788" s="9">
        <f t="shared" si="174"/>
        <v>41815.235879629625</v>
      </c>
      <c r="T2788" s="9">
        <f t="shared" si="175"/>
        <v>41829.235879629625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s="5" t="s">
        <v>8317</v>
      </c>
      <c r="R2789" t="s">
        <v>8318</v>
      </c>
      <c r="S2789" s="9">
        <f t="shared" si="174"/>
        <v>41807.865185185183</v>
      </c>
      <c r="T2789" s="9">
        <f t="shared" si="175"/>
        <v>41837.865185185183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s="5" t="s">
        <v>8317</v>
      </c>
      <c r="R2790" t="s">
        <v>8318</v>
      </c>
      <c r="S2790" s="9">
        <f t="shared" si="174"/>
        <v>42550.36855324074</v>
      </c>
      <c r="T2790" s="9">
        <f t="shared" si="175"/>
        <v>42580.36855324074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126.46</v>
      </c>
      <c r="Q2791" s="5" t="s">
        <v>8317</v>
      </c>
      <c r="R2791" t="s">
        <v>8318</v>
      </c>
      <c r="S2791" s="9">
        <f t="shared" si="174"/>
        <v>42055.679791666662</v>
      </c>
      <c r="T2791" s="9">
        <f t="shared" si="175"/>
        <v>42074.833333333336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47.88</v>
      </c>
      <c r="Q2792" s="5" t="s">
        <v>8317</v>
      </c>
      <c r="R2792" t="s">
        <v>8318</v>
      </c>
      <c r="S2792" s="9">
        <f t="shared" si="174"/>
        <v>42016.605358796289</v>
      </c>
      <c r="T2792" s="9">
        <f t="shared" si="175"/>
        <v>42046.605358796289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73.209999999999994</v>
      </c>
      <c r="Q2793" s="5" t="s">
        <v>8317</v>
      </c>
      <c r="R2793" t="s">
        <v>8318</v>
      </c>
      <c r="S2793" s="9">
        <f t="shared" si="174"/>
        <v>42591.566655092589</v>
      </c>
      <c r="T2793" s="9">
        <f t="shared" si="175"/>
        <v>42621.833333333336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89.67</v>
      </c>
      <c r="Q2794" s="5" t="s">
        <v>8317</v>
      </c>
      <c r="R2794" t="s">
        <v>8318</v>
      </c>
      <c r="S2794" s="9">
        <f t="shared" si="174"/>
        <v>42182.897673611107</v>
      </c>
      <c r="T2794" s="9">
        <f t="shared" si="175"/>
        <v>42227.897673611107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151.46</v>
      </c>
      <c r="Q2795" s="5" t="s">
        <v>8317</v>
      </c>
      <c r="R2795" t="s">
        <v>8318</v>
      </c>
      <c r="S2795" s="9">
        <f t="shared" si="174"/>
        <v>42176.085706018515</v>
      </c>
      <c r="T2795" s="9">
        <f t="shared" si="175"/>
        <v>42206.085706018515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s="5" t="s">
        <v>8317</v>
      </c>
      <c r="R2796" t="s">
        <v>8318</v>
      </c>
      <c r="S2796" s="9">
        <f t="shared" si="174"/>
        <v>42416.35832175926</v>
      </c>
      <c r="T2796" s="9">
        <f t="shared" si="175"/>
        <v>42432.458333333336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s="5" t="s">
        <v>8317</v>
      </c>
      <c r="R2797" t="s">
        <v>8318</v>
      </c>
      <c r="S2797" s="9">
        <f t="shared" si="174"/>
        <v>41780.192604166667</v>
      </c>
      <c r="T2797" s="9">
        <f t="shared" si="175"/>
        <v>41796.625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s="5" t="s">
        <v>8317</v>
      </c>
      <c r="R2798" t="s">
        <v>8318</v>
      </c>
      <c r="S2798" s="9">
        <f t="shared" si="174"/>
        <v>41795.194768518515</v>
      </c>
      <c r="T2798" s="9">
        <f t="shared" si="175"/>
        <v>41825.194768518515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87.36</v>
      </c>
      <c r="Q2799" s="5" t="s">
        <v>8317</v>
      </c>
      <c r="R2799" t="s">
        <v>8318</v>
      </c>
      <c r="S2799" s="9">
        <f t="shared" si="174"/>
        <v>41798.606944444444</v>
      </c>
      <c r="T2799" s="9">
        <f t="shared" si="175"/>
        <v>41828.606944444444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</v>
      </c>
      <c r="Q2800" s="5" t="s">
        <v>8317</v>
      </c>
      <c r="R2800" t="s">
        <v>8318</v>
      </c>
      <c r="S2800" s="9">
        <f t="shared" si="174"/>
        <v>42201.341678240737</v>
      </c>
      <c r="T2800" s="9">
        <f t="shared" si="175"/>
        <v>42216.333333333336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44.86</v>
      </c>
      <c r="Q2801" s="5" t="s">
        <v>8317</v>
      </c>
      <c r="R2801" t="s">
        <v>8318</v>
      </c>
      <c r="S2801" s="9">
        <f t="shared" si="174"/>
        <v>42506.93136574074</v>
      </c>
      <c r="T2801" s="9">
        <f t="shared" si="175"/>
        <v>42538.333333333336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s="5" t="s">
        <v>8317</v>
      </c>
      <c r="R2802" t="s">
        <v>8318</v>
      </c>
      <c r="S2802" s="9">
        <f t="shared" si="174"/>
        <v>41948.219513888886</v>
      </c>
      <c r="T2802" s="9">
        <f t="shared" si="175"/>
        <v>42008.219513888886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</v>
      </c>
      <c r="Q2803" s="5" t="s">
        <v>8317</v>
      </c>
      <c r="R2803" t="s">
        <v>8318</v>
      </c>
      <c r="S2803" s="9">
        <f t="shared" si="174"/>
        <v>41899.909826388888</v>
      </c>
      <c r="T2803" s="9">
        <f t="shared" si="175"/>
        <v>41922.125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</v>
      </c>
      <c r="Q2804" s="5" t="s">
        <v>8317</v>
      </c>
      <c r="R2804" t="s">
        <v>8318</v>
      </c>
      <c r="S2804" s="9">
        <f t="shared" si="174"/>
        <v>42192.313738425924</v>
      </c>
      <c r="T2804" s="9">
        <f t="shared" si="175"/>
        <v>42222.313738425924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</v>
      </c>
      <c r="Q2805" s="5" t="s">
        <v>8317</v>
      </c>
      <c r="R2805" t="s">
        <v>8318</v>
      </c>
      <c r="S2805" s="9">
        <f t="shared" si="174"/>
        <v>42157.732361111113</v>
      </c>
      <c r="T2805" s="9">
        <f t="shared" si="175"/>
        <v>42200.666666666664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s="5" t="s">
        <v>8317</v>
      </c>
      <c r="R2806" t="s">
        <v>8318</v>
      </c>
      <c r="S2806" s="9">
        <f t="shared" si="174"/>
        <v>41881.120254629626</v>
      </c>
      <c r="T2806" s="9">
        <f t="shared" si="175"/>
        <v>41911.120254629626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s="5" t="s">
        <v>8317</v>
      </c>
      <c r="R2807" t="s">
        <v>8318</v>
      </c>
      <c r="S2807" s="9">
        <f t="shared" si="174"/>
        <v>42213.1721412037</v>
      </c>
      <c r="T2807" s="9">
        <f t="shared" si="175"/>
        <v>42238.1721412037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s="5" t="s">
        <v>8317</v>
      </c>
      <c r="R2808" t="s">
        <v>8318</v>
      </c>
      <c r="S2808" s="9">
        <f t="shared" si="174"/>
        <v>42184.933912037035</v>
      </c>
      <c r="T2808" s="9">
        <f t="shared" si="175"/>
        <v>42221.124999999993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s="5" t="s">
        <v>8317</v>
      </c>
      <c r="R2809" t="s">
        <v>8318</v>
      </c>
      <c r="S2809" s="9">
        <f t="shared" si="174"/>
        <v>42154.539791666662</v>
      </c>
      <c r="T2809" s="9">
        <f t="shared" si="175"/>
        <v>42184.539791666662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65.38</v>
      </c>
      <c r="Q2810" s="5" t="s">
        <v>8317</v>
      </c>
      <c r="R2810" t="s">
        <v>8318</v>
      </c>
      <c r="S2810" s="9">
        <f t="shared" si="174"/>
        <v>42208.513136574074</v>
      </c>
      <c r="T2810" s="9">
        <f t="shared" si="175"/>
        <v>42238.513136574074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</v>
      </c>
      <c r="Q2811" s="5" t="s">
        <v>8317</v>
      </c>
      <c r="R2811" t="s">
        <v>8318</v>
      </c>
      <c r="S2811" s="9">
        <f t="shared" si="174"/>
        <v>42451.163483796299</v>
      </c>
      <c r="T2811" s="9">
        <f t="shared" si="175"/>
        <v>42459.277083333327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s="5" t="s">
        <v>8317</v>
      </c>
      <c r="R2812" t="s">
        <v>8318</v>
      </c>
      <c r="S2812" s="9">
        <f t="shared" si="174"/>
        <v>41758.806296296294</v>
      </c>
      <c r="T2812" s="9">
        <f t="shared" si="175"/>
        <v>41790.832638888889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</v>
      </c>
      <c r="Q2813" s="5" t="s">
        <v>8317</v>
      </c>
      <c r="R2813" t="s">
        <v>8318</v>
      </c>
      <c r="S2813" s="9">
        <f t="shared" si="174"/>
        <v>42028.163229166668</v>
      </c>
      <c r="T2813" s="9">
        <f t="shared" si="175"/>
        <v>42058.163229166668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</v>
      </c>
      <c r="Q2814" s="5" t="s">
        <v>8317</v>
      </c>
      <c r="R2814" t="s">
        <v>8318</v>
      </c>
      <c r="S2814" s="9">
        <f t="shared" si="174"/>
        <v>42054.410856481474</v>
      </c>
      <c r="T2814" s="9">
        <f t="shared" si="175"/>
        <v>42099.833333333336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37.21</v>
      </c>
      <c r="Q2815" s="5" t="s">
        <v>8317</v>
      </c>
      <c r="R2815" t="s">
        <v>8318</v>
      </c>
      <c r="S2815" s="9">
        <f t="shared" si="174"/>
        <v>42693.409270833326</v>
      </c>
      <c r="T2815" s="9">
        <f t="shared" si="175"/>
        <v>42718.409270833326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s="5" t="s">
        <v>8317</v>
      </c>
      <c r="R2816" t="s">
        <v>8318</v>
      </c>
      <c r="S2816" s="9">
        <f t="shared" si="174"/>
        <v>42103.066145833327</v>
      </c>
      <c r="T2816" s="9">
        <f t="shared" si="175"/>
        <v>42133.066145833327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s="5" t="s">
        <v>8317</v>
      </c>
      <c r="R2817" t="s">
        <v>8318</v>
      </c>
      <c r="S2817" s="9">
        <f t="shared" si="174"/>
        <v>42559.443391203698</v>
      </c>
      <c r="T2817" s="9">
        <f t="shared" si="175"/>
        <v>42589.443391203698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ROUND((E2818/D2818*100),2)</f>
        <v>141.57</v>
      </c>
      <c r="P2818">
        <f t="shared" ref="P2818:P2881" si="177">ROUND((E2818/L2818),2)</f>
        <v>25.13</v>
      </c>
      <c r="Q2818" s="5" t="s">
        <v>8317</v>
      </c>
      <c r="R2818" t="s">
        <v>8318</v>
      </c>
      <c r="S2818" s="9">
        <f t="shared" si="174"/>
        <v>42188.134166666663</v>
      </c>
      <c r="T2818" s="9">
        <f t="shared" si="175"/>
        <v>42218.333333333336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23.64</v>
      </c>
      <c r="Q2819" s="5" t="s">
        <v>8317</v>
      </c>
      <c r="R2819" t="s">
        <v>8318</v>
      </c>
      <c r="S2819" s="9">
        <f t="shared" ref="S2819:S2882" si="178">(J2819/86400)+25569+(-8/24)</f>
        <v>42023.30164351852</v>
      </c>
      <c r="T2819" s="9">
        <f t="shared" ref="T2819:T2882" si="179">(I2819/86400)+25569+(-8/24)</f>
        <v>42063.30164351852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s="5" t="s">
        <v>8317</v>
      </c>
      <c r="R2820" t="s">
        <v>8318</v>
      </c>
      <c r="S2820" s="9">
        <f t="shared" si="178"/>
        <v>42250.264884259253</v>
      </c>
      <c r="T2820" s="9">
        <f t="shared" si="179"/>
        <v>42270.264884259253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s="5" t="s">
        <v>8317</v>
      </c>
      <c r="R2821" t="s">
        <v>8318</v>
      </c>
      <c r="S2821" s="9">
        <f t="shared" si="178"/>
        <v>42139.192233796297</v>
      </c>
      <c r="T2821" s="9">
        <f t="shared" si="179"/>
        <v>42169.192233796297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s="5" t="s">
        <v>8317</v>
      </c>
      <c r="R2822" t="s">
        <v>8318</v>
      </c>
      <c r="S2822" s="9">
        <f t="shared" si="178"/>
        <v>42401.277650462966</v>
      </c>
      <c r="T2822" s="9">
        <f t="shared" si="179"/>
        <v>42425.666666666664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s="5" t="s">
        <v>8317</v>
      </c>
      <c r="R2823" t="s">
        <v>8318</v>
      </c>
      <c r="S2823" s="9">
        <f t="shared" si="178"/>
        <v>41875.589525462965</v>
      </c>
      <c r="T2823" s="9">
        <f t="shared" si="179"/>
        <v>41905.589525462965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s="5" t="s">
        <v>8317</v>
      </c>
      <c r="R2824" t="s">
        <v>8318</v>
      </c>
      <c r="S2824" s="9">
        <f t="shared" si="178"/>
        <v>42060.350601851846</v>
      </c>
      <c r="T2824" s="9">
        <f t="shared" si="179"/>
        <v>42090.308935185181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s="5" t="s">
        <v>8317</v>
      </c>
      <c r="R2825" t="s">
        <v>8318</v>
      </c>
      <c r="S2825" s="9">
        <f t="shared" si="178"/>
        <v>42066.678310185183</v>
      </c>
      <c r="T2825" s="9">
        <f t="shared" si="179"/>
        <v>42094.624305555553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s="5" t="s">
        <v>8317</v>
      </c>
      <c r="R2826" t="s">
        <v>8318</v>
      </c>
      <c r="S2826" s="9">
        <f t="shared" si="178"/>
        <v>42135.9374537037</v>
      </c>
      <c r="T2826" s="9">
        <f t="shared" si="179"/>
        <v>42167.738194444442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s="5" t="s">
        <v>8317</v>
      </c>
      <c r="R2827" t="s">
        <v>8318</v>
      </c>
      <c r="S2827" s="9">
        <f t="shared" si="178"/>
        <v>42312.459328703706</v>
      </c>
      <c r="T2827" s="9">
        <f t="shared" si="179"/>
        <v>42342.459328703706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s="5" t="s">
        <v>8317</v>
      </c>
      <c r="R2828" t="s">
        <v>8318</v>
      </c>
      <c r="S2828" s="9">
        <f t="shared" si="178"/>
        <v>42170.701527777775</v>
      </c>
      <c r="T2828" s="9">
        <f t="shared" si="179"/>
        <v>42194.958333333336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s="5" t="s">
        <v>8317</v>
      </c>
      <c r="R2829" t="s">
        <v>8318</v>
      </c>
      <c r="S2829" s="9">
        <f t="shared" si="178"/>
        <v>42494.350300925922</v>
      </c>
      <c r="T2829" s="9">
        <f t="shared" si="179"/>
        <v>42524.354166666664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s="5" t="s">
        <v>8317</v>
      </c>
      <c r="R2830" t="s">
        <v>8318</v>
      </c>
      <c r="S2830" s="9">
        <f t="shared" si="178"/>
        <v>42253.931354166663</v>
      </c>
      <c r="T2830" s="9">
        <f t="shared" si="179"/>
        <v>42279.624999999993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s="5" t="s">
        <v>8317</v>
      </c>
      <c r="R2831" t="s">
        <v>8318</v>
      </c>
      <c r="S2831" s="9">
        <f t="shared" si="178"/>
        <v>42495.100902777776</v>
      </c>
      <c r="T2831" s="9">
        <f t="shared" si="179"/>
        <v>42523.100902777776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s="5" t="s">
        <v>8317</v>
      </c>
      <c r="R2832" t="s">
        <v>8318</v>
      </c>
      <c r="S2832" s="9">
        <f t="shared" si="178"/>
        <v>41758.506342592591</v>
      </c>
      <c r="T2832" s="9">
        <f t="shared" si="179"/>
        <v>41770.832638888889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s="5" t="s">
        <v>8317</v>
      </c>
      <c r="R2833" t="s">
        <v>8318</v>
      </c>
      <c r="S2833" s="9">
        <f t="shared" si="178"/>
        <v>42171.491550925923</v>
      </c>
      <c r="T2833" s="9">
        <f t="shared" si="179"/>
        <v>42201.491550925923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30.19</v>
      </c>
      <c r="Q2834" s="5" t="s">
        <v>8317</v>
      </c>
      <c r="R2834" t="s">
        <v>8318</v>
      </c>
      <c r="S2834" s="9">
        <f t="shared" si="178"/>
        <v>41938.376087962963</v>
      </c>
      <c r="T2834" s="9">
        <f t="shared" si="179"/>
        <v>41966.583333333336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83.51</v>
      </c>
      <c r="Q2835" s="5" t="s">
        <v>8317</v>
      </c>
      <c r="R2835" t="s">
        <v>8318</v>
      </c>
      <c r="S2835" s="9">
        <f t="shared" si="178"/>
        <v>42267.794363425921</v>
      </c>
      <c r="T2835" s="9">
        <f t="shared" si="179"/>
        <v>42287.749999999993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s="5" t="s">
        <v>8317</v>
      </c>
      <c r="R2836" t="s">
        <v>8318</v>
      </c>
      <c r="S2836" s="9">
        <f t="shared" si="178"/>
        <v>42019.626504629625</v>
      </c>
      <c r="T2836" s="9">
        <f t="shared" si="179"/>
        <v>42034.626504629625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20.12</v>
      </c>
      <c r="Q2837" s="5" t="s">
        <v>8317</v>
      </c>
      <c r="R2837" t="s">
        <v>8318</v>
      </c>
      <c r="S2837" s="9">
        <f t="shared" si="178"/>
        <v>42313.370567129627</v>
      </c>
      <c r="T2837" s="9">
        <f t="shared" si="179"/>
        <v>42342.666666666664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44.09</v>
      </c>
      <c r="Q2838" s="5" t="s">
        <v>8317</v>
      </c>
      <c r="R2838" t="s">
        <v>8318</v>
      </c>
      <c r="S2838" s="9">
        <f t="shared" si="178"/>
        <v>42745.928449074076</v>
      </c>
      <c r="T2838" s="9">
        <f t="shared" si="179"/>
        <v>42783.874305555553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s="5" t="s">
        <v>8317</v>
      </c>
      <c r="R2839" t="s">
        <v>8318</v>
      </c>
      <c r="S2839" s="9">
        <f t="shared" si="178"/>
        <v>42307.575046296297</v>
      </c>
      <c r="T2839" s="9">
        <f t="shared" si="179"/>
        <v>42347.616712962961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44.54</v>
      </c>
      <c r="Q2840" s="5" t="s">
        <v>8317</v>
      </c>
      <c r="R2840" t="s">
        <v>8318</v>
      </c>
      <c r="S2840" s="9">
        <f t="shared" si="178"/>
        <v>41842.274259259255</v>
      </c>
      <c r="T2840" s="9">
        <f t="shared" si="179"/>
        <v>41864.583333333328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125.81</v>
      </c>
      <c r="Q2841" s="5" t="s">
        <v>8317</v>
      </c>
      <c r="R2841" t="s">
        <v>8318</v>
      </c>
      <c r="S2841" s="9">
        <f t="shared" si="178"/>
        <v>41852.906874999993</v>
      </c>
      <c r="T2841" s="9">
        <f t="shared" si="179"/>
        <v>41875.874305555553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s="5" t="s">
        <v>8317</v>
      </c>
      <c r="R2842" t="s">
        <v>8318</v>
      </c>
      <c r="S2842" s="9">
        <f t="shared" si="178"/>
        <v>42059.702303240738</v>
      </c>
      <c r="T2842" s="9">
        <f t="shared" si="179"/>
        <v>42081.374999999993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s="5" t="s">
        <v>8317</v>
      </c>
      <c r="R2843" t="s">
        <v>8318</v>
      </c>
      <c r="S2843" s="9">
        <f t="shared" si="178"/>
        <v>42291.406215277777</v>
      </c>
      <c r="T2843" s="9">
        <f t="shared" si="179"/>
        <v>42351.447881944441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s="5" t="s">
        <v>8317</v>
      </c>
      <c r="R2844" t="s">
        <v>8318</v>
      </c>
      <c r="S2844" s="9">
        <f t="shared" si="178"/>
        <v>41784.619155092594</v>
      </c>
      <c r="T2844" s="9">
        <f t="shared" si="179"/>
        <v>41811.125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s="5" t="s">
        <v>8317</v>
      </c>
      <c r="R2845" t="s">
        <v>8318</v>
      </c>
      <c r="S2845" s="9">
        <f t="shared" si="178"/>
        <v>42492.404513888883</v>
      </c>
      <c r="T2845" s="9">
        <f t="shared" si="179"/>
        <v>42533.833333333336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s="5" t="s">
        <v>8317</v>
      </c>
      <c r="R2846" t="s">
        <v>8318</v>
      </c>
      <c r="S2846" s="9">
        <f t="shared" si="178"/>
        <v>42709.212731481479</v>
      </c>
      <c r="T2846" s="9">
        <f t="shared" si="179"/>
        <v>42739.212731481479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60.67</v>
      </c>
      <c r="Q2847" s="5" t="s">
        <v>8317</v>
      </c>
      <c r="R2847" t="s">
        <v>8318</v>
      </c>
      <c r="S2847" s="9">
        <f t="shared" si="178"/>
        <v>42102.683252314811</v>
      </c>
      <c r="T2847" s="9">
        <f t="shared" si="179"/>
        <v>42162.683252314811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s="5" t="s">
        <v>8317</v>
      </c>
      <c r="R2848" t="s">
        <v>8318</v>
      </c>
      <c r="S2848" s="9">
        <f t="shared" si="178"/>
        <v>42108.358726851853</v>
      </c>
      <c r="T2848" s="9">
        <f t="shared" si="179"/>
        <v>42153.358726851853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s="5" t="s">
        <v>8317</v>
      </c>
      <c r="R2849" t="s">
        <v>8318</v>
      </c>
      <c r="S2849" s="9">
        <f t="shared" si="178"/>
        <v>42453.472974537035</v>
      </c>
      <c r="T2849" s="9">
        <f t="shared" si="179"/>
        <v>42513.472974537035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</v>
      </c>
      <c r="Q2850" s="5" t="s">
        <v>8317</v>
      </c>
      <c r="R2850" t="s">
        <v>8318</v>
      </c>
      <c r="S2850" s="9">
        <f t="shared" si="178"/>
        <v>42123.315497685187</v>
      </c>
      <c r="T2850" s="9">
        <f t="shared" si="179"/>
        <v>42153.315497685187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s="5" t="s">
        <v>8317</v>
      </c>
      <c r="R2851" t="s">
        <v>8318</v>
      </c>
      <c r="S2851" s="9">
        <f t="shared" si="178"/>
        <v>42453.094907407409</v>
      </c>
      <c r="T2851" s="9">
        <f t="shared" si="179"/>
        <v>42483.094907407409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23.92</v>
      </c>
      <c r="Q2852" s="5" t="s">
        <v>8317</v>
      </c>
      <c r="R2852" t="s">
        <v>8318</v>
      </c>
      <c r="S2852" s="9">
        <f t="shared" si="178"/>
        <v>41857.673738425925</v>
      </c>
      <c r="T2852" s="9">
        <f t="shared" si="179"/>
        <v>41887.673738425925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s="5" t="s">
        <v>8317</v>
      </c>
      <c r="R2853" t="s">
        <v>8318</v>
      </c>
      <c r="S2853" s="9">
        <f t="shared" si="178"/>
        <v>42389.669317129628</v>
      </c>
      <c r="T2853" s="9">
        <f t="shared" si="179"/>
        <v>42398.636805555558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</v>
      </c>
      <c r="Q2854" s="5" t="s">
        <v>8317</v>
      </c>
      <c r="R2854" t="s">
        <v>8318</v>
      </c>
      <c r="S2854" s="9">
        <f t="shared" si="178"/>
        <v>41780.711840277778</v>
      </c>
      <c r="T2854" s="9">
        <f t="shared" si="179"/>
        <v>41810.711840277778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s="5" t="s">
        <v>8317</v>
      </c>
      <c r="R2855" t="s">
        <v>8318</v>
      </c>
      <c r="S2855" s="9">
        <f t="shared" si="178"/>
        <v>41835.85760416666</v>
      </c>
      <c r="T2855" s="9">
        <f t="shared" si="179"/>
        <v>41895.85760416666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29.79</v>
      </c>
      <c r="Q2856" s="5" t="s">
        <v>8317</v>
      </c>
      <c r="R2856" t="s">
        <v>8318</v>
      </c>
      <c r="S2856" s="9">
        <f t="shared" si="178"/>
        <v>42111.383321759255</v>
      </c>
      <c r="T2856" s="9">
        <f t="shared" si="179"/>
        <v>42131.383321759255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s="5" t="s">
        <v>8317</v>
      </c>
      <c r="R2857" t="s">
        <v>8318</v>
      </c>
      <c r="S2857" s="9">
        <f t="shared" si="178"/>
        <v>42369.674432870372</v>
      </c>
      <c r="T2857" s="9">
        <f t="shared" si="179"/>
        <v>42398.648611111108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24.33</v>
      </c>
      <c r="Q2858" s="5" t="s">
        <v>8317</v>
      </c>
      <c r="R2858" t="s">
        <v>8318</v>
      </c>
      <c r="S2858" s="9">
        <f t="shared" si="178"/>
        <v>42164.704247685186</v>
      </c>
      <c r="T2858" s="9">
        <f t="shared" si="179"/>
        <v>42224.56527777778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s="5" t="s">
        <v>8317</v>
      </c>
      <c r="R2859" t="s">
        <v>8318</v>
      </c>
      <c r="S2859" s="9">
        <f t="shared" si="178"/>
        <v>42726.586747685178</v>
      </c>
      <c r="T2859" s="9">
        <f t="shared" si="179"/>
        <v>42786.416666666664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s="5" t="s">
        <v>8317</v>
      </c>
      <c r="R2860" t="s">
        <v>8318</v>
      </c>
      <c r="S2860" s="9">
        <f t="shared" si="178"/>
        <v>41954.211747685178</v>
      </c>
      <c r="T2860" s="9">
        <f t="shared" si="179"/>
        <v>41978.144444444442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s="5" t="s">
        <v>8317</v>
      </c>
      <c r="R2861" t="s">
        <v>8318</v>
      </c>
      <c r="S2861" s="9">
        <f t="shared" si="178"/>
        <v>42233.028981481482</v>
      </c>
      <c r="T2861" s="9">
        <f t="shared" si="179"/>
        <v>42293.028981481482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</v>
      </c>
      <c r="Q2862" s="5" t="s">
        <v>8317</v>
      </c>
      <c r="R2862" t="s">
        <v>8318</v>
      </c>
      <c r="S2862" s="9">
        <f t="shared" si="178"/>
        <v>42480.467314814814</v>
      </c>
      <c r="T2862" s="9">
        <f t="shared" si="179"/>
        <v>42540.467314814814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s="5" t="s">
        <v>8317</v>
      </c>
      <c r="R2863" t="s">
        <v>8318</v>
      </c>
      <c r="S2863" s="9">
        <f t="shared" si="178"/>
        <v>42257.2575</v>
      </c>
      <c r="T2863" s="9">
        <f t="shared" si="179"/>
        <v>42271.2575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18.329999999999998</v>
      </c>
      <c r="Q2864" s="5" t="s">
        <v>8317</v>
      </c>
      <c r="R2864" t="s">
        <v>8318</v>
      </c>
      <c r="S2864" s="9">
        <f t="shared" si="178"/>
        <v>41784.456354166665</v>
      </c>
      <c r="T2864" s="9">
        <f t="shared" si="179"/>
        <v>41814.456354166665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s="5" t="s">
        <v>8317</v>
      </c>
      <c r="R2865" t="s">
        <v>8318</v>
      </c>
      <c r="S2865" s="9">
        <f t="shared" si="178"/>
        <v>41831.34170138889</v>
      </c>
      <c r="T2865" s="9">
        <f t="shared" si="179"/>
        <v>41891.34170138889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</v>
      </c>
      <c r="Q2866" s="5" t="s">
        <v>8317</v>
      </c>
      <c r="R2866" t="s">
        <v>8318</v>
      </c>
      <c r="S2866" s="9">
        <f t="shared" si="178"/>
        <v>42172.280173611107</v>
      </c>
      <c r="T2866" s="9">
        <f t="shared" si="179"/>
        <v>42202.220833333333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s="5" t="s">
        <v>8317</v>
      </c>
      <c r="R2867" t="s">
        <v>8318</v>
      </c>
      <c r="S2867" s="9">
        <f t="shared" si="178"/>
        <v>41949.780775462961</v>
      </c>
      <c r="T2867" s="9">
        <f t="shared" si="179"/>
        <v>42009.780775462961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s="5" t="s">
        <v>8317</v>
      </c>
      <c r="R2868" t="s">
        <v>8318</v>
      </c>
      <c r="S2868" s="9">
        <f t="shared" si="178"/>
        <v>42627.621770833335</v>
      </c>
      <c r="T2868" s="9">
        <f t="shared" si="179"/>
        <v>42657.583333333336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s="5" t="s">
        <v>8317</v>
      </c>
      <c r="R2869" t="s">
        <v>8318</v>
      </c>
      <c r="S2869" s="9">
        <f t="shared" si="178"/>
        <v>42530.861944444441</v>
      </c>
      <c r="T2869" s="9">
        <f t="shared" si="179"/>
        <v>42554.833333333336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105.03</v>
      </c>
      <c r="Q2870" s="5" t="s">
        <v>8317</v>
      </c>
      <c r="R2870" t="s">
        <v>8318</v>
      </c>
      <c r="S2870" s="9">
        <f t="shared" si="178"/>
        <v>42618.493680555555</v>
      </c>
      <c r="T2870" s="9">
        <f t="shared" si="179"/>
        <v>42648.493680555555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s="5" t="s">
        <v>8317</v>
      </c>
      <c r="R2871" t="s">
        <v>8318</v>
      </c>
      <c r="S2871" s="9">
        <f t="shared" si="178"/>
        <v>42540.260196759256</v>
      </c>
      <c r="T2871" s="9">
        <f t="shared" si="179"/>
        <v>42570.260196759256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s="5" t="s">
        <v>8317</v>
      </c>
      <c r="R2872" t="s">
        <v>8318</v>
      </c>
      <c r="S2872" s="9">
        <f t="shared" si="178"/>
        <v>41745.856076388889</v>
      </c>
      <c r="T2872" s="9">
        <f t="shared" si="179"/>
        <v>41775.856076388889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</v>
      </c>
      <c r="Q2873" s="5" t="s">
        <v>8317</v>
      </c>
      <c r="R2873" t="s">
        <v>8318</v>
      </c>
      <c r="S2873" s="9">
        <f t="shared" si="178"/>
        <v>41974.405243055553</v>
      </c>
      <c r="T2873" s="9">
        <f t="shared" si="179"/>
        <v>41994.405243055553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s="5" t="s">
        <v>8317</v>
      </c>
      <c r="R2874" t="s">
        <v>8318</v>
      </c>
      <c r="S2874" s="9">
        <f t="shared" si="178"/>
        <v>42114.782847222225</v>
      </c>
      <c r="T2874" s="9">
        <f t="shared" si="179"/>
        <v>42174.782847222225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</v>
      </c>
      <c r="Q2875" s="5" t="s">
        <v>8317</v>
      </c>
      <c r="R2875" t="s">
        <v>8318</v>
      </c>
      <c r="S2875" s="9">
        <f t="shared" si="178"/>
        <v>42002.484155092585</v>
      </c>
      <c r="T2875" s="9">
        <f t="shared" si="179"/>
        <v>42032.484155092585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</v>
      </c>
      <c r="Q2876" s="5" t="s">
        <v>8317</v>
      </c>
      <c r="R2876" t="s">
        <v>8318</v>
      </c>
      <c r="S2876" s="9">
        <f t="shared" si="178"/>
        <v>42722.511412037034</v>
      </c>
      <c r="T2876" s="9">
        <f t="shared" si="179"/>
        <v>42752.511412037034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2.33</v>
      </c>
      <c r="Q2877" s="5" t="s">
        <v>8317</v>
      </c>
      <c r="R2877" t="s">
        <v>8318</v>
      </c>
      <c r="S2877" s="9">
        <f t="shared" si="178"/>
        <v>42464.795057870368</v>
      </c>
      <c r="T2877" s="9">
        <f t="shared" si="179"/>
        <v>42494.795057870368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s="5" t="s">
        <v>8317</v>
      </c>
      <c r="R2878" t="s">
        <v>8318</v>
      </c>
      <c r="S2878" s="9">
        <f t="shared" si="178"/>
        <v>42171.410636574066</v>
      </c>
      <c r="T2878" s="9">
        <f t="shared" si="179"/>
        <v>42201.410636574066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108.33</v>
      </c>
      <c r="Q2879" s="5" t="s">
        <v>8317</v>
      </c>
      <c r="R2879" t="s">
        <v>8318</v>
      </c>
      <c r="S2879" s="9">
        <f t="shared" si="178"/>
        <v>42672.621805555558</v>
      </c>
      <c r="T2879" s="9">
        <f t="shared" si="179"/>
        <v>42704.374999999993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s="5" t="s">
        <v>8317</v>
      </c>
      <c r="R2880" t="s">
        <v>8318</v>
      </c>
      <c r="S2880" s="9">
        <f t="shared" si="178"/>
        <v>42128.282349537032</v>
      </c>
      <c r="T2880" s="9">
        <f t="shared" si="179"/>
        <v>42188.282349537032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s="5" t="s">
        <v>8317</v>
      </c>
      <c r="R2881" t="s">
        <v>8318</v>
      </c>
      <c r="S2881" s="9">
        <f t="shared" si="178"/>
        <v>42359.391909722217</v>
      </c>
      <c r="T2881" s="9">
        <f t="shared" si="179"/>
        <v>42389.391909722217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ROUND((E2882/D2882*100),2)</f>
        <v>23.33</v>
      </c>
      <c r="P2882">
        <f t="shared" ref="P2882:P2945" si="181">ROUND((E2882/L2882),2)</f>
        <v>96.55</v>
      </c>
      <c r="Q2882" s="5" t="s">
        <v>8317</v>
      </c>
      <c r="R2882" t="s">
        <v>8318</v>
      </c>
      <c r="S2882" s="9">
        <f t="shared" si="178"/>
        <v>42192.57236111111</v>
      </c>
      <c r="T2882" s="9">
        <f t="shared" si="179"/>
        <v>42236.378472222219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s="5" t="s">
        <v>8317</v>
      </c>
      <c r="R2883" t="s">
        <v>8318</v>
      </c>
      <c r="S2883" s="9">
        <f t="shared" ref="S2883:S2946" si="182">(J2883/86400)+25569+(-8/24)</f>
        <v>41916.264305555553</v>
      </c>
      <c r="T2883" s="9">
        <f t="shared" ref="T2883:T2946" si="183">(I2883/86400)+25569+(-8/24)</f>
        <v>41976.305972222217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s="5" t="s">
        <v>8317</v>
      </c>
      <c r="R2884" t="s">
        <v>8318</v>
      </c>
      <c r="S2884" s="9">
        <f t="shared" si="182"/>
        <v>42461.262939814813</v>
      </c>
      <c r="T2884" s="9">
        <f t="shared" si="183"/>
        <v>42491.262939814813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s="5" t="s">
        <v>8317</v>
      </c>
      <c r="R2885" t="s">
        <v>8318</v>
      </c>
      <c r="S2885" s="9">
        <f t="shared" si="182"/>
        <v>42370.569872685184</v>
      </c>
      <c r="T2885" s="9">
        <f t="shared" si="183"/>
        <v>42405.874305555553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s="5" t="s">
        <v>8317</v>
      </c>
      <c r="R2886" t="s">
        <v>8318</v>
      </c>
      <c r="S2886" s="9">
        <f t="shared" si="182"/>
        <v>41948.393923611111</v>
      </c>
      <c r="T2886" s="9">
        <f t="shared" si="183"/>
        <v>41978.393923611111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s="5" t="s">
        <v>8317</v>
      </c>
      <c r="R2887" t="s">
        <v>8318</v>
      </c>
      <c r="S2887" s="9">
        <f t="shared" si="182"/>
        <v>42046.743067129624</v>
      </c>
      <c r="T2887" s="9">
        <f t="shared" si="183"/>
        <v>42076.70140046296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s="5" t="s">
        <v>8317</v>
      </c>
      <c r="R2888" t="s">
        <v>8318</v>
      </c>
      <c r="S2888" s="9">
        <f t="shared" si="182"/>
        <v>42261.299583333333</v>
      </c>
      <c r="T2888" s="9">
        <f t="shared" si="183"/>
        <v>42265.832638888889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s="5" t="s">
        <v>8317</v>
      </c>
      <c r="R2889" t="s">
        <v>8318</v>
      </c>
      <c r="S2889" s="9">
        <f t="shared" si="182"/>
        <v>41985.094027777777</v>
      </c>
      <c r="T2889" s="9">
        <f t="shared" si="183"/>
        <v>42015.094027777777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s="5" t="s">
        <v>8317</v>
      </c>
      <c r="R2890" t="s">
        <v>8318</v>
      </c>
      <c r="S2890" s="9">
        <f t="shared" si="182"/>
        <v>41922.201851851853</v>
      </c>
      <c r="T2890" s="9">
        <f t="shared" si="183"/>
        <v>41929.874305555553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s="5" t="s">
        <v>8317</v>
      </c>
      <c r="R2891" t="s">
        <v>8318</v>
      </c>
      <c r="S2891" s="9">
        <f t="shared" si="182"/>
        <v>41850.529918981476</v>
      </c>
      <c r="T2891" s="9">
        <f t="shared" si="183"/>
        <v>41880.529918981476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s="5" t="s">
        <v>8317</v>
      </c>
      <c r="R2892" t="s">
        <v>8318</v>
      </c>
      <c r="S2892" s="9">
        <f t="shared" si="182"/>
        <v>41831.409629629627</v>
      </c>
      <c r="T2892" s="9">
        <f t="shared" si="183"/>
        <v>41859.791666666664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s="5" t="s">
        <v>8317</v>
      </c>
      <c r="R2893" t="s">
        <v>8318</v>
      </c>
      <c r="S2893" s="9">
        <f t="shared" si="182"/>
        <v>42415.550092592595</v>
      </c>
      <c r="T2893" s="9">
        <f t="shared" si="183"/>
        <v>42475.508425925924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s="5" t="s">
        <v>8317</v>
      </c>
      <c r="R2894" t="s">
        <v>8318</v>
      </c>
      <c r="S2894" s="9">
        <f t="shared" si="182"/>
        <v>41869.380833333329</v>
      </c>
      <c r="T2894" s="9">
        <f t="shared" si="183"/>
        <v>41876.541666666664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s="5" t="s">
        <v>8317</v>
      </c>
      <c r="R2895" t="s">
        <v>8318</v>
      </c>
      <c r="S2895" s="9">
        <f t="shared" si="182"/>
        <v>41953.439756944441</v>
      </c>
      <c r="T2895" s="9">
        <f t="shared" si="183"/>
        <v>42012.749999999993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s="5" t="s">
        <v>8317</v>
      </c>
      <c r="R2896" t="s">
        <v>8318</v>
      </c>
      <c r="S2896" s="9">
        <f t="shared" si="182"/>
        <v>42037.652951388889</v>
      </c>
      <c r="T2896" s="9">
        <f t="shared" si="183"/>
        <v>42097.611284722218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s="5" t="s">
        <v>8317</v>
      </c>
      <c r="R2897" t="s">
        <v>8318</v>
      </c>
      <c r="S2897" s="9">
        <f t="shared" si="182"/>
        <v>41811.222129629627</v>
      </c>
      <c r="T2897" s="9">
        <f t="shared" si="183"/>
        <v>41812.541666666664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</v>
      </c>
      <c r="Q2898" s="5" t="s">
        <v>8317</v>
      </c>
      <c r="R2898" t="s">
        <v>8318</v>
      </c>
      <c r="S2898" s="9">
        <f t="shared" si="182"/>
        <v>42701.575474537036</v>
      </c>
      <c r="T2898" s="9">
        <f t="shared" si="183"/>
        <v>42715.916666666664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183.33</v>
      </c>
      <c r="Q2899" s="5" t="s">
        <v>8317</v>
      </c>
      <c r="R2899" t="s">
        <v>8318</v>
      </c>
      <c r="S2899" s="9">
        <f t="shared" si="182"/>
        <v>42258.313171296293</v>
      </c>
      <c r="T2899" s="9">
        <f t="shared" si="183"/>
        <v>42288.311863425923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26.33</v>
      </c>
      <c r="Q2900" s="5" t="s">
        <v>8317</v>
      </c>
      <c r="R2900" t="s">
        <v>8318</v>
      </c>
      <c r="S2900" s="9">
        <f t="shared" si="182"/>
        <v>42278.331631944442</v>
      </c>
      <c r="T2900" s="9">
        <f t="shared" si="183"/>
        <v>42308.331631944442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s="5" t="s">
        <v>8317</v>
      </c>
      <c r="R2901" t="s">
        <v>8318</v>
      </c>
      <c r="S2901" s="9">
        <f t="shared" si="182"/>
        <v>42514.744884259257</v>
      </c>
      <c r="T2901" s="9">
        <f t="shared" si="183"/>
        <v>42574.744884259257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486.43</v>
      </c>
      <c r="Q2902" s="5" t="s">
        <v>8317</v>
      </c>
      <c r="R2902" t="s">
        <v>8318</v>
      </c>
      <c r="S2902" s="9">
        <f t="shared" si="182"/>
        <v>41829.900833333333</v>
      </c>
      <c r="T2902" s="9">
        <f t="shared" si="183"/>
        <v>41859.900833333333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s="5" t="s">
        <v>8317</v>
      </c>
      <c r="R2903" t="s">
        <v>8318</v>
      </c>
      <c r="S2903" s="9">
        <f t="shared" si="182"/>
        <v>41982.571053240739</v>
      </c>
      <c r="T2903" s="9">
        <f t="shared" si="183"/>
        <v>42042.571053240739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s="5" t="s">
        <v>8317</v>
      </c>
      <c r="R2904" t="s">
        <v>8318</v>
      </c>
      <c r="S2904" s="9">
        <f t="shared" si="182"/>
        <v>42210.106435185182</v>
      </c>
      <c r="T2904" s="9">
        <f t="shared" si="183"/>
        <v>42240.106435185182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s="5" t="s">
        <v>8317</v>
      </c>
      <c r="R2905" t="s">
        <v>8318</v>
      </c>
      <c r="S2905" s="9">
        <f t="shared" si="182"/>
        <v>42195.83354166666</v>
      </c>
      <c r="T2905" s="9">
        <f t="shared" si="183"/>
        <v>42255.83354166666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s="5" t="s">
        <v>8317</v>
      </c>
      <c r="R2906" t="s">
        <v>8318</v>
      </c>
      <c r="S2906" s="9">
        <f t="shared" si="182"/>
        <v>41940.634618055556</v>
      </c>
      <c r="T2906" s="9">
        <f t="shared" si="183"/>
        <v>41952.166666666664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36.590000000000003</v>
      </c>
      <c r="Q2907" s="5" t="s">
        <v>8317</v>
      </c>
      <c r="R2907" t="s">
        <v>8318</v>
      </c>
      <c r="S2907" s="9">
        <f t="shared" si="182"/>
        <v>42605.723530092589</v>
      </c>
      <c r="T2907" s="9">
        <f t="shared" si="183"/>
        <v>42619.723530092589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80.709999999999994</v>
      </c>
      <c r="Q2908" s="5" t="s">
        <v>8317</v>
      </c>
      <c r="R2908" t="s">
        <v>8318</v>
      </c>
      <c r="S2908" s="9">
        <f t="shared" si="182"/>
        <v>42199.315578703703</v>
      </c>
      <c r="T2908" s="9">
        <f t="shared" si="183"/>
        <v>42216.708333333336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s="5" t="s">
        <v>8317</v>
      </c>
      <c r="R2909" t="s">
        <v>8318</v>
      </c>
      <c r="S2909" s="9">
        <f t="shared" si="182"/>
        <v>42444.544409722221</v>
      </c>
      <c r="T2909" s="9">
        <f t="shared" si="183"/>
        <v>42504.544409722221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s="5" t="s">
        <v>8317</v>
      </c>
      <c r="R2910" t="s">
        <v>8318</v>
      </c>
      <c r="S2910" s="9">
        <f t="shared" si="182"/>
        <v>42499.398368055554</v>
      </c>
      <c r="T2910" s="9">
        <f t="shared" si="183"/>
        <v>42529.398368055554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s="5" t="s">
        <v>8317</v>
      </c>
      <c r="R2911" t="s">
        <v>8318</v>
      </c>
      <c r="S2911" s="9">
        <f t="shared" si="182"/>
        <v>41928.932881944442</v>
      </c>
      <c r="T2911" s="9">
        <f t="shared" si="183"/>
        <v>41968.490277777775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s="5" t="s">
        <v>8317</v>
      </c>
      <c r="R2912" t="s">
        <v>8318</v>
      </c>
      <c r="S2912" s="9">
        <f t="shared" si="182"/>
        <v>42107.507951388885</v>
      </c>
      <c r="T2912" s="9">
        <f t="shared" si="183"/>
        <v>42167.507951388885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s="5" t="s">
        <v>8317</v>
      </c>
      <c r="R2913" t="s">
        <v>8318</v>
      </c>
      <c r="S2913" s="9">
        <f t="shared" si="182"/>
        <v>42142.435486111113</v>
      </c>
      <c r="T2913" s="9">
        <f t="shared" si="183"/>
        <v>42182.435486111113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78.08</v>
      </c>
      <c r="Q2914" s="5" t="s">
        <v>8317</v>
      </c>
      <c r="R2914" t="s">
        <v>8318</v>
      </c>
      <c r="S2914" s="9">
        <f t="shared" si="182"/>
        <v>42353.798310185179</v>
      </c>
      <c r="T2914" s="9">
        <f t="shared" si="183"/>
        <v>42383.798310185179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s="5" t="s">
        <v>8317</v>
      </c>
      <c r="R2915" t="s">
        <v>8318</v>
      </c>
      <c r="S2915" s="9">
        <f t="shared" si="182"/>
        <v>41828.589571759258</v>
      </c>
      <c r="T2915" s="9">
        <f t="shared" si="183"/>
        <v>41888.589571759258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s="5" t="s">
        <v>8317</v>
      </c>
      <c r="R2916" t="s">
        <v>8318</v>
      </c>
      <c r="S2916" s="9">
        <f t="shared" si="182"/>
        <v>42017.574004629627</v>
      </c>
      <c r="T2916" s="9">
        <f t="shared" si="183"/>
        <v>42077.532337962963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s="5" t="s">
        <v>8317</v>
      </c>
      <c r="R2917" t="s">
        <v>8318</v>
      </c>
      <c r="S2917" s="9">
        <f t="shared" si="182"/>
        <v>42415.064699074072</v>
      </c>
      <c r="T2917" s="9">
        <f t="shared" si="183"/>
        <v>42445.0230324074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20.71</v>
      </c>
      <c r="Q2918" s="5" t="s">
        <v>8317</v>
      </c>
      <c r="R2918" t="s">
        <v>8318</v>
      </c>
      <c r="S2918" s="9">
        <f t="shared" si="182"/>
        <v>41755.143391203703</v>
      </c>
      <c r="T2918" s="9">
        <f t="shared" si="183"/>
        <v>41778.143391203703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48.56</v>
      </c>
      <c r="Q2919" s="5" t="s">
        <v>8317</v>
      </c>
      <c r="R2919" t="s">
        <v>8318</v>
      </c>
      <c r="S2919" s="9">
        <f t="shared" si="182"/>
        <v>42244.901006944441</v>
      </c>
      <c r="T2919" s="9">
        <f t="shared" si="183"/>
        <v>42262.901006944441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s="5" t="s">
        <v>8317</v>
      </c>
      <c r="R2920" t="s">
        <v>8318</v>
      </c>
      <c r="S2920" s="9">
        <f t="shared" si="182"/>
        <v>42278.296377314815</v>
      </c>
      <c r="T2920" s="9">
        <f t="shared" si="183"/>
        <v>42306.296377314815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s="5" t="s">
        <v>8317</v>
      </c>
      <c r="R2921" t="s">
        <v>8318</v>
      </c>
      <c r="S2921" s="9">
        <f t="shared" si="182"/>
        <v>41826.286215277774</v>
      </c>
      <c r="T2921" s="9">
        <f t="shared" si="183"/>
        <v>41856.286215277774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51.62</v>
      </c>
      <c r="Q2922" s="5" t="s">
        <v>8317</v>
      </c>
      <c r="R2922" t="s">
        <v>8318</v>
      </c>
      <c r="S2922" s="9">
        <f t="shared" si="182"/>
        <v>42058.459143518521</v>
      </c>
      <c r="T2922" s="9">
        <f t="shared" si="183"/>
        <v>42088.41747685185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s="5" t="s">
        <v>8317</v>
      </c>
      <c r="R2923" t="s">
        <v>8359</v>
      </c>
      <c r="S2923" s="9">
        <f t="shared" si="182"/>
        <v>41877.553287037037</v>
      </c>
      <c r="T2923" s="9">
        <f t="shared" si="183"/>
        <v>41907.553287037037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s="5" t="s">
        <v>8317</v>
      </c>
      <c r="R2924" t="s">
        <v>8359</v>
      </c>
      <c r="S2924" s="9">
        <f t="shared" si="182"/>
        <v>42097.540821759256</v>
      </c>
      <c r="T2924" s="9">
        <f t="shared" si="183"/>
        <v>42142.540821759256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s="5" t="s">
        <v>8317</v>
      </c>
      <c r="R2925" t="s">
        <v>8359</v>
      </c>
      <c r="S2925" s="9">
        <f t="shared" si="182"/>
        <v>42012.819201388884</v>
      </c>
      <c r="T2925" s="9">
        <f t="shared" si="183"/>
        <v>42027.791666666664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</v>
      </c>
      <c r="Q2926" s="5" t="s">
        <v>8317</v>
      </c>
      <c r="R2926" t="s">
        <v>8359</v>
      </c>
      <c r="S2926" s="9">
        <f t="shared" si="182"/>
        <v>42103.223495370366</v>
      </c>
      <c r="T2926" s="9">
        <f t="shared" si="183"/>
        <v>42132.832638888889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231.66</v>
      </c>
      <c r="Q2927" s="5" t="s">
        <v>8317</v>
      </c>
      <c r="R2927" t="s">
        <v>8359</v>
      </c>
      <c r="S2927" s="9">
        <f t="shared" si="182"/>
        <v>41863.250787037039</v>
      </c>
      <c r="T2927" s="9">
        <f t="shared" si="183"/>
        <v>41893.250787037039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s="5" t="s">
        <v>8317</v>
      </c>
      <c r="R2928" t="s">
        <v>8359</v>
      </c>
      <c r="S2928" s="9">
        <f t="shared" si="182"/>
        <v>42044.432627314811</v>
      </c>
      <c r="T2928" s="9">
        <f t="shared" si="183"/>
        <v>42058.432627314811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112.14</v>
      </c>
      <c r="Q2929" s="5" t="s">
        <v>8317</v>
      </c>
      <c r="R2929" t="s">
        <v>8359</v>
      </c>
      <c r="S2929" s="9">
        <f t="shared" si="182"/>
        <v>41806.335983796293</v>
      </c>
      <c r="T2929" s="9">
        <f t="shared" si="183"/>
        <v>41834.875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s="5" t="s">
        <v>8317</v>
      </c>
      <c r="R2930" t="s">
        <v>8359</v>
      </c>
      <c r="S2930" s="9">
        <f t="shared" si="182"/>
        <v>42403.664884259262</v>
      </c>
      <c r="T2930" s="9">
        <f t="shared" si="183"/>
        <v>42433.664884259262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</v>
      </c>
      <c r="Q2931" s="5" t="s">
        <v>8317</v>
      </c>
      <c r="R2931" t="s">
        <v>8359</v>
      </c>
      <c r="S2931" s="9">
        <f t="shared" si="182"/>
        <v>41754.230995370366</v>
      </c>
      <c r="T2931" s="9">
        <f t="shared" si="183"/>
        <v>41784.230995370366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162.77000000000001</v>
      </c>
      <c r="Q2932" s="5" t="s">
        <v>8317</v>
      </c>
      <c r="R2932" t="s">
        <v>8359</v>
      </c>
      <c r="S2932" s="9">
        <f t="shared" si="182"/>
        <v>42101.250740740739</v>
      </c>
      <c r="T2932" s="9">
        <f t="shared" si="183"/>
        <v>42131.250740740739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s="5" t="s">
        <v>8317</v>
      </c>
      <c r="R2933" t="s">
        <v>8359</v>
      </c>
      <c r="S2933" s="9">
        <f t="shared" si="182"/>
        <v>41871.957905092589</v>
      </c>
      <c r="T2933" s="9">
        <f t="shared" si="183"/>
        <v>41896.922222222223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85.74</v>
      </c>
      <c r="Q2934" s="5" t="s">
        <v>8317</v>
      </c>
      <c r="R2934" t="s">
        <v>8359</v>
      </c>
      <c r="S2934" s="9">
        <f t="shared" si="182"/>
        <v>42024.831446759257</v>
      </c>
      <c r="T2934" s="9">
        <f t="shared" si="183"/>
        <v>42056.124999999993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</v>
      </c>
      <c r="Q2935" s="5" t="s">
        <v>8317</v>
      </c>
      <c r="R2935" t="s">
        <v>8359</v>
      </c>
      <c r="S2935" s="9">
        <f t="shared" si="182"/>
        <v>42495.623298611106</v>
      </c>
      <c r="T2935" s="9">
        <f t="shared" si="183"/>
        <v>42525.623298611106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s="5" t="s">
        <v>8317</v>
      </c>
      <c r="R2936" t="s">
        <v>8359</v>
      </c>
      <c r="S2936" s="9">
        <f t="shared" si="182"/>
        <v>41775.302824074075</v>
      </c>
      <c r="T2936" s="9">
        <f t="shared" si="183"/>
        <v>41805.302824074075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90.54</v>
      </c>
      <c r="Q2937" s="5" t="s">
        <v>8317</v>
      </c>
      <c r="R2937" t="s">
        <v>8359</v>
      </c>
      <c r="S2937" s="9">
        <f t="shared" si="182"/>
        <v>42553.250092592592</v>
      </c>
      <c r="T2937" s="9">
        <f t="shared" si="183"/>
        <v>42611.374999999993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s="5" t="s">
        <v>8317</v>
      </c>
      <c r="R2938" t="s">
        <v>8359</v>
      </c>
      <c r="S2938" s="9">
        <f t="shared" si="182"/>
        <v>41912.317395833328</v>
      </c>
      <c r="T2938" s="9">
        <f t="shared" si="183"/>
        <v>41924.874305555553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</v>
      </c>
      <c r="Q2939" s="5" t="s">
        <v>8317</v>
      </c>
      <c r="R2939" t="s">
        <v>8359</v>
      </c>
      <c r="S2939" s="9">
        <f t="shared" si="182"/>
        <v>41803.123993055553</v>
      </c>
      <c r="T2939" s="9">
        <f t="shared" si="183"/>
        <v>41833.123993055553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126.72</v>
      </c>
      <c r="Q2940" s="5" t="s">
        <v>8317</v>
      </c>
      <c r="R2940" t="s">
        <v>8359</v>
      </c>
      <c r="S2940" s="9">
        <f t="shared" si="182"/>
        <v>42004.370532407404</v>
      </c>
      <c r="T2940" s="9">
        <f t="shared" si="183"/>
        <v>42034.370532407404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s="5" t="s">
        <v>8317</v>
      </c>
      <c r="R2941" t="s">
        <v>8359</v>
      </c>
      <c r="S2941" s="9">
        <f t="shared" si="182"/>
        <v>41845.47583333333</v>
      </c>
      <c r="T2941" s="9">
        <f t="shared" si="183"/>
        <v>41878.708333333328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81.239999999999995</v>
      </c>
      <c r="Q2942" s="5" t="s">
        <v>8317</v>
      </c>
      <c r="R2942" t="s">
        <v>8359</v>
      </c>
      <c r="S2942" s="9">
        <f t="shared" si="182"/>
        <v>41982.440023148149</v>
      </c>
      <c r="T2942" s="9">
        <f t="shared" si="183"/>
        <v>42022.440023148149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s="5" t="s">
        <v>8317</v>
      </c>
      <c r="R2943" t="s">
        <v>8357</v>
      </c>
      <c r="S2943" s="9">
        <f t="shared" si="182"/>
        <v>42034.626793981479</v>
      </c>
      <c r="T2943" s="9">
        <f t="shared" si="183"/>
        <v>42064.626793981479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202.23</v>
      </c>
      <c r="Q2944" s="5" t="s">
        <v>8317</v>
      </c>
      <c r="R2944" t="s">
        <v>8357</v>
      </c>
      <c r="S2944" s="9">
        <f t="shared" si="182"/>
        <v>42334.470590277771</v>
      </c>
      <c r="T2944" s="9">
        <f t="shared" si="183"/>
        <v>42354.512499999997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s="5" t="s">
        <v>8317</v>
      </c>
      <c r="R2945" t="s">
        <v>8357</v>
      </c>
      <c r="S2945" s="9">
        <f t="shared" si="182"/>
        <v>42076.796064814807</v>
      </c>
      <c r="T2945" s="9">
        <f t="shared" si="183"/>
        <v>42106.796064814807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ROUND((E2946/D2946*100),2)</f>
        <v>1</v>
      </c>
      <c r="P2946">
        <f t="shared" ref="P2946:P3009" si="185">ROUND((E2946/L2946),2)</f>
        <v>100</v>
      </c>
      <c r="Q2946" s="5" t="s">
        <v>8317</v>
      </c>
      <c r="R2946" t="s">
        <v>8357</v>
      </c>
      <c r="S2946" s="9">
        <f t="shared" si="182"/>
        <v>42132.580995370365</v>
      </c>
      <c r="T2946" s="9">
        <f t="shared" si="183"/>
        <v>42162.580995370365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s="5" t="s">
        <v>8317</v>
      </c>
      <c r="R2947" t="s">
        <v>8357</v>
      </c>
      <c r="S2947" s="9">
        <f t="shared" ref="S2947:S3010" si="186">(J2947/86400)+25569+(-8/24)</f>
        <v>42117.806250000001</v>
      </c>
      <c r="T2947" s="9">
        <f t="shared" ref="T2947:T3010" si="187">(I2947/86400)+25569+(-8/24)</f>
        <v>42147.806250000001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s="5" t="s">
        <v>8317</v>
      </c>
      <c r="R2948" t="s">
        <v>8357</v>
      </c>
      <c r="S2948" s="9">
        <f t="shared" si="186"/>
        <v>42567.197824074072</v>
      </c>
      <c r="T2948" s="9">
        <f t="shared" si="187"/>
        <v>42597.197824074072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s="5" t="s">
        <v>8317</v>
      </c>
      <c r="R2949" t="s">
        <v>8357</v>
      </c>
      <c r="S2949" s="9">
        <f t="shared" si="186"/>
        <v>42649.228784722225</v>
      </c>
      <c r="T2949" s="9">
        <f t="shared" si="187"/>
        <v>42698.382638888885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s="5" t="s">
        <v>8317</v>
      </c>
      <c r="R2950" t="s">
        <v>8357</v>
      </c>
      <c r="S2950" s="9">
        <f t="shared" si="186"/>
        <v>42097.315891203696</v>
      </c>
      <c r="T2950" s="9">
        <f t="shared" si="187"/>
        <v>42157.315891203696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s="5" t="s">
        <v>8317</v>
      </c>
      <c r="R2951" t="s">
        <v>8357</v>
      </c>
      <c r="S2951" s="9">
        <f t="shared" si="186"/>
        <v>42297.48978009259</v>
      </c>
      <c r="T2951" s="9">
        <f t="shared" si="187"/>
        <v>42327.531446759262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s="5" t="s">
        <v>8317</v>
      </c>
      <c r="R2952" t="s">
        <v>8357</v>
      </c>
      <c r="S2952" s="9">
        <f t="shared" si="186"/>
        <v>42362.031851851854</v>
      </c>
      <c r="T2952" s="9">
        <f t="shared" si="187"/>
        <v>42392.031851851854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s="5" t="s">
        <v>8317</v>
      </c>
      <c r="R2953" t="s">
        <v>8357</v>
      </c>
      <c r="S2953" s="9">
        <f t="shared" si="186"/>
        <v>41872.469594907401</v>
      </c>
      <c r="T2953" s="9">
        <f t="shared" si="187"/>
        <v>41917.469594907401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s="5" t="s">
        <v>8317</v>
      </c>
      <c r="R2954" t="s">
        <v>8357</v>
      </c>
      <c r="S2954" s="9">
        <f t="shared" si="186"/>
        <v>42628.356932870367</v>
      </c>
      <c r="T2954" s="9">
        <f t="shared" si="187"/>
        <v>42659.833333333336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s="5" t="s">
        <v>8317</v>
      </c>
      <c r="R2955" t="s">
        <v>8357</v>
      </c>
      <c r="S2955" s="9">
        <f t="shared" si="186"/>
        <v>42255.458576388883</v>
      </c>
      <c r="T2955" s="9">
        <f t="shared" si="187"/>
        <v>42285.458576388883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s="5" t="s">
        <v>8317</v>
      </c>
      <c r="R2956" t="s">
        <v>8357</v>
      </c>
      <c r="S2956" s="9">
        <f t="shared" si="186"/>
        <v>42790.250034722216</v>
      </c>
      <c r="T2956" s="9">
        <f t="shared" si="187"/>
        <v>42810.208368055552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s="5" t="s">
        <v>8317</v>
      </c>
      <c r="R2957" t="s">
        <v>8357</v>
      </c>
      <c r="S2957" s="9">
        <f t="shared" si="186"/>
        <v>42141.407974537033</v>
      </c>
      <c r="T2957" s="9">
        <f t="shared" si="187"/>
        <v>42171.407974537033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s="5" t="s">
        <v>8317</v>
      </c>
      <c r="R2958" t="s">
        <v>8357</v>
      </c>
      <c r="S2958" s="9">
        <f t="shared" si="186"/>
        <v>42464.625578703701</v>
      </c>
      <c r="T2958" s="9">
        <f t="shared" si="187"/>
        <v>42494.625578703701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s="5" t="s">
        <v>8317</v>
      </c>
      <c r="R2959" t="s">
        <v>8357</v>
      </c>
      <c r="S2959" s="9">
        <f t="shared" si="186"/>
        <v>42030.67791666666</v>
      </c>
      <c r="T2959" s="9">
        <f t="shared" si="187"/>
        <v>42090.636249999996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s="5" t="s">
        <v>8317</v>
      </c>
      <c r="R2960" t="s">
        <v>8357</v>
      </c>
      <c r="S2960" s="9">
        <f t="shared" si="186"/>
        <v>42438.445798611108</v>
      </c>
      <c r="T2960" s="9">
        <f t="shared" si="187"/>
        <v>42498.404131944444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s="5" t="s">
        <v>8317</v>
      </c>
      <c r="R2961" t="s">
        <v>8357</v>
      </c>
      <c r="S2961" s="9">
        <f t="shared" si="186"/>
        <v>42497.675057870372</v>
      </c>
      <c r="T2961" s="9">
        <f t="shared" si="187"/>
        <v>42527.675057870372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s="5" t="s">
        <v>8317</v>
      </c>
      <c r="R2962" t="s">
        <v>8357</v>
      </c>
      <c r="S2962" s="9">
        <f t="shared" si="186"/>
        <v>41863.42387731481</v>
      </c>
      <c r="T2962" s="9">
        <f t="shared" si="187"/>
        <v>41893.42387731481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s="5" t="s">
        <v>8317</v>
      </c>
      <c r="R2963" t="s">
        <v>8318</v>
      </c>
      <c r="S2963" s="9">
        <f t="shared" si="186"/>
        <v>42060.879155092589</v>
      </c>
      <c r="T2963" s="9">
        <f t="shared" si="187"/>
        <v>42088.833333333336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s="5" t="s">
        <v>8317</v>
      </c>
      <c r="R2964" t="s">
        <v>8318</v>
      </c>
      <c r="S2964" s="9">
        <f t="shared" si="186"/>
        <v>42035.910949074074</v>
      </c>
      <c r="T2964" s="9">
        <f t="shared" si="187"/>
        <v>42063.957638888889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</v>
      </c>
      <c r="Q2965" s="5" t="s">
        <v>8317</v>
      </c>
      <c r="R2965" t="s">
        <v>8318</v>
      </c>
      <c r="S2965" s="9">
        <f t="shared" si="186"/>
        <v>42157.13685185185</v>
      </c>
      <c r="T2965" s="9">
        <f t="shared" si="187"/>
        <v>42187.13685185185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25.69</v>
      </c>
      <c r="Q2966" s="5" t="s">
        <v>8317</v>
      </c>
      <c r="R2966" t="s">
        <v>8318</v>
      </c>
      <c r="S2966" s="9">
        <f t="shared" si="186"/>
        <v>41827.576608796291</v>
      </c>
      <c r="T2966" s="9">
        <f t="shared" si="187"/>
        <v>41857.563888888886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s="5" t="s">
        <v>8317</v>
      </c>
      <c r="R2967" t="s">
        <v>8318</v>
      </c>
      <c r="S2967" s="9">
        <f t="shared" si="186"/>
        <v>42162.396215277775</v>
      </c>
      <c r="T2967" s="9">
        <f t="shared" si="187"/>
        <v>42192.396215277775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</v>
      </c>
      <c r="Q2968" s="5" t="s">
        <v>8317</v>
      </c>
      <c r="R2968" t="s">
        <v>8318</v>
      </c>
      <c r="S2968" s="9">
        <f t="shared" si="186"/>
        <v>42233.405231481483</v>
      </c>
      <c r="T2968" s="9">
        <f t="shared" si="187"/>
        <v>42263.405231481483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s="5" t="s">
        <v>8317</v>
      </c>
      <c r="R2969" t="s">
        <v>8318</v>
      </c>
      <c r="S2969" s="9">
        <f t="shared" si="186"/>
        <v>42041.864490740736</v>
      </c>
      <c r="T2969" s="9">
        <f t="shared" si="187"/>
        <v>42071.822824074072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s="5" t="s">
        <v>8317</v>
      </c>
      <c r="R2970" t="s">
        <v>8318</v>
      </c>
      <c r="S2970" s="9">
        <f t="shared" si="186"/>
        <v>42585.190509259257</v>
      </c>
      <c r="T2970" s="9">
        <f t="shared" si="187"/>
        <v>42598.832638888889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s="5" t="s">
        <v>8317</v>
      </c>
      <c r="R2971" t="s">
        <v>8318</v>
      </c>
      <c r="S2971" s="9">
        <f t="shared" si="186"/>
        <v>42097.453159722216</v>
      </c>
      <c r="T2971" s="9">
        <f t="shared" si="187"/>
        <v>42127.618750000001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s="5" t="s">
        <v>8317</v>
      </c>
      <c r="R2972" t="s">
        <v>8318</v>
      </c>
      <c r="S2972" s="9">
        <f t="shared" si="186"/>
        <v>41808.336238425924</v>
      </c>
      <c r="T2972" s="9">
        <f t="shared" si="187"/>
        <v>41838.336238425924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74.53</v>
      </c>
      <c r="Q2973" s="5" t="s">
        <v>8317</v>
      </c>
      <c r="R2973" t="s">
        <v>8318</v>
      </c>
      <c r="S2973" s="9">
        <f t="shared" si="186"/>
        <v>41852.324976851851</v>
      </c>
      <c r="T2973" s="9">
        <f t="shared" si="187"/>
        <v>41882.324976851851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</v>
      </c>
      <c r="Q2974" s="5" t="s">
        <v>8317</v>
      </c>
      <c r="R2974" t="s">
        <v>8318</v>
      </c>
      <c r="S2974" s="9">
        <f t="shared" si="186"/>
        <v>42693.77685185185</v>
      </c>
      <c r="T2974" s="9">
        <f t="shared" si="187"/>
        <v>42708.708333333336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264.85000000000002</v>
      </c>
      <c r="Q2975" s="5" t="s">
        <v>8317</v>
      </c>
      <c r="R2975" t="s">
        <v>8318</v>
      </c>
      <c r="S2975" s="9">
        <f t="shared" si="186"/>
        <v>42341.485046296293</v>
      </c>
      <c r="T2975" s="9">
        <f t="shared" si="187"/>
        <v>42369.833333333336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s="5" t="s">
        <v>8317</v>
      </c>
      <c r="R2976" t="s">
        <v>8318</v>
      </c>
      <c r="S2976" s="9">
        <f t="shared" si="186"/>
        <v>41879.727673611109</v>
      </c>
      <c r="T2976" s="9">
        <f t="shared" si="187"/>
        <v>41907.732638888883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70.88</v>
      </c>
      <c r="Q2977" s="5" t="s">
        <v>8317</v>
      </c>
      <c r="R2977" t="s">
        <v>8318</v>
      </c>
      <c r="S2977" s="9">
        <f t="shared" si="186"/>
        <v>41941.350532407407</v>
      </c>
      <c r="T2977" s="9">
        <f t="shared" si="187"/>
        <v>41969.791666666664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8.57</v>
      </c>
      <c r="Q2978" s="5" t="s">
        <v>8317</v>
      </c>
      <c r="R2978" t="s">
        <v>8318</v>
      </c>
      <c r="S2978" s="9">
        <f t="shared" si="186"/>
        <v>42425.397337962961</v>
      </c>
      <c r="T2978" s="9">
        <f t="shared" si="187"/>
        <v>42442.166666666664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113.57</v>
      </c>
      <c r="Q2979" s="5" t="s">
        <v>8317</v>
      </c>
      <c r="R2979" t="s">
        <v>8318</v>
      </c>
      <c r="S2979" s="9">
        <f t="shared" si="186"/>
        <v>42026.547847222224</v>
      </c>
      <c r="T2979" s="9">
        <f t="shared" si="187"/>
        <v>42085.759722222218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60.69</v>
      </c>
      <c r="Q2980" s="5" t="s">
        <v>8317</v>
      </c>
      <c r="R2980" t="s">
        <v>8318</v>
      </c>
      <c r="S2980" s="9">
        <f t="shared" si="186"/>
        <v>41922.307256944441</v>
      </c>
      <c r="T2980" s="9">
        <f t="shared" si="187"/>
        <v>41931.915972222218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s="5" t="s">
        <v>8317</v>
      </c>
      <c r="R2981" t="s">
        <v>8318</v>
      </c>
      <c r="S2981" s="9">
        <f t="shared" si="186"/>
        <v>41993.491006944438</v>
      </c>
      <c r="T2981" s="9">
        <f t="shared" si="187"/>
        <v>42009.916666666664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136.46</v>
      </c>
      <c r="Q2982" s="5" t="s">
        <v>8317</v>
      </c>
      <c r="R2982" t="s">
        <v>8318</v>
      </c>
      <c r="S2982" s="9">
        <f t="shared" si="186"/>
        <v>42219.58252314815</v>
      </c>
      <c r="T2982" s="9">
        <f t="shared" si="187"/>
        <v>42239.749999999993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</v>
      </c>
      <c r="Q2983" s="5" t="s">
        <v>8317</v>
      </c>
      <c r="R2983" t="s">
        <v>8357</v>
      </c>
      <c r="S2983" s="9">
        <f t="shared" si="186"/>
        <v>42225.226342592585</v>
      </c>
      <c r="T2983" s="9">
        <f t="shared" si="187"/>
        <v>42270.226342592585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</v>
      </c>
      <c r="Q2984" s="5" t="s">
        <v>8317</v>
      </c>
      <c r="R2984" t="s">
        <v>8357</v>
      </c>
      <c r="S2984" s="9">
        <f t="shared" si="186"/>
        <v>42381.353506944441</v>
      </c>
      <c r="T2984" s="9">
        <f t="shared" si="187"/>
        <v>42411.353506944441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155.24</v>
      </c>
      <c r="Q2985" s="5" t="s">
        <v>8317</v>
      </c>
      <c r="R2985" t="s">
        <v>8357</v>
      </c>
      <c r="S2985" s="9">
        <f t="shared" si="186"/>
        <v>41894.299027777779</v>
      </c>
      <c r="T2985" s="9">
        <f t="shared" si="187"/>
        <v>41954.340694444443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115.08</v>
      </c>
      <c r="Q2986" s="5" t="s">
        <v>8317</v>
      </c>
      <c r="R2986" t="s">
        <v>8357</v>
      </c>
      <c r="S2986" s="9">
        <f t="shared" si="186"/>
        <v>42575.945381944439</v>
      </c>
      <c r="T2986" s="9">
        <f t="shared" si="187"/>
        <v>42605.945381944439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</v>
      </c>
      <c r="Q2987" s="5" t="s">
        <v>8317</v>
      </c>
      <c r="R2987" t="s">
        <v>8357</v>
      </c>
      <c r="S2987" s="9">
        <f t="shared" si="186"/>
        <v>42654.640370370369</v>
      </c>
      <c r="T2987" s="9">
        <f t="shared" si="187"/>
        <v>42673.833333333336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</v>
      </c>
      <c r="Q2988" s="5" t="s">
        <v>8317</v>
      </c>
      <c r="R2988" t="s">
        <v>8357</v>
      </c>
      <c r="S2988" s="9">
        <f t="shared" si="186"/>
        <v>42431.16673611111</v>
      </c>
      <c r="T2988" s="9">
        <f t="shared" si="187"/>
        <v>42491.125069444439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104.15</v>
      </c>
      <c r="Q2989" s="5" t="s">
        <v>8317</v>
      </c>
      <c r="R2989" t="s">
        <v>8357</v>
      </c>
      <c r="S2989" s="9">
        <f t="shared" si="186"/>
        <v>42626.973969907405</v>
      </c>
      <c r="T2989" s="9">
        <f t="shared" si="187"/>
        <v>42655.666666666664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s="5" t="s">
        <v>8317</v>
      </c>
      <c r="R2990" t="s">
        <v>8357</v>
      </c>
      <c r="S2990" s="9">
        <f t="shared" si="186"/>
        <v>42511.028715277775</v>
      </c>
      <c r="T2990" s="9">
        <f t="shared" si="187"/>
        <v>42541.028715277775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97</v>
      </c>
      <c r="Q2991" s="5" t="s">
        <v>8317</v>
      </c>
      <c r="R2991" t="s">
        <v>8357</v>
      </c>
      <c r="S2991" s="9">
        <f t="shared" si="186"/>
        <v>42336.687060185184</v>
      </c>
      <c r="T2991" s="9">
        <f t="shared" si="187"/>
        <v>42358.874305555553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s="5" t="s">
        <v>8317</v>
      </c>
      <c r="R2992" t="s">
        <v>8357</v>
      </c>
      <c r="S2992" s="9">
        <f t="shared" si="186"/>
        <v>42341.240972222215</v>
      </c>
      <c r="T2992" s="9">
        <f t="shared" si="187"/>
        <v>42376.240972222215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94.41</v>
      </c>
      <c r="Q2993" s="5" t="s">
        <v>8317</v>
      </c>
      <c r="R2993" t="s">
        <v>8357</v>
      </c>
      <c r="S2993" s="9">
        <f t="shared" si="186"/>
        <v>42740.503819444442</v>
      </c>
      <c r="T2993" s="9">
        <f t="shared" si="187"/>
        <v>42762.503819444442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</v>
      </c>
      <c r="Q2994" s="5" t="s">
        <v>8317</v>
      </c>
      <c r="R2994" t="s">
        <v>8357</v>
      </c>
      <c r="S2994" s="9">
        <f t="shared" si="186"/>
        <v>42622.434143518512</v>
      </c>
      <c r="T2994" s="9">
        <f t="shared" si="187"/>
        <v>42652.434143518512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</v>
      </c>
      <c r="Q2995" s="5" t="s">
        <v>8317</v>
      </c>
      <c r="R2995" t="s">
        <v>8357</v>
      </c>
      <c r="S2995" s="9">
        <f t="shared" si="186"/>
        <v>42390.50540509259</v>
      </c>
      <c r="T2995" s="9">
        <f t="shared" si="187"/>
        <v>42420.50540509259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23.28</v>
      </c>
      <c r="Q2996" s="5" t="s">
        <v>8317</v>
      </c>
      <c r="R2996" t="s">
        <v>8357</v>
      </c>
      <c r="S2996" s="9">
        <f t="shared" si="186"/>
        <v>41885.145509259259</v>
      </c>
      <c r="T2996" s="9">
        <f t="shared" si="187"/>
        <v>41915.145509259259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63.23</v>
      </c>
      <c r="Q2997" s="5" t="s">
        <v>8317</v>
      </c>
      <c r="R2997" t="s">
        <v>8357</v>
      </c>
      <c r="S2997" s="9">
        <f t="shared" si="186"/>
        <v>42724.331840277773</v>
      </c>
      <c r="T2997" s="9">
        <f t="shared" si="187"/>
        <v>42754.331840277773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153.52000000000001</v>
      </c>
      <c r="Q2998" s="5" t="s">
        <v>8317</v>
      </c>
      <c r="R2998" t="s">
        <v>8357</v>
      </c>
      <c r="S2998" s="9">
        <f t="shared" si="186"/>
        <v>42090.579166666663</v>
      </c>
      <c r="T2998" s="9">
        <f t="shared" si="187"/>
        <v>42150.579166666663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s="5" t="s">
        <v>8317</v>
      </c>
      <c r="R2999" t="s">
        <v>8357</v>
      </c>
      <c r="S2999" s="9">
        <f t="shared" si="186"/>
        <v>42775.400381944441</v>
      </c>
      <c r="T2999" s="9">
        <f t="shared" si="187"/>
        <v>42792.874305555553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118.97</v>
      </c>
      <c r="Q3000" s="5" t="s">
        <v>8317</v>
      </c>
      <c r="R3000" t="s">
        <v>8357</v>
      </c>
      <c r="S3000" s="9">
        <f t="shared" si="186"/>
        <v>41777.860289351847</v>
      </c>
      <c r="T3000" s="9">
        <f t="shared" si="187"/>
        <v>41805.850694444445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s="5" t="s">
        <v>8317</v>
      </c>
      <c r="R3001" t="s">
        <v>8357</v>
      </c>
      <c r="S3001" s="9">
        <f t="shared" si="186"/>
        <v>42780.406944444439</v>
      </c>
      <c r="T3001" s="9">
        <f t="shared" si="187"/>
        <v>42794.749999999993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s="5" t="s">
        <v>8317</v>
      </c>
      <c r="R3002" t="s">
        <v>8357</v>
      </c>
      <c r="S3002" s="9">
        <f t="shared" si="186"/>
        <v>42752.49386574074</v>
      </c>
      <c r="T3002" s="9">
        <f t="shared" si="187"/>
        <v>42766.416666666664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131.38</v>
      </c>
      <c r="Q3003" s="5" t="s">
        <v>8317</v>
      </c>
      <c r="R3003" t="s">
        <v>8357</v>
      </c>
      <c r="S3003" s="9">
        <f t="shared" si="186"/>
        <v>42534.562291666669</v>
      </c>
      <c r="T3003" s="9">
        <f t="shared" si="187"/>
        <v>42564.562291666669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73.03</v>
      </c>
      <c r="Q3004" s="5" t="s">
        <v>8317</v>
      </c>
      <c r="R3004" t="s">
        <v>8357</v>
      </c>
      <c r="S3004" s="9">
        <f t="shared" si="186"/>
        <v>41239.502916666665</v>
      </c>
      <c r="T3004" s="9">
        <f t="shared" si="187"/>
        <v>41269.502916666665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178.53</v>
      </c>
      <c r="Q3005" s="5" t="s">
        <v>8317</v>
      </c>
      <c r="R3005" t="s">
        <v>8357</v>
      </c>
      <c r="S3005" s="9">
        <f t="shared" si="186"/>
        <v>42398.515925925924</v>
      </c>
      <c r="T3005" s="9">
        <f t="shared" si="187"/>
        <v>42429.915972222218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162.91</v>
      </c>
      <c r="Q3006" s="5" t="s">
        <v>8317</v>
      </c>
      <c r="R3006" t="s">
        <v>8357</v>
      </c>
      <c r="S3006" s="9">
        <f t="shared" si="186"/>
        <v>41928.547731481478</v>
      </c>
      <c r="T3006" s="9">
        <f t="shared" si="187"/>
        <v>41958.589398148142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108.24</v>
      </c>
      <c r="Q3007" s="5" t="s">
        <v>8317</v>
      </c>
      <c r="R3007" t="s">
        <v>8357</v>
      </c>
      <c r="S3007" s="9">
        <f t="shared" si="186"/>
        <v>41888.341493055552</v>
      </c>
      <c r="T3007" s="9">
        <f t="shared" si="187"/>
        <v>41918.341493055552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88.87</v>
      </c>
      <c r="Q3008" s="5" t="s">
        <v>8317</v>
      </c>
      <c r="R3008" t="s">
        <v>8357</v>
      </c>
      <c r="S3008" s="9">
        <f t="shared" si="186"/>
        <v>41957.42350694444</v>
      </c>
      <c r="T3008" s="9">
        <f t="shared" si="187"/>
        <v>41987.42350694444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s="5" t="s">
        <v>8317</v>
      </c>
      <c r="R3009" t="s">
        <v>8357</v>
      </c>
      <c r="S3009" s="9">
        <f t="shared" si="186"/>
        <v>42097.882905092592</v>
      </c>
      <c r="T3009" s="9">
        <f t="shared" si="187"/>
        <v>42118.882905092592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ROUND((E3010/D3010*100),2)</f>
        <v>101.17</v>
      </c>
      <c r="P3010">
        <f t="shared" ref="P3010:P3073" si="189">ROUND((E3010/L3010),2)</f>
        <v>116.73</v>
      </c>
      <c r="Q3010" s="5" t="s">
        <v>8317</v>
      </c>
      <c r="R3010" t="s">
        <v>8357</v>
      </c>
      <c r="S3010" s="9">
        <f t="shared" si="186"/>
        <v>42359.878692129627</v>
      </c>
      <c r="T3010" s="9">
        <f t="shared" si="187"/>
        <v>42389.878692129627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119.76</v>
      </c>
      <c r="P3011">
        <f t="shared" si="189"/>
        <v>233.9</v>
      </c>
      <c r="Q3011" s="5" t="s">
        <v>8317</v>
      </c>
      <c r="R3011" t="s">
        <v>8357</v>
      </c>
      <c r="S3011" s="9">
        <f t="shared" ref="S3011:S3074" si="190">(J3011/86400)+25569+(-8/24)</f>
        <v>41939.236574074072</v>
      </c>
      <c r="T3011" s="9">
        <f t="shared" ref="T3011:T3074" si="191">(I3011/86400)+25569+(-8/24)</f>
        <v>41969.278240740743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s="5" t="s">
        <v>8317</v>
      </c>
      <c r="R3012" t="s">
        <v>8357</v>
      </c>
      <c r="S3012" s="9">
        <f t="shared" si="190"/>
        <v>41996.499062499999</v>
      </c>
      <c r="T3012" s="9">
        <f t="shared" si="191"/>
        <v>42056.499062499999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s="5" t="s">
        <v>8317</v>
      </c>
      <c r="R3013" t="s">
        <v>8357</v>
      </c>
      <c r="S3013" s="9">
        <f t="shared" si="190"/>
        <v>42334.135601851849</v>
      </c>
      <c r="T3013" s="9">
        <f t="shared" si="191"/>
        <v>42361.624305555553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s="5" t="s">
        <v>8317</v>
      </c>
      <c r="R3014" t="s">
        <v>8357</v>
      </c>
      <c r="S3014" s="9">
        <f t="shared" si="190"/>
        <v>42024.369560185187</v>
      </c>
      <c r="T3014" s="9">
        <f t="shared" si="191"/>
        <v>42045.369560185187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s="5" t="s">
        <v>8317</v>
      </c>
      <c r="R3015" t="s">
        <v>8357</v>
      </c>
      <c r="S3015" s="9">
        <f t="shared" si="190"/>
        <v>42146.502881944441</v>
      </c>
      <c r="T3015" s="9">
        <f t="shared" si="191"/>
        <v>42176.502881944441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s="5" t="s">
        <v>8317</v>
      </c>
      <c r="R3016" t="s">
        <v>8357</v>
      </c>
      <c r="S3016" s="9">
        <f t="shared" si="190"/>
        <v>41919.790277777771</v>
      </c>
      <c r="T3016" s="9">
        <f t="shared" si="191"/>
        <v>41947.875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s="5" t="s">
        <v>8317</v>
      </c>
      <c r="R3017" t="s">
        <v>8357</v>
      </c>
      <c r="S3017" s="9">
        <f t="shared" si="190"/>
        <v>41785.393958333334</v>
      </c>
      <c r="T3017" s="9">
        <f t="shared" si="191"/>
        <v>41800.833333333328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s="5" t="s">
        <v>8317</v>
      </c>
      <c r="R3018" t="s">
        <v>8357</v>
      </c>
      <c r="S3018" s="9">
        <f t="shared" si="190"/>
        <v>41778.214722222219</v>
      </c>
      <c r="T3018" s="9">
        <f t="shared" si="191"/>
        <v>41838.214722222219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s="5" t="s">
        <v>8317</v>
      </c>
      <c r="R3019" t="s">
        <v>8357</v>
      </c>
      <c r="S3019" s="9">
        <f t="shared" si="190"/>
        <v>41841.516701388886</v>
      </c>
      <c r="T3019" s="9">
        <f t="shared" si="191"/>
        <v>41871.516701388886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s="5" t="s">
        <v>8317</v>
      </c>
      <c r="R3020" t="s">
        <v>8357</v>
      </c>
      <c r="S3020" s="9">
        <f t="shared" si="190"/>
        <v>42162.964999999997</v>
      </c>
      <c r="T3020" s="9">
        <f t="shared" si="191"/>
        <v>42205.583333333336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s="5" t="s">
        <v>8317</v>
      </c>
      <c r="R3021" t="s">
        <v>8357</v>
      </c>
      <c r="S3021" s="9">
        <f t="shared" si="190"/>
        <v>41758.500231481477</v>
      </c>
      <c r="T3021" s="9">
        <f t="shared" si="191"/>
        <v>41785.791666666664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s="5" t="s">
        <v>8317</v>
      </c>
      <c r="R3022" t="s">
        <v>8357</v>
      </c>
      <c r="S3022" s="9">
        <f t="shared" si="190"/>
        <v>42170.513113425921</v>
      </c>
      <c r="T3022" s="9">
        <f t="shared" si="191"/>
        <v>42230.513113425921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s="5" t="s">
        <v>8317</v>
      </c>
      <c r="R3023" t="s">
        <v>8357</v>
      </c>
      <c r="S3023" s="9">
        <f t="shared" si="190"/>
        <v>42660.285520833328</v>
      </c>
      <c r="T3023" s="9">
        <f t="shared" si="191"/>
        <v>42695.915972222218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s="5" t="s">
        <v>8317</v>
      </c>
      <c r="R3024" t="s">
        <v>8357</v>
      </c>
      <c r="S3024" s="9">
        <f t="shared" si="190"/>
        <v>42564.620474537034</v>
      </c>
      <c r="T3024" s="9">
        <f t="shared" si="191"/>
        <v>42609.620474537034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s="5" t="s">
        <v>8317</v>
      </c>
      <c r="R3025" t="s">
        <v>8357</v>
      </c>
      <c r="S3025" s="9">
        <f t="shared" si="190"/>
        <v>42121.342430555553</v>
      </c>
      <c r="T3025" s="9">
        <f t="shared" si="191"/>
        <v>42166.342430555553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s="5" t="s">
        <v>8317</v>
      </c>
      <c r="R3026" t="s">
        <v>8357</v>
      </c>
      <c r="S3026" s="9">
        <f t="shared" si="190"/>
        <v>41158.660590277774</v>
      </c>
      <c r="T3026" s="9">
        <f t="shared" si="191"/>
        <v>41188.660590277774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</v>
      </c>
      <c r="Q3027" s="5" t="s">
        <v>8317</v>
      </c>
      <c r="R3027" t="s">
        <v>8357</v>
      </c>
      <c r="S3027" s="9">
        <f t="shared" si="190"/>
        <v>41761.176076388889</v>
      </c>
      <c r="T3027" s="9">
        <f t="shared" si="191"/>
        <v>41789.333333333328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s="5" t="s">
        <v>8317</v>
      </c>
      <c r="R3028" t="s">
        <v>8357</v>
      </c>
      <c r="S3028" s="9">
        <f t="shared" si="190"/>
        <v>42783.126064814809</v>
      </c>
      <c r="T3028" s="9">
        <f t="shared" si="191"/>
        <v>42797.126064814809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s="5" t="s">
        <v>8317</v>
      </c>
      <c r="R3029" t="s">
        <v>8357</v>
      </c>
      <c r="S3029" s="9">
        <f t="shared" si="190"/>
        <v>42053.37096064815</v>
      </c>
      <c r="T3029" s="9">
        <f t="shared" si="191"/>
        <v>42083.329293981478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84.86</v>
      </c>
      <c r="Q3030" s="5" t="s">
        <v>8317</v>
      </c>
      <c r="R3030" t="s">
        <v>8357</v>
      </c>
      <c r="S3030" s="9">
        <f t="shared" si="190"/>
        <v>42566.930844907409</v>
      </c>
      <c r="T3030" s="9">
        <f t="shared" si="191"/>
        <v>42596.930844907409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94.55</v>
      </c>
      <c r="Q3031" s="5" t="s">
        <v>8317</v>
      </c>
      <c r="R3031" t="s">
        <v>8357</v>
      </c>
      <c r="S3031" s="9">
        <f t="shared" si="190"/>
        <v>41932.375543981478</v>
      </c>
      <c r="T3031" s="9">
        <f t="shared" si="191"/>
        <v>41960.857638888883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45.54</v>
      </c>
      <c r="Q3032" s="5" t="s">
        <v>8317</v>
      </c>
      <c r="R3032" t="s">
        <v>8357</v>
      </c>
      <c r="S3032" s="9">
        <f t="shared" si="190"/>
        <v>42233.4140162037</v>
      </c>
      <c r="T3032" s="9">
        <f t="shared" si="191"/>
        <v>42263.4140162037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s="5" t="s">
        <v>8317</v>
      </c>
      <c r="R3033" t="s">
        <v>8357</v>
      </c>
      <c r="S3033" s="9">
        <f t="shared" si="190"/>
        <v>42597.549155092587</v>
      </c>
      <c r="T3033" s="9">
        <f t="shared" si="191"/>
        <v>42657.549155092587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s="5" t="s">
        <v>8317</v>
      </c>
      <c r="R3034" t="s">
        <v>8357</v>
      </c>
      <c r="S3034" s="9">
        <f t="shared" si="190"/>
        <v>42227.711331018516</v>
      </c>
      <c r="T3034" s="9">
        <f t="shared" si="191"/>
        <v>42257.711331018516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191.13</v>
      </c>
      <c r="Q3035" s="5" t="s">
        <v>8317</v>
      </c>
      <c r="R3035" t="s">
        <v>8357</v>
      </c>
      <c r="S3035" s="9">
        <f t="shared" si="190"/>
        <v>42569.776909722219</v>
      </c>
      <c r="T3035" s="9">
        <f t="shared" si="191"/>
        <v>42599.776909722219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89.31</v>
      </c>
      <c r="Q3036" s="5" t="s">
        <v>8317</v>
      </c>
      <c r="R3036" t="s">
        <v>8357</v>
      </c>
      <c r="S3036" s="9">
        <f t="shared" si="190"/>
        <v>42644.202025462961</v>
      </c>
      <c r="T3036" s="9">
        <f t="shared" si="191"/>
        <v>42674.832638888889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88.59</v>
      </c>
      <c r="Q3037" s="5" t="s">
        <v>8317</v>
      </c>
      <c r="R3037" t="s">
        <v>8357</v>
      </c>
      <c r="S3037" s="9">
        <f t="shared" si="190"/>
        <v>41368.226956018516</v>
      </c>
      <c r="T3037" s="9">
        <f t="shared" si="191"/>
        <v>41398.226956018516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</v>
      </c>
      <c r="Q3038" s="5" t="s">
        <v>8317</v>
      </c>
      <c r="R3038" t="s">
        <v>8357</v>
      </c>
      <c r="S3038" s="9">
        <f t="shared" si="190"/>
        <v>41466.451898148145</v>
      </c>
      <c r="T3038" s="9">
        <f t="shared" si="191"/>
        <v>41502.165972222218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</v>
      </c>
      <c r="Q3039" s="5" t="s">
        <v>8317</v>
      </c>
      <c r="R3039" t="s">
        <v>8357</v>
      </c>
      <c r="S3039" s="9">
        <f t="shared" si="190"/>
        <v>40378.559872685182</v>
      </c>
      <c r="T3039" s="9">
        <f t="shared" si="191"/>
        <v>40452.874305555553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</v>
      </c>
      <c r="Q3040" s="5" t="s">
        <v>8317</v>
      </c>
      <c r="R3040" t="s">
        <v>8357</v>
      </c>
      <c r="S3040" s="9">
        <f t="shared" si="190"/>
        <v>42372.918946759259</v>
      </c>
      <c r="T3040" s="9">
        <f t="shared" si="191"/>
        <v>42432.918946759259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92.13</v>
      </c>
      <c r="Q3041" s="5" t="s">
        <v>8317</v>
      </c>
      <c r="R3041" t="s">
        <v>8357</v>
      </c>
      <c r="S3041" s="9">
        <f t="shared" si="190"/>
        <v>41610.461087962962</v>
      </c>
      <c r="T3041" s="9">
        <f t="shared" si="191"/>
        <v>41636.999305555553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s="5" t="s">
        <v>8317</v>
      </c>
      <c r="R3042" t="s">
        <v>8357</v>
      </c>
      <c r="S3042" s="9">
        <f t="shared" si="190"/>
        <v>42177.458576388883</v>
      </c>
      <c r="T3042" s="9">
        <f t="shared" si="191"/>
        <v>42181.624999999993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96.53</v>
      </c>
      <c r="Q3043" s="5" t="s">
        <v>8317</v>
      </c>
      <c r="R3043" t="s">
        <v>8357</v>
      </c>
      <c r="S3043" s="9">
        <f t="shared" si="190"/>
        <v>42359.535277777781</v>
      </c>
      <c r="T3043" s="9">
        <f t="shared" si="191"/>
        <v>42389.535277777781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s="5" t="s">
        <v>8317</v>
      </c>
      <c r="R3044" t="s">
        <v>8357</v>
      </c>
      <c r="S3044" s="9">
        <f t="shared" si="190"/>
        <v>42253.354710648149</v>
      </c>
      <c r="T3044" s="9">
        <f t="shared" si="191"/>
        <v>42283.354710648149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</v>
      </c>
      <c r="Q3045" s="5" t="s">
        <v>8317</v>
      </c>
      <c r="R3045" t="s">
        <v>8357</v>
      </c>
      <c r="S3045" s="9">
        <f t="shared" si="190"/>
        <v>42082.737256944441</v>
      </c>
      <c r="T3045" s="9">
        <f t="shared" si="191"/>
        <v>42109.784722222219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84.11</v>
      </c>
      <c r="Q3046" s="5" t="s">
        <v>8317</v>
      </c>
      <c r="R3046" t="s">
        <v>8357</v>
      </c>
      <c r="S3046" s="9">
        <f t="shared" si="190"/>
        <v>42387.393495370365</v>
      </c>
      <c r="T3046" s="9">
        <f t="shared" si="191"/>
        <v>42402.393495370365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82.94</v>
      </c>
      <c r="Q3047" s="5" t="s">
        <v>8317</v>
      </c>
      <c r="R3047" t="s">
        <v>8357</v>
      </c>
      <c r="S3047" s="9">
        <f t="shared" si="190"/>
        <v>41842.822395833333</v>
      </c>
      <c r="T3047" s="9">
        <f t="shared" si="191"/>
        <v>41872.822395833333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259.95</v>
      </c>
      <c r="Q3048" s="5" t="s">
        <v>8317</v>
      </c>
      <c r="R3048" t="s">
        <v>8357</v>
      </c>
      <c r="S3048" s="9">
        <f t="shared" si="190"/>
        <v>41862.46974537037</v>
      </c>
      <c r="T3048" s="9">
        <f t="shared" si="191"/>
        <v>41891.869444444441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s="5" t="s">
        <v>8317</v>
      </c>
      <c r="R3049" t="s">
        <v>8357</v>
      </c>
      <c r="S3049" s="9">
        <f t="shared" si="190"/>
        <v>42443.655717592592</v>
      </c>
      <c r="T3049" s="9">
        <f t="shared" si="191"/>
        <v>42487.219444444439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</v>
      </c>
      <c r="Q3050" s="5" t="s">
        <v>8317</v>
      </c>
      <c r="R3050" t="s">
        <v>8357</v>
      </c>
      <c r="S3050" s="9">
        <f t="shared" si="190"/>
        <v>41975.567847222221</v>
      </c>
      <c r="T3050" s="9">
        <f t="shared" si="191"/>
        <v>42004.556944444441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74.069999999999993</v>
      </c>
      <c r="Q3051" s="5" t="s">
        <v>8317</v>
      </c>
      <c r="R3051" t="s">
        <v>8357</v>
      </c>
      <c r="S3051" s="9">
        <f t="shared" si="190"/>
        <v>42138.681192129625</v>
      </c>
      <c r="T3051" s="9">
        <f t="shared" si="191"/>
        <v>42168.681192129625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s="5" t="s">
        <v>8317</v>
      </c>
      <c r="R3052" t="s">
        <v>8357</v>
      </c>
      <c r="S3052" s="9">
        <f t="shared" si="190"/>
        <v>42464.835185185184</v>
      </c>
      <c r="T3052" s="9">
        <f t="shared" si="191"/>
        <v>42494.835185185184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23.63</v>
      </c>
      <c r="Q3053" s="5" t="s">
        <v>8317</v>
      </c>
      <c r="R3053" t="s">
        <v>8357</v>
      </c>
      <c r="S3053" s="9">
        <f t="shared" si="190"/>
        <v>42744.082696759258</v>
      </c>
      <c r="T3053" s="9">
        <f t="shared" si="191"/>
        <v>42774.082696759258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s="5" t="s">
        <v>8317</v>
      </c>
      <c r="R3054" t="s">
        <v>8357</v>
      </c>
      <c r="S3054" s="9">
        <f t="shared" si="190"/>
        <v>42122.336736111109</v>
      </c>
      <c r="T3054" s="9">
        <f t="shared" si="191"/>
        <v>42152.332638888889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</v>
      </c>
      <c r="Q3055" s="5" t="s">
        <v>8317</v>
      </c>
      <c r="R3055" t="s">
        <v>8357</v>
      </c>
      <c r="S3055" s="9">
        <f t="shared" si="190"/>
        <v>41862.428391203699</v>
      </c>
      <c r="T3055" s="9">
        <f t="shared" si="191"/>
        <v>41913.832638888889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s="5" t="s">
        <v>8317</v>
      </c>
      <c r="R3056" t="s">
        <v>8357</v>
      </c>
      <c r="S3056" s="9">
        <f t="shared" si="190"/>
        <v>42027.499467592592</v>
      </c>
      <c r="T3056" s="9">
        <f t="shared" si="191"/>
        <v>42064.711111111108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s="5" t="s">
        <v>8317</v>
      </c>
      <c r="R3057" t="s">
        <v>8357</v>
      </c>
      <c r="S3057" s="9">
        <f t="shared" si="190"/>
        <v>41953.624884259254</v>
      </c>
      <c r="T3057" s="9">
        <f t="shared" si="191"/>
        <v>42013.624884259254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s="5" t="s">
        <v>8317</v>
      </c>
      <c r="R3058" t="s">
        <v>8357</v>
      </c>
      <c r="S3058" s="9">
        <f t="shared" si="190"/>
        <v>41851.303055555552</v>
      </c>
      <c r="T3058" s="9">
        <f t="shared" si="191"/>
        <v>41911.303055555552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s="5" t="s">
        <v>8317</v>
      </c>
      <c r="R3059" t="s">
        <v>8357</v>
      </c>
      <c r="S3059" s="9">
        <f t="shared" si="190"/>
        <v>42433.317256944443</v>
      </c>
      <c r="T3059" s="9">
        <f t="shared" si="191"/>
        <v>42463.275590277779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s="5" t="s">
        <v>8317</v>
      </c>
      <c r="R3060" t="s">
        <v>8357</v>
      </c>
      <c r="S3060" s="9">
        <f t="shared" si="190"/>
        <v>42460.040972222218</v>
      </c>
      <c r="T3060" s="9">
        <f t="shared" si="191"/>
        <v>42510.040972222218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s="5" t="s">
        <v>8317</v>
      </c>
      <c r="R3061" t="s">
        <v>8357</v>
      </c>
      <c r="S3061" s="9">
        <f t="shared" si="190"/>
        <v>41829.602384259255</v>
      </c>
      <c r="T3061" s="9">
        <f t="shared" si="191"/>
        <v>41859.602384259255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</v>
      </c>
      <c r="Q3062" s="5" t="s">
        <v>8317</v>
      </c>
      <c r="R3062" t="s">
        <v>8357</v>
      </c>
      <c r="S3062" s="9">
        <f t="shared" si="190"/>
        <v>42244.941365740735</v>
      </c>
      <c r="T3062" s="9">
        <f t="shared" si="191"/>
        <v>42274.941365740735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s="5" t="s">
        <v>8317</v>
      </c>
      <c r="R3063" t="s">
        <v>8357</v>
      </c>
      <c r="S3063" s="9">
        <f t="shared" si="190"/>
        <v>41834.450787037036</v>
      </c>
      <c r="T3063" s="9">
        <f t="shared" si="191"/>
        <v>41864.450787037036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</v>
      </c>
      <c r="Q3064" s="5" t="s">
        <v>8317</v>
      </c>
      <c r="R3064" t="s">
        <v>8357</v>
      </c>
      <c r="S3064" s="9">
        <f t="shared" si="190"/>
        <v>42248.2024537037</v>
      </c>
      <c r="T3064" s="9">
        <f t="shared" si="191"/>
        <v>42277.416666666664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25.52</v>
      </c>
      <c r="Q3065" s="5" t="s">
        <v>8317</v>
      </c>
      <c r="R3065" t="s">
        <v>8357</v>
      </c>
      <c r="S3065" s="9">
        <f t="shared" si="190"/>
        <v>42630.589560185188</v>
      </c>
      <c r="T3065" s="9">
        <f t="shared" si="191"/>
        <v>42665.589560185188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117.65</v>
      </c>
      <c r="Q3066" s="5" t="s">
        <v>8317</v>
      </c>
      <c r="R3066" t="s">
        <v>8357</v>
      </c>
      <c r="S3066" s="9">
        <f t="shared" si="190"/>
        <v>42298.7968287037</v>
      </c>
      <c r="T3066" s="9">
        <f t="shared" si="191"/>
        <v>42329.957638888889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s="5" t="s">
        <v>8317</v>
      </c>
      <c r="R3067" t="s">
        <v>8357</v>
      </c>
      <c r="S3067" s="9">
        <f t="shared" si="190"/>
        <v>41824.721898148149</v>
      </c>
      <c r="T3067" s="9">
        <f t="shared" si="191"/>
        <v>41849.721898148149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2796.67</v>
      </c>
      <c r="Q3068" s="5" t="s">
        <v>8317</v>
      </c>
      <c r="R3068" t="s">
        <v>8357</v>
      </c>
      <c r="S3068" s="9">
        <f t="shared" si="190"/>
        <v>42530.895104166666</v>
      </c>
      <c r="T3068" s="9">
        <f t="shared" si="191"/>
        <v>42560.895104166666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s="5" t="s">
        <v>8317</v>
      </c>
      <c r="R3069" t="s">
        <v>8357</v>
      </c>
      <c r="S3069" s="9">
        <f t="shared" si="190"/>
        <v>42226.605081018519</v>
      </c>
      <c r="T3069" s="9">
        <f t="shared" si="191"/>
        <v>42256.605081018519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s="5" t="s">
        <v>8317</v>
      </c>
      <c r="R3070" t="s">
        <v>8357</v>
      </c>
      <c r="S3070" s="9">
        <f t="shared" si="190"/>
        <v>42263.358240740738</v>
      </c>
      <c r="T3070" s="9">
        <f t="shared" si="191"/>
        <v>42293.358240740738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</v>
      </c>
      <c r="Q3071" s="5" t="s">
        <v>8317</v>
      </c>
      <c r="R3071" t="s">
        <v>8357</v>
      </c>
      <c r="S3071" s="9">
        <f t="shared" si="190"/>
        <v>41957.500393518516</v>
      </c>
      <c r="T3071" s="9">
        <f t="shared" si="191"/>
        <v>41987.500393518516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</v>
      </c>
      <c r="Q3072" s="5" t="s">
        <v>8317</v>
      </c>
      <c r="R3072" t="s">
        <v>8357</v>
      </c>
      <c r="S3072" s="9">
        <f t="shared" si="190"/>
        <v>42690.400104166663</v>
      </c>
      <c r="T3072" s="9">
        <f t="shared" si="191"/>
        <v>42711.400104166663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61.31</v>
      </c>
      <c r="Q3073" s="5" t="s">
        <v>8317</v>
      </c>
      <c r="R3073" t="s">
        <v>8357</v>
      </c>
      <c r="S3073" s="9">
        <f t="shared" si="190"/>
        <v>42097.399085648147</v>
      </c>
      <c r="T3073" s="9">
        <f t="shared" si="191"/>
        <v>42114.915972222218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ROUND((E3074/D3074*100),2)</f>
        <v>0.02</v>
      </c>
      <c r="P3074">
        <f t="shared" ref="P3074:P3137" si="193">ROUND((E3074/L3074),2)</f>
        <v>1</v>
      </c>
      <c r="Q3074" s="5" t="s">
        <v>8317</v>
      </c>
      <c r="R3074" t="s">
        <v>8357</v>
      </c>
      <c r="S3074" s="9">
        <f t="shared" si="190"/>
        <v>42658.357199074067</v>
      </c>
      <c r="T3074" s="9">
        <f t="shared" si="191"/>
        <v>42672.740277777775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0.02</v>
      </c>
      <c r="P3075">
        <f t="shared" si="193"/>
        <v>92.14</v>
      </c>
      <c r="Q3075" s="5" t="s">
        <v>8317</v>
      </c>
      <c r="R3075" t="s">
        <v>8357</v>
      </c>
      <c r="S3075" s="9">
        <f t="shared" ref="S3075:S3138" si="194">(J3075/86400)+25569+(-8/24)</f>
        <v>42111.350694444445</v>
      </c>
      <c r="T3075" s="9">
        <f t="shared" ref="T3075:T3138" si="195">(I3075/86400)+25569+(-8/24)</f>
        <v>42169.47152777778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s="5" t="s">
        <v>8317</v>
      </c>
      <c r="R3076" t="s">
        <v>8357</v>
      </c>
      <c r="S3076" s="9">
        <f t="shared" si="194"/>
        <v>42409.237951388888</v>
      </c>
      <c r="T3076" s="9">
        <f t="shared" si="195"/>
        <v>42439.237951388888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s="5" t="s">
        <v>8317</v>
      </c>
      <c r="R3077" t="s">
        <v>8357</v>
      </c>
      <c r="S3077" s="9">
        <f t="shared" si="194"/>
        <v>42550.76898148148</v>
      </c>
      <c r="T3077" s="9">
        <f t="shared" si="195"/>
        <v>42600.76898148148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s="5" t="s">
        <v>8317</v>
      </c>
      <c r="R3078" t="s">
        <v>8357</v>
      </c>
      <c r="S3078" s="9">
        <f t="shared" si="194"/>
        <v>42226.318553240737</v>
      </c>
      <c r="T3078" s="9">
        <f t="shared" si="195"/>
        <v>42286.318553240737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s="5" t="s">
        <v>8317</v>
      </c>
      <c r="R3079" t="s">
        <v>8357</v>
      </c>
      <c r="S3079" s="9">
        <f t="shared" si="194"/>
        <v>42766.62358796296</v>
      </c>
      <c r="T3079" s="9">
        <f t="shared" si="195"/>
        <v>42796.62358796296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s="5" t="s">
        <v>8317</v>
      </c>
      <c r="R3080" t="s">
        <v>8357</v>
      </c>
      <c r="S3080" s="9">
        <f t="shared" si="194"/>
        <v>42030.805497685178</v>
      </c>
      <c r="T3080" s="9">
        <f t="shared" si="195"/>
        <v>42060.805497685178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s="5" t="s">
        <v>8317</v>
      </c>
      <c r="R3081" t="s">
        <v>8357</v>
      </c>
      <c r="S3081" s="9">
        <f t="shared" si="194"/>
        <v>42055.38003472222</v>
      </c>
      <c r="T3081" s="9">
        <f t="shared" si="195"/>
        <v>42085.338368055549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s="5" t="s">
        <v>8317</v>
      </c>
      <c r="R3082" t="s">
        <v>8357</v>
      </c>
      <c r="S3082" s="9">
        <f t="shared" si="194"/>
        <v>41939.6949537037</v>
      </c>
      <c r="T3082" s="9">
        <f t="shared" si="195"/>
        <v>41999.736620370364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s="5" t="s">
        <v>8317</v>
      </c>
      <c r="R3083" t="s">
        <v>8357</v>
      </c>
      <c r="S3083" s="9">
        <f t="shared" si="194"/>
        <v>42236.848275462959</v>
      </c>
      <c r="T3083" s="9">
        <f t="shared" si="195"/>
        <v>42266.848275462959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s="5" t="s">
        <v>8317</v>
      </c>
      <c r="R3084" t="s">
        <v>8357</v>
      </c>
      <c r="S3084" s="9">
        <f t="shared" si="194"/>
        <v>42293.589652777773</v>
      </c>
      <c r="T3084" s="9">
        <f t="shared" si="195"/>
        <v>42323.631319444445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s="5" t="s">
        <v>8317</v>
      </c>
      <c r="R3085" t="s">
        <v>8357</v>
      </c>
      <c r="S3085" s="9">
        <f t="shared" si="194"/>
        <v>41853.230069444442</v>
      </c>
      <c r="T3085" s="9">
        <f t="shared" si="195"/>
        <v>41882.875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s="5" t="s">
        <v>8317</v>
      </c>
      <c r="R3086" t="s">
        <v>8357</v>
      </c>
      <c r="S3086" s="9">
        <f t="shared" si="194"/>
        <v>42100.390405092585</v>
      </c>
      <c r="T3086" s="9">
        <f t="shared" si="195"/>
        <v>42129.45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s="5" t="s">
        <v>8317</v>
      </c>
      <c r="R3087" t="s">
        <v>8357</v>
      </c>
      <c r="S3087" s="9">
        <f t="shared" si="194"/>
        <v>42246.550451388888</v>
      </c>
      <c r="T3087" s="9">
        <f t="shared" si="195"/>
        <v>42276.550451388888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s="5" t="s">
        <v>8317</v>
      </c>
      <c r="R3088" t="s">
        <v>8357</v>
      </c>
      <c r="S3088" s="9">
        <f t="shared" si="194"/>
        <v>42173.337488425925</v>
      </c>
      <c r="T3088" s="9">
        <f t="shared" si="195"/>
        <v>42233.337488425925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s="5" t="s">
        <v>8317</v>
      </c>
      <c r="R3089" t="s">
        <v>8357</v>
      </c>
      <c r="S3089" s="9">
        <f t="shared" si="194"/>
        <v>42664.817013888889</v>
      </c>
      <c r="T3089" s="9">
        <f t="shared" si="195"/>
        <v>42724.858680555553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s="5" t="s">
        <v>8317</v>
      </c>
      <c r="R3090" t="s">
        <v>8357</v>
      </c>
      <c r="S3090" s="9">
        <f t="shared" si="194"/>
        <v>41981.238969907405</v>
      </c>
      <c r="T3090" s="9">
        <f t="shared" si="195"/>
        <v>42012.236805555549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130.09</v>
      </c>
      <c r="Q3091" s="5" t="s">
        <v>8317</v>
      </c>
      <c r="R3091" t="s">
        <v>8357</v>
      </c>
      <c r="S3091" s="9">
        <f t="shared" si="194"/>
        <v>42528.209293981483</v>
      </c>
      <c r="T3091" s="9">
        <f t="shared" si="195"/>
        <v>42559.749305555553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1270.22</v>
      </c>
      <c r="Q3092" s="5" t="s">
        <v>8317</v>
      </c>
      <c r="R3092" t="s">
        <v>8357</v>
      </c>
      <c r="S3092" s="9">
        <f t="shared" si="194"/>
        <v>42065.485474537032</v>
      </c>
      <c r="T3092" s="9">
        <f t="shared" si="195"/>
        <v>42125.443807870368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</v>
      </c>
      <c r="Q3093" s="5" t="s">
        <v>8317</v>
      </c>
      <c r="R3093" t="s">
        <v>8357</v>
      </c>
      <c r="S3093" s="9">
        <f t="shared" si="194"/>
        <v>42566.615081018514</v>
      </c>
      <c r="T3093" s="9">
        <f t="shared" si="195"/>
        <v>42596.615081018514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56.34</v>
      </c>
      <c r="Q3094" s="5" t="s">
        <v>8317</v>
      </c>
      <c r="R3094" t="s">
        <v>8357</v>
      </c>
      <c r="S3094" s="9">
        <f t="shared" si="194"/>
        <v>42255.28601851852</v>
      </c>
      <c r="T3094" s="9">
        <f t="shared" si="195"/>
        <v>42292.583333333336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s="5" t="s">
        <v>8317</v>
      </c>
      <c r="R3095" t="s">
        <v>8357</v>
      </c>
      <c r="S3095" s="9">
        <f t="shared" si="194"/>
        <v>41760.575706018521</v>
      </c>
      <c r="T3095" s="9">
        <f t="shared" si="195"/>
        <v>41790.832638888889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s="5" t="s">
        <v>8317</v>
      </c>
      <c r="R3096" t="s">
        <v>8357</v>
      </c>
      <c r="S3096" s="9">
        <f t="shared" si="194"/>
        <v>42207.462453703702</v>
      </c>
      <c r="T3096" s="9">
        <f t="shared" si="195"/>
        <v>42267.462453703702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s="5" t="s">
        <v>8317</v>
      </c>
      <c r="R3097" t="s">
        <v>8357</v>
      </c>
      <c r="S3097" s="9">
        <f t="shared" si="194"/>
        <v>42522.69189814815</v>
      </c>
      <c r="T3097" s="9">
        <f t="shared" si="195"/>
        <v>42582.69189814815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56.79</v>
      </c>
      <c r="Q3098" s="5" t="s">
        <v>8317</v>
      </c>
      <c r="R3098" t="s">
        <v>8357</v>
      </c>
      <c r="S3098" s="9">
        <f t="shared" si="194"/>
        <v>42114.492199074077</v>
      </c>
      <c r="T3098" s="9">
        <f t="shared" si="195"/>
        <v>42144.492199074077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</v>
      </c>
      <c r="Q3099" s="5" t="s">
        <v>8317</v>
      </c>
      <c r="R3099" t="s">
        <v>8357</v>
      </c>
      <c r="S3099" s="9">
        <f t="shared" si="194"/>
        <v>42629.17015046296</v>
      </c>
      <c r="T3099" s="9">
        <f t="shared" si="195"/>
        <v>42650.249999999993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65.11</v>
      </c>
      <c r="Q3100" s="5" t="s">
        <v>8317</v>
      </c>
      <c r="R3100" t="s">
        <v>8357</v>
      </c>
      <c r="S3100" s="9">
        <f t="shared" si="194"/>
        <v>42359.45890046296</v>
      </c>
      <c r="T3100" s="9">
        <f t="shared" si="195"/>
        <v>42407.678472222215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s="5" t="s">
        <v>8317</v>
      </c>
      <c r="R3101" t="s">
        <v>8357</v>
      </c>
      <c r="S3101" s="9">
        <f t="shared" si="194"/>
        <v>42381.856377314813</v>
      </c>
      <c r="T3101" s="9">
        <f t="shared" si="195"/>
        <v>42411.856377314813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140.54</v>
      </c>
      <c r="Q3102" s="5" t="s">
        <v>8317</v>
      </c>
      <c r="R3102" t="s">
        <v>8357</v>
      </c>
      <c r="S3102" s="9">
        <f t="shared" si="194"/>
        <v>41902.2890625</v>
      </c>
      <c r="T3102" s="9">
        <f t="shared" si="195"/>
        <v>41932.2890625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s="5" t="s">
        <v>8317</v>
      </c>
      <c r="R3103" t="s">
        <v>8357</v>
      </c>
      <c r="S3103" s="9">
        <f t="shared" si="194"/>
        <v>42171.050196759257</v>
      </c>
      <c r="T3103" s="9">
        <f t="shared" si="195"/>
        <v>42200.99722222222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69.53</v>
      </c>
      <c r="Q3104" s="5" t="s">
        <v>8317</v>
      </c>
      <c r="R3104" t="s">
        <v>8357</v>
      </c>
      <c r="S3104" s="9">
        <f t="shared" si="194"/>
        <v>42555.007152777776</v>
      </c>
      <c r="T3104" s="9">
        <f t="shared" si="195"/>
        <v>42605.007152777776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s="5" t="s">
        <v>8317</v>
      </c>
      <c r="R3105" t="s">
        <v>8357</v>
      </c>
      <c r="S3105" s="9">
        <f t="shared" si="194"/>
        <v>42106.82298611111</v>
      </c>
      <c r="T3105" s="9">
        <f t="shared" si="195"/>
        <v>42166.82298611111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s="5" t="s">
        <v>8317</v>
      </c>
      <c r="R3106" t="s">
        <v>8357</v>
      </c>
      <c r="S3106" s="9">
        <f t="shared" si="194"/>
        <v>42006.57535879629</v>
      </c>
      <c r="T3106" s="9">
        <f t="shared" si="195"/>
        <v>42037.749999999993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79.87</v>
      </c>
      <c r="Q3107" s="5" t="s">
        <v>8317</v>
      </c>
      <c r="R3107" t="s">
        <v>8357</v>
      </c>
      <c r="S3107" s="9">
        <f t="shared" si="194"/>
        <v>41876.385601851849</v>
      </c>
      <c r="T3107" s="9">
        <f t="shared" si="195"/>
        <v>41930.875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s="5" t="s">
        <v>8317</v>
      </c>
      <c r="R3108" t="s">
        <v>8357</v>
      </c>
      <c r="S3108" s="9">
        <f t="shared" si="194"/>
        <v>42241.095787037033</v>
      </c>
      <c r="T3108" s="9">
        <f t="shared" si="195"/>
        <v>42263.583333333336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272.58999999999997</v>
      </c>
      <c r="Q3109" s="5" t="s">
        <v>8317</v>
      </c>
      <c r="R3109" t="s">
        <v>8357</v>
      </c>
      <c r="S3109" s="9">
        <f t="shared" si="194"/>
        <v>42128.480914351851</v>
      </c>
      <c r="T3109" s="9">
        <f t="shared" si="195"/>
        <v>42135.480914351851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s="5" t="s">
        <v>8317</v>
      </c>
      <c r="R3110" t="s">
        <v>8357</v>
      </c>
      <c r="S3110" s="9">
        <f t="shared" si="194"/>
        <v>42062.34715277778</v>
      </c>
      <c r="T3110" s="9">
        <f t="shared" si="195"/>
        <v>42122.305486111109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58.18</v>
      </c>
      <c r="Q3111" s="5" t="s">
        <v>8317</v>
      </c>
      <c r="R3111" t="s">
        <v>8357</v>
      </c>
      <c r="S3111" s="9">
        <f t="shared" si="194"/>
        <v>41843.791782407403</v>
      </c>
      <c r="T3111" s="9">
        <f t="shared" si="195"/>
        <v>41878.791782407403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s="5" t="s">
        <v>8317</v>
      </c>
      <c r="R3112" t="s">
        <v>8357</v>
      </c>
      <c r="S3112" s="9">
        <f t="shared" si="194"/>
        <v>42744.698136574072</v>
      </c>
      <c r="T3112" s="9">
        <f t="shared" si="195"/>
        <v>42784.698136574072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70.11</v>
      </c>
      <c r="Q3113" s="5" t="s">
        <v>8317</v>
      </c>
      <c r="R3113" t="s">
        <v>8357</v>
      </c>
      <c r="S3113" s="9">
        <f t="shared" si="194"/>
        <v>41885.261805555558</v>
      </c>
      <c r="T3113" s="9">
        <f t="shared" si="195"/>
        <v>41916.261805555558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57.89</v>
      </c>
      <c r="Q3114" s="5" t="s">
        <v>8317</v>
      </c>
      <c r="R3114" t="s">
        <v>8357</v>
      </c>
      <c r="S3114" s="9">
        <f t="shared" si="194"/>
        <v>42614.788587962961</v>
      </c>
      <c r="T3114" s="9">
        <f t="shared" si="195"/>
        <v>42674.788587962961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125.27</v>
      </c>
      <c r="Q3115" s="5" t="s">
        <v>8317</v>
      </c>
      <c r="R3115" t="s">
        <v>8357</v>
      </c>
      <c r="S3115" s="9">
        <f t="shared" si="194"/>
        <v>42081.397939814815</v>
      </c>
      <c r="T3115" s="9">
        <f t="shared" si="195"/>
        <v>42111.397939814815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s="5" t="s">
        <v>8317</v>
      </c>
      <c r="R3116" t="s">
        <v>8357</v>
      </c>
      <c r="S3116" s="9">
        <f t="shared" si="194"/>
        <v>41843.29918981481</v>
      </c>
      <c r="T3116" s="9">
        <f t="shared" si="195"/>
        <v>41903.29918981481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s="5" t="s">
        <v>8317</v>
      </c>
      <c r="R3117" t="s">
        <v>8357</v>
      </c>
      <c r="S3117" s="9">
        <f t="shared" si="194"/>
        <v>42496.113738425927</v>
      </c>
      <c r="T3117" s="9">
        <f t="shared" si="195"/>
        <v>42526.113738425927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s="5" t="s">
        <v>8317</v>
      </c>
      <c r="R3118" t="s">
        <v>8357</v>
      </c>
      <c r="S3118" s="9">
        <f t="shared" si="194"/>
        <v>42081.18200231481</v>
      </c>
      <c r="T3118" s="9">
        <f t="shared" si="195"/>
        <v>42095.18200231481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s="5" t="s">
        <v>8317</v>
      </c>
      <c r="R3119" t="s">
        <v>8357</v>
      </c>
      <c r="S3119" s="9">
        <f t="shared" si="194"/>
        <v>42509.041203703702</v>
      </c>
      <c r="T3119" s="9">
        <f t="shared" si="195"/>
        <v>42517.216666666667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s="5" t="s">
        <v>8317</v>
      </c>
      <c r="R3120" t="s">
        <v>8357</v>
      </c>
      <c r="S3120" s="9">
        <f t="shared" si="194"/>
        <v>42534.316238425927</v>
      </c>
      <c r="T3120" s="9">
        <f t="shared" si="195"/>
        <v>42553.316238425927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s="5" t="s">
        <v>8317</v>
      </c>
      <c r="R3121" t="s">
        <v>8357</v>
      </c>
      <c r="S3121" s="9">
        <f t="shared" si="194"/>
        <v>42059.712175925924</v>
      </c>
      <c r="T3121" s="9">
        <f t="shared" si="195"/>
        <v>42089.670509259253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s="5" t="s">
        <v>8317</v>
      </c>
      <c r="R3122" t="s">
        <v>8357</v>
      </c>
      <c r="S3122" s="9">
        <f t="shared" si="194"/>
        <v>42435.608749999992</v>
      </c>
      <c r="T3122" s="9">
        <f t="shared" si="195"/>
        <v>42495.567083333335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s="5" t="s">
        <v>8317</v>
      </c>
      <c r="R3123" t="s">
        <v>8357</v>
      </c>
      <c r="S3123" s="9">
        <f t="shared" si="194"/>
        <v>41848.346469907403</v>
      </c>
      <c r="T3123" s="9">
        <f t="shared" si="195"/>
        <v>41908.346469907403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s="5" t="s">
        <v>8317</v>
      </c>
      <c r="R3124" t="s">
        <v>8357</v>
      </c>
      <c r="S3124" s="9">
        <f t="shared" si="194"/>
        <v>42678.598749999997</v>
      </c>
      <c r="T3124" s="9">
        <f t="shared" si="195"/>
        <v>42683.640416666669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</v>
      </c>
      <c r="Q3125" s="5" t="s">
        <v>8317</v>
      </c>
      <c r="R3125" t="s">
        <v>8357</v>
      </c>
      <c r="S3125" s="9">
        <f t="shared" si="194"/>
        <v>42530.659699074073</v>
      </c>
      <c r="T3125" s="9">
        <f t="shared" si="195"/>
        <v>42560.659699074073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s="5" t="s">
        <v>8317</v>
      </c>
      <c r="R3126" t="s">
        <v>8357</v>
      </c>
      <c r="S3126" s="9">
        <f t="shared" si="194"/>
        <v>41977.446770833332</v>
      </c>
      <c r="T3126" s="9">
        <f t="shared" si="195"/>
        <v>42037.446770833332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s="5" t="s">
        <v>8317</v>
      </c>
      <c r="R3127" t="s">
        <v>8357</v>
      </c>
      <c r="S3127" s="9">
        <f t="shared" si="194"/>
        <v>42345.873518518514</v>
      </c>
      <c r="T3127" s="9">
        <f t="shared" si="195"/>
        <v>42375.873518518514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s="5" t="s">
        <v>8317</v>
      </c>
      <c r="R3128" t="s">
        <v>8357</v>
      </c>
      <c r="S3128" s="9">
        <f t="shared" si="194"/>
        <v>42426.684745370367</v>
      </c>
      <c r="T3128" s="9">
        <f t="shared" si="195"/>
        <v>42456.643078703702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s="5" t="s">
        <v>8317</v>
      </c>
      <c r="R3129" t="s">
        <v>8357</v>
      </c>
      <c r="S3129" s="9">
        <f t="shared" si="194"/>
        <v>42034.523483796293</v>
      </c>
      <c r="T3129" s="9">
        <f t="shared" si="195"/>
        <v>42064.523483796293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139.24</v>
      </c>
      <c r="Q3130" s="5" t="s">
        <v>8317</v>
      </c>
      <c r="R3130" t="s">
        <v>8318</v>
      </c>
      <c r="S3130" s="9">
        <f t="shared" si="194"/>
        <v>42780.492372685178</v>
      </c>
      <c r="T3130" s="9">
        <f t="shared" si="195"/>
        <v>42810.450706018521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s="5" t="s">
        <v>8317</v>
      </c>
      <c r="R3131" t="s">
        <v>8318</v>
      </c>
      <c r="S3131" s="9">
        <f t="shared" si="194"/>
        <v>42803.509479166663</v>
      </c>
      <c r="T3131" s="9">
        <f t="shared" si="195"/>
        <v>42843.467812499999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s="5" t="s">
        <v>8317</v>
      </c>
      <c r="R3132" t="s">
        <v>8318</v>
      </c>
      <c r="S3132" s="9">
        <f t="shared" si="194"/>
        <v>42808.306898148141</v>
      </c>
      <c r="T3132" s="9">
        <f t="shared" si="195"/>
        <v>42838.874305555553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s="5" t="s">
        <v>8317</v>
      </c>
      <c r="R3133" t="s">
        <v>8318</v>
      </c>
      <c r="S3133" s="9">
        <f t="shared" si="194"/>
        <v>42803.245891203704</v>
      </c>
      <c r="T3133" s="9">
        <f t="shared" si="195"/>
        <v>42833.204224537032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s="5" t="s">
        <v>8317</v>
      </c>
      <c r="R3134" t="s">
        <v>8318</v>
      </c>
      <c r="S3134" s="9">
        <f t="shared" si="194"/>
        <v>42786.016898148147</v>
      </c>
      <c r="T3134" s="9">
        <f t="shared" si="195"/>
        <v>42845.975231481476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s="5" t="s">
        <v>8317</v>
      </c>
      <c r="R3135" t="s">
        <v>8318</v>
      </c>
      <c r="S3135" s="9">
        <f t="shared" si="194"/>
        <v>42788.231874999998</v>
      </c>
      <c r="T3135" s="9">
        <f t="shared" si="195"/>
        <v>42818.190208333333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s="5" t="s">
        <v>8317</v>
      </c>
      <c r="R3136" t="s">
        <v>8318</v>
      </c>
      <c r="S3136" s="9">
        <f t="shared" si="194"/>
        <v>42800.386793981474</v>
      </c>
      <c r="T3136" s="9">
        <f t="shared" si="195"/>
        <v>42821.345127314817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23.14</v>
      </c>
      <c r="Q3137" s="5" t="s">
        <v>8317</v>
      </c>
      <c r="R3137" t="s">
        <v>8318</v>
      </c>
      <c r="S3137" s="9">
        <f t="shared" si="194"/>
        <v>42806.818530092591</v>
      </c>
      <c r="T3137" s="9">
        <f t="shared" si="195"/>
        <v>42828.818530092591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ROUND((E3138/D3138*100),2)</f>
        <v>127.8</v>
      </c>
      <c r="P3138">
        <f t="shared" ref="P3138:P3201" si="197">ROUND((E3138/L3138),2)</f>
        <v>29.05</v>
      </c>
      <c r="Q3138" s="5" t="s">
        <v>8317</v>
      </c>
      <c r="R3138" t="s">
        <v>8318</v>
      </c>
      <c r="S3138" s="9">
        <f t="shared" si="194"/>
        <v>42789.12909722222</v>
      </c>
      <c r="T3138" s="9">
        <f t="shared" si="195"/>
        <v>42825.624305555553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</v>
      </c>
      <c r="P3139">
        <f t="shared" si="197"/>
        <v>50</v>
      </c>
      <c r="Q3139" s="5" t="s">
        <v>8317</v>
      </c>
      <c r="R3139" t="s">
        <v>8318</v>
      </c>
      <c r="S3139" s="9">
        <f t="shared" ref="S3139:S3202" si="198">(J3139/86400)+25569+(-8/24)</f>
        <v>42807.551724537036</v>
      </c>
      <c r="T3139" s="9">
        <f t="shared" ref="T3139:T3202" si="199">(I3139/86400)+25569+(-8/24)</f>
        <v>42858.466666666667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s="5" t="s">
        <v>8317</v>
      </c>
      <c r="R3140" t="s">
        <v>8318</v>
      </c>
      <c r="S3140" s="9">
        <f t="shared" si="198"/>
        <v>42809.312581018516</v>
      </c>
      <c r="T3140" s="9">
        <f t="shared" si="199"/>
        <v>42828.312581018516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s="5" t="s">
        <v>8317</v>
      </c>
      <c r="R3141" t="s">
        <v>8318</v>
      </c>
      <c r="S3141" s="9">
        <f t="shared" si="198"/>
        <v>42784.937037037038</v>
      </c>
      <c r="T3141" s="9">
        <f t="shared" si="199"/>
        <v>42818.856249999997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s="5" t="s">
        <v>8317</v>
      </c>
      <c r="R3142" t="s">
        <v>8318</v>
      </c>
      <c r="S3142" s="9">
        <f t="shared" si="198"/>
        <v>42802.385451388887</v>
      </c>
      <c r="T3142" s="9">
        <f t="shared" si="199"/>
        <v>42832.343784722216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s="5" t="s">
        <v>8317</v>
      </c>
      <c r="R3143" t="s">
        <v>8318</v>
      </c>
      <c r="S3143" s="9">
        <f t="shared" si="198"/>
        <v>42800.42</v>
      </c>
      <c r="T3143" s="9">
        <f t="shared" si="199"/>
        <v>42841.499999999993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s="5" t="s">
        <v>8317</v>
      </c>
      <c r="R3144" t="s">
        <v>8318</v>
      </c>
      <c r="S3144" s="9">
        <f t="shared" si="198"/>
        <v>42783.179849537039</v>
      </c>
      <c r="T3144" s="9">
        <f t="shared" si="199"/>
        <v>42813.138182870367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s="5" t="s">
        <v>8317</v>
      </c>
      <c r="R3145" t="s">
        <v>8318</v>
      </c>
      <c r="S3145" s="9">
        <f t="shared" si="198"/>
        <v>42808.024953703702</v>
      </c>
      <c r="T3145" s="9">
        <f t="shared" si="199"/>
        <v>42834.024953703702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s="5" t="s">
        <v>8317</v>
      </c>
      <c r="R3146" t="s">
        <v>8318</v>
      </c>
      <c r="S3146" s="9">
        <f t="shared" si="198"/>
        <v>42796.204942129632</v>
      </c>
      <c r="T3146" s="9">
        <f t="shared" si="199"/>
        <v>42812.916666666664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s="5" t="s">
        <v>8317</v>
      </c>
      <c r="R3147" t="s">
        <v>8318</v>
      </c>
      <c r="S3147" s="9">
        <f t="shared" si="198"/>
        <v>42761.707569444443</v>
      </c>
      <c r="T3147" s="9">
        <f t="shared" si="199"/>
        <v>42821.665902777771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s="5" t="s">
        <v>8317</v>
      </c>
      <c r="R3148" t="s">
        <v>8318</v>
      </c>
      <c r="S3148" s="9">
        <f t="shared" si="198"/>
        <v>42796.349143518521</v>
      </c>
      <c r="T3148" s="9">
        <f t="shared" si="199"/>
        <v>42841.307476851849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s="5" t="s">
        <v>8317</v>
      </c>
      <c r="R3149" t="s">
        <v>8318</v>
      </c>
      <c r="S3149" s="9">
        <f t="shared" si="198"/>
        <v>41909.636053240734</v>
      </c>
      <c r="T3149" s="9">
        <f t="shared" si="199"/>
        <v>41949.677719907406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s="5" t="s">
        <v>8317</v>
      </c>
      <c r="R3150" t="s">
        <v>8318</v>
      </c>
      <c r="S3150" s="9">
        <f t="shared" si="198"/>
        <v>41891.331990740735</v>
      </c>
      <c r="T3150" s="9">
        <f t="shared" si="199"/>
        <v>41912.833333333328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s="5" t="s">
        <v>8317</v>
      </c>
      <c r="R3151" t="s">
        <v>8318</v>
      </c>
      <c r="S3151" s="9">
        <f t="shared" si="198"/>
        <v>41225.684027777774</v>
      </c>
      <c r="T3151" s="9">
        <f t="shared" si="199"/>
        <v>41249.75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s="5" t="s">
        <v>8317</v>
      </c>
      <c r="R3152" t="s">
        <v>8318</v>
      </c>
      <c r="S3152" s="9">
        <f t="shared" si="198"/>
        <v>40477.930590277778</v>
      </c>
      <c r="T3152" s="9">
        <f t="shared" si="199"/>
        <v>40567.833333333328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s="5" t="s">
        <v>8317</v>
      </c>
      <c r="R3153" t="s">
        <v>8318</v>
      </c>
      <c r="S3153" s="9">
        <f t="shared" si="198"/>
        <v>41862.506643518514</v>
      </c>
      <c r="T3153" s="9">
        <f t="shared" si="199"/>
        <v>41892.506643518514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</v>
      </c>
      <c r="Q3154" s="5" t="s">
        <v>8317</v>
      </c>
      <c r="R3154" t="s">
        <v>8318</v>
      </c>
      <c r="S3154" s="9">
        <f t="shared" si="198"/>
        <v>41550.534340277773</v>
      </c>
      <c r="T3154" s="9">
        <f t="shared" si="199"/>
        <v>41580.534340277773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41.77</v>
      </c>
      <c r="Q3155" s="5" t="s">
        <v>8317</v>
      </c>
      <c r="R3155" t="s">
        <v>8318</v>
      </c>
      <c r="S3155" s="9">
        <f t="shared" si="198"/>
        <v>40632.821030092593</v>
      </c>
      <c r="T3155" s="9">
        <f t="shared" si="199"/>
        <v>40663.874305555553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64.27</v>
      </c>
      <c r="Q3156" s="5" t="s">
        <v>8317</v>
      </c>
      <c r="R3156" t="s">
        <v>8318</v>
      </c>
      <c r="S3156" s="9">
        <f t="shared" si="198"/>
        <v>40970.542337962957</v>
      </c>
      <c r="T3156" s="9">
        <f t="shared" si="199"/>
        <v>41000.500671296293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31.21</v>
      </c>
      <c r="Q3157" s="5" t="s">
        <v>8317</v>
      </c>
      <c r="R3157" t="s">
        <v>8318</v>
      </c>
      <c r="S3157" s="9">
        <f t="shared" si="198"/>
        <v>41233.165798611109</v>
      </c>
      <c r="T3157" s="9">
        <f t="shared" si="199"/>
        <v>41263.165798611109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62.92</v>
      </c>
      <c r="Q3158" s="5" t="s">
        <v>8317</v>
      </c>
      <c r="R3158" t="s">
        <v>8318</v>
      </c>
      <c r="S3158" s="9">
        <f t="shared" si="198"/>
        <v>41026.619722222218</v>
      </c>
      <c r="T3158" s="9">
        <f t="shared" si="199"/>
        <v>41061.619722222218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s="5" t="s">
        <v>8317</v>
      </c>
      <c r="R3159" t="s">
        <v>8318</v>
      </c>
      <c r="S3159" s="9">
        <f t="shared" si="198"/>
        <v>41829.454918981479</v>
      </c>
      <c r="T3159" s="9">
        <f t="shared" si="199"/>
        <v>41838.875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s="5" t="s">
        <v>8317</v>
      </c>
      <c r="R3160" t="s">
        <v>8318</v>
      </c>
      <c r="S3160" s="9">
        <f t="shared" si="198"/>
        <v>41447.506388888891</v>
      </c>
      <c r="T3160" s="9">
        <f t="shared" si="199"/>
        <v>41477.506388888891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</v>
      </c>
      <c r="Q3161" s="5" t="s">
        <v>8317</v>
      </c>
      <c r="R3161" t="s">
        <v>8318</v>
      </c>
      <c r="S3161" s="9">
        <f t="shared" si="198"/>
        <v>40883.733344907407</v>
      </c>
      <c r="T3161" s="9">
        <f t="shared" si="199"/>
        <v>40926.625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80.16</v>
      </c>
      <c r="Q3162" s="5" t="s">
        <v>8317</v>
      </c>
      <c r="R3162" t="s">
        <v>8318</v>
      </c>
      <c r="S3162" s="9">
        <f t="shared" si="198"/>
        <v>41840.931562499994</v>
      </c>
      <c r="T3162" s="9">
        <f t="shared" si="199"/>
        <v>41863.874305555553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s="5" t="s">
        <v>8317</v>
      </c>
      <c r="R3163" t="s">
        <v>8318</v>
      </c>
      <c r="S3163" s="9">
        <f t="shared" si="198"/>
        <v>41897.202800925923</v>
      </c>
      <c r="T3163" s="9">
        <f t="shared" si="199"/>
        <v>41927.202800925923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</v>
      </c>
      <c r="Q3164" s="5" t="s">
        <v>8317</v>
      </c>
      <c r="R3164" t="s">
        <v>8318</v>
      </c>
      <c r="S3164" s="9">
        <f t="shared" si="198"/>
        <v>41799.35256944444</v>
      </c>
      <c r="T3164" s="9">
        <f t="shared" si="199"/>
        <v>41826.75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200.69</v>
      </c>
      <c r="Q3165" s="5" t="s">
        <v>8317</v>
      </c>
      <c r="R3165" t="s">
        <v>8318</v>
      </c>
      <c r="S3165" s="9">
        <f t="shared" si="198"/>
        <v>41775.420428240737</v>
      </c>
      <c r="T3165" s="9">
        <f t="shared" si="199"/>
        <v>41805.420428240737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37.590000000000003</v>
      </c>
      <c r="Q3166" s="5" t="s">
        <v>8317</v>
      </c>
      <c r="R3166" t="s">
        <v>8318</v>
      </c>
      <c r="S3166" s="9">
        <f t="shared" si="198"/>
        <v>41766.472395833327</v>
      </c>
      <c r="T3166" s="9">
        <f t="shared" si="199"/>
        <v>41799.472395833327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58.1</v>
      </c>
      <c r="Q3167" s="5" t="s">
        <v>8317</v>
      </c>
      <c r="R3167" t="s">
        <v>8318</v>
      </c>
      <c r="S3167" s="9">
        <f t="shared" si="198"/>
        <v>40643.825925925921</v>
      </c>
      <c r="T3167" s="9">
        <f t="shared" si="199"/>
        <v>40665.832638888889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</v>
      </c>
      <c r="Q3168" s="5" t="s">
        <v>8317</v>
      </c>
      <c r="R3168" t="s">
        <v>8318</v>
      </c>
      <c r="S3168" s="9">
        <f t="shared" si="198"/>
        <v>41940.358252314814</v>
      </c>
      <c r="T3168" s="9">
        <f t="shared" si="199"/>
        <v>41968.999305555553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63.36</v>
      </c>
      <c r="Q3169" s="5" t="s">
        <v>8317</v>
      </c>
      <c r="R3169" t="s">
        <v>8318</v>
      </c>
      <c r="S3169" s="9">
        <f t="shared" si="198"/>
        <v>41838.842372685183</v>
      </c>
      <c r="T3169" s="9">
        <f t="shared" si="199"/>
        <v>41852.842372685183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</v>
      </c>
      <c r="Q3170" s="5" t="s">
        <v>8317</v>
      </c>
      <c r="R3170" t="s">
        <v>8318</v>
      </c>
      <c r="S3170" s="9">
        <f t="shared" si="198"/>
        <v>41771.772604166668</v>
      </c>
      <c r="T3170" s="9">
        <f t="shared" si="199"/>
        <v>41803.583333333328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s="5" t="s">
        <v>8317</v>
      </c>
      <c r="R3171" t="s">
        <v>8318</v>
      </c>
      <c r="S3171" s="9">
        <f t="shared" si="198"/>
        <v>41591.404641203699</v>
      </c>
      <c r="T3171" s="9">
        <f t="shared" si="199"/>
        <v>41620.874305555553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s="5" t="s">
        <v>8317</v>
      </c>
      <c r="R3172" t="s">
        <v>8318</v>
      </c>
      <c r="S3172" s="9">
        <f t="shared" si="198"/>
        <v>41788.747037037036</v>
      </c>
      <c r="T3172" s="9">
        <f t="shared" si="199"/>
        <v>41821.833333333328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65.099999999999994</v>
      </c>
      <c r="Q3173" s="5" t="s">
        <v>8317</v>
      </c>
      <c r="R3173" t="s">
        <v>8318</v>
      </c>
      <c r="S3173" s="9">
        <f t="shared" si="198"/>
        <v>42466.274976851848</v>
      </c>
      <c r="T3173" s="9">
        <f t="shared" si="199"/>
        <v>42496.274976851848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s="5" t="s">
        <v>8317</v>
      </c>
      <c r="R3174" t="s">
        <v>8318</v>
      </c>
      <c r="S3174" s="9">
        <f t="shared" si="198"/>
        <v>40923.396620370368</v>
      </c>
      <c r="T3174" s="9">
        <f t="shared" si="199"/>
        <v>40953.396620370368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s="5" t="s">
        <v>8317</v>
      </c>
      <c r="R3175" t="s">
        <v>8318</v>
      </c>
      <c r="S3175" s="9">
        <f t="shared" si="198"/>
        <v>41878.545046296298</v>
      </c>
      <c r="T3175" s="9">
        <f t="shared" si="199"/>
        <v>41908.545046296298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</v>
      </c>
      <c r="Q3176" s="5" t="s">
        <v>8317</v>
      </c>
      <c r="R3176" t="s">
        <v>8318</v>
      </c>
      <c r="S3176" s="9">
        <f t="shared" si="198"/>
        <v>41862.531342592592</v>
      </c>
      <c r="T3176" s="9">
        <f t="shared" si="199"/>
        <v>41876.531342592592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s="5" t="s">
        <v>8317</v>
      </c>
      <c r="R3177" t="s">
        <v>8318</v>
      </c>
      <c r="S3177" s="9">
        <f t="shared" si="198"/>
        <v>40531.553553240738</v>
      </c>
      <c r="T3177" s="9">
        <f t="shared" si="199"/>
        <v>40591.553553240738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39.67</v>
      </c>
      <c r="Q3178" s="5" t="s">
        <v>8317</v>
      </c>
      <c r="R3178" t="s">
        <v>8318</v>
      </c>
      <c r="S3178" s="9">
        <f t="shared" si="198"/>
        <v>41477.597581018512</v>
      </c>
      <c r="T3178" s="9">
        <f t="shared" si="199"/>
        <v>41504.291666666664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57.55</v>
      </c>
      <c r="Q3179" s="5" t="s">
        <v>8317</v>
      </c>
      <c r="R3179" t="s">
        <v>8318</v>
      </c>
      <c r="S3179" s="9">
        <f t="shared" si="198"/>
        <v>41781.333437499998</v>
      </c>
      <c r="T3179" s="9">
        <f t="shared" si="199"/>
        <v>41811.333437499998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33.03</v>
      </c>
      <c r="Q3180" s="5" t="s">
        <v>8317</v>
      </c>
      <c r="R3180" t="s">
        <v>8318</v>
      </c>
      <c r="S3180" s="9">
        <f t="shared" si="198"/>
        <v>41806.271701388883</v>
      </c>
      <c r="T3180" s="9">
        <f t="shared" si="199"/>
        <v>41836.271701388883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77.34</v>
      </c>
      <c r="Q3181" s="5" t="s">
        <v>8317</v>
      </c>
      <c r="R3181" t="s">
        <v>8318</v>
      </c>
      <c r="S3181" s="9">
        <f t="shared" si="198"/>
        <v>41375.36887731481</v>
      </c>
      <c r="T3181" s="9">
        <f t="shared" si="199"/>
        <v>41400.36887731481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</v>
      </c>
      <c r="Q3182" s="5" t="s">
        <v>8317</v>
      </c>
      <c r="R3182" t="s">
        <v>8318</v>
      </c>
      <c r="S3182" s="9">
        <f t="shared" si="198"/>
        <v>41780.079270833332</v>
      </c>
      <c r="T3182" s="9">
        <f t="shared" si="199"/>
        <v>41810.079270833332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s="5" t="s">
        <v>8317</v>
      </c>
      <c r="R3183" t="s">
        <v>8318</v>
      </c>
      <c r="S3183" s="9">
        <f t="shared" si="198"/>
        <v>41778.976701388885</v>
      </c>
      <c r="T3183" s="9">
        <f t="shared" si="199"/>
        <v>41805.333333333328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46.77</v>
      </c>
      <c r="Q3184" s="5" t="s">
        <v>8317</v>
      </c>
      <c r="R3184" t="s">
        <v>8318</v>
      </c>
      <c r="S3184" s="9">
        <f t="shared" si="198"/>
        <v>40883.615983796291</v>
      </c>
      <c r="T3184" s="9">
        <f t="shared" si="199"/>
        <v>40939.375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s="5" t="s">
        <v>8317</v>
      </c>
      <c r="R3185" t="s">
        <v>8318</v>
      </c>
      <c r="S3185" s="9">
        <f t="shared" si="198"/>
        <v>41491.461446759255</v>
      </c>
      <c r="T3185" s="9">
        <f t="shared" si="199"/>
        <v>41509.461446759255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100.22</v>
      </c>
      <c r="Q3186" s="5" t="s">
        <v>8317</v>
      </c>
      <c r="R3186" t="s">
        <v>8318</v>
      </c>
      <c r="S3186" s="9">
        <f t="shared" si="198"/>
        <v>41791.660081018512</v>
      </c>
      <c r="T3186" s="9">
        <f t="shared" si="199"/>
        <v>41821.660081018512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s="5" t="s">
        <v>8317</v>
      </c>
      <c r="R3187" t="s">
        <v>8318</v>
      </c>
      <c r="S3187" s="9">
        <f t="shared" si="198"/>
        <v>41829.643993055557</v>
      </c>
      <c r="T3187" s="9">
        <f t="shared" si="199"/>
        <v>41836.643993055557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46.71</v>
      </c>
      <c r="Q3188" s="5" t="s">
        <v>8317</v>
      </c>
      <c r="R3188" t="s">
        <v>8318</v>
      </c>
      <c r="S3188" s="9">
        <f t="shared" si="198"/>
        <v>41868.590717592589</v>
      </c>
      <c r="T3188" s="9">
        <f t="shared" si="199"/>
        <v>41898.541666666664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71.489999999999995</v>
      </c>
      <c r="Q3189" s="5" t="s">
        <v>8317</v>
      </c>
      <c r="R3189" t="s">
        <v>8318</v>
      </c>
      <c r="S3189" s="9">
        <f t="shared" si="198"/>
        <v>41835.333020833328</v>
      </c>
      <c r="T3189" s="9">
        <f t="shared" si="199"/>
        <v>41855.333020833328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s="5" t="s">
        <v>8317</v>
      </c>
      <c r="R3190" t="s">
        <v>8359</v>
      </c>
      <c r="S3190" s="9">
        <f t="shared" si="198"/>
        <v>42144.082199074073</v>
      </c>
      <c r="T3190" s="9">
        <f t="shared" si="199"/>
        <v>42165.082199074073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</v>
      </c>
      <c r="Q3191" s="5" t="s">
        <v>8317</v>
      </c>
      <c r="R3191" t="s">
        <v>8359</v>
      </c>
      <c r="S3191" s="9">
        <f t="shared" si="198"/>
        <v>42118.013101851851</v>
      </c>
      <c r="T3191" s="9">
        <f t="shared" si="199"/>
        <v>42148.013101851851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s="5" t="s">
        <v>8317</v>
      </c>
      <c r="R3192" t="s">
        <v>8359</v>
      </c>
      <c r="S3192" s="9">
        <f t="shared" si="198"/>
        <v>42682.817997685182</v>
      </c>
      <c r="T3192" s="9">
        <f t="shared" si="199"/>
        <v>42712.859664351847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s="5" t="s">
        <v>8317</v>
      </c>
      <c r="R3193" t="s">
        <v>8359</v>
      </c>
      <c r="S3193" s="9">
        <f t="shared" si="198"/>
        <v>42538.422094907401</v>
      </c>
      <c r="T3193" s="9">
        <f t="shared" si="199"/>
        <v>42598.422094907401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s="5" t="s">
        <v>8317</v>
      </c>
      <c r="R3194" t="s">
        <v>8359</v>
      </c>
      <c r="S3194" s="9">
        <f t="shared" si="198"/>
        <v>42018.607164351844</v>
      </c>
      <c r="T3194" s="9">
        <f t="shared" si="199"/>
        <v>42063.583333333336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s="5" t="s">
        <v>8317</v>
      </c>
      <c r="R3195" t="s">
        <v>8359</v>
      </c>
      <c r="S3195" s="9">
        <f t="shared" si="198"/>
        <v>42010.634907407402</v>
      </c>
      <c r="T3195" s="9">
        <f t="shared" si="199"/>
        <v>42055.634907407402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s="5" t="s">
        <v>8317</v>
      </c>
      <c r="R3196" t="s">
        <v>8359</v>
      </c>
      <c r="S3196" s="9">
        <f t="shared" si="198"/>
        <v>42181.729143518511</v>
      </c>
      <c r="T3196" s="9">
        <f t="shared" si="199"/>
        <v>42211.729143518511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53.08</v>
      </c>
      <c r="Q3197" s="5" t="s">
        <v>8317</v>
      </c>
      <c r="R3197" t="s">
        <v>8359</v>
      </c>
      <c r="S3197" s="9">
        <f t="shared" si="198"/>
        <v>42017.260902777773</v>
      </c>
      <c r="T3197" s="9">
        <f t="shared" si="199"/>
        <v>42047.260902777773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s="5" t="s">
        <v>8317</v>
      </c>
      <c r="R3198" t="s">
        <v>8359</v>
      </c>
      <c r="S3198" s="9">
        <f t="shared" si="198"/>
        <v>42157.264756944445</v>
      </c>
      <c r="T3198" s="9">
        <f t="shared" si="199"/>
        <v>42217.249999999993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s="5" t="s">
        <v>8317</v>
      </c>
      <c r="R3199" t="s">
        <v>8359</v>
      </c>
      <c r="S3199" s="9">
        <f t="shared" si="198"/>
        <v>42009.15993055555</v>
      </c>
      <c r="T3199" s="9">
        <f t="shared" si="199"/>
        <v>42039.15993055555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36.67</v>
      </c>
      <c r="Q3200" s="5" t="s">
        <v>8317</v>
      </c>
      <c r="R3200" t="s">
        <v>8359</v>
      </c>
      <c r="S3200" s="9">
        <f t="shared" si="198"/>
        <v>42013.091168981475</v>
      </c>
      <c r="T3200" s="9">
        <f t="shared" si="199"/>
        <v>42051.091168981475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s="5" t="s">
        <v>8317</v>
      </c>
      <c r="R3201" t="s">
        <v>8359</v>
      </c>
      <c r="S3201" s="9">
        <f t="shared" si="198"/>
        <v>41858.428449074076</v>
      </c>
      <c r="T3201" s="9">
        <f t="shared" si="199"/>
        <v>41888.541666666664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ROUND((E3202/D3202*100),2)</f>
        <v>0</v>
      </c>
      <c r="P3202">
        <f t="shared" ref="P3202:P3265" si="201">ROUND((E3202/L3202),2)</f>
        <v>1</v>
      </c>
      <c r="Q3202" s="5" t="s">
        <v>8317</v>
      </c>
      <c r="R3202" t="s">
        <v>8359</v>
      </c>
      <c r="S3202" s="9">
        <f t="shared" si="198"/>
        <v>42459.987280092588</v>
      </c>
      <c r="T3202" s="9">
        <f t="shared" si="199"/>
        <v>42489.898611111108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si="201"/>
        <v>12.5</v>
      </c>
      <c r="Q3203" s="5" t="s">
        <v>8317</v>
      </c>
      <c r="R3203" t="s">
        <v>8359</v>
      </c>
      <c r="S3203" s="9">
        <f t="shared" ref="S3203:S3266" si="202">(J3203/86400)+25569+(-8/24)</f>
        <v>41861.433761574073</v>
      </c>
      <c r="T3203" s="9">
        <f t="shared" ref="T3203:T3266" si="203">(I3203/86400)+25569+(-8/24)</f>
        <v>41882.433761574073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s="5" t="s">
        <v>8317</v>
      </c>
      <c r="R3204" t="s">
        <v>8359</v>
      </c>
      <c r="S3204" s="9">
        <f t="shared" si="202"/>
        <v>42293.520208333335</v>
      </c>
      <c r="T3204" s="9">
        <f t="shared" si="203"/>
        <v>42351.915972222218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s="5" t="s">
        <v>8317</v>
      </c>
      <c r="R3205" t="s">
        <v>8359</v>
      </c>
      <c r="S3205" s="9">
        <f t="shared" si="202"/>
        <v>42242.655347222222</v>
      </c>
      <c r="T3205" s="9">
        <f t="shared" si="203"/>
        <v>42272.655347222222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s="5" t="s">
        <v>8317</v>
      </c>
      <c r="R3206" t="s">
        <v>8359</v>
      </c>
      <c r="S3206" s="9">
        <f t="shared" si="202"/>
        <v>42172.352766203701</v>
      </c>
      <c r="T3206" s="9">
        <f t="shared" si="203"/>
        <v>42202.343055555553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s="5" t="s">
        <v>8317</v>
      </c>
      <c r="R3207" t="s">
        <v>8359</v>
      </c>
      <c r="S3207" s="9">
        <f t="shared" si="202"/>
        <v>42095.041342592587</v>
      </c>
      <c r="T3207" s="9">
        <f t="shared" si="203"/>
        <v>42125.041342592587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s="5" t="s">
        <v>8317</v>
      </c>
      <c r="R3208" t="s">
        <v>8359</v>
      </c>
      <c r="S3208" s="9">
        <f t="shared" si="202"/>
        <v>42235.942719907405</v>
      </c>
      <c r="T3208" s="9">
        <f t="shared" si="203"/>
        <v>42265.942719907405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s="5" t="s">
        <v>8317</v>
      </c>
      <c r="R3209" t="s">
        <v>8359</v>
      </c>
      <c r="S3209" s="9">
        <f t="shared" si="202"/>
        <v>42056.944525462961</v>
      </c>
      <c r="T3209" s="9">
        <f t="shared" si="203"/>
        <v>42116.902858796289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s="5" t="s">
        <v>8317</v>
      </c>
      <c r="R3210" t="s">
        <v>8318</v>
      </c>
      <c r="S3210" s="9">
        <f t="shared" si="202"/>
        <v>41827.271724537037</v>
      </c>
      <c r="T3210" s="9">
        <f t="shared" si="203"/>
        <v>41848.271724537037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s="5" t="s">
        <v>8317</v>
      </c>
      <c r="R3211" t="s">
        <v>8318</v>
      </c>
      <c r="S3211" s="9">
        <f t="shared" si="202"/>
        <v>41778.30391203703</v>
      </c>
      <c r="T3211" s="9">
        <f t="shared" si="203"/>
        <v>41810.625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s="5" t="s">
        <v>8317</v>
      </c>
      <c r="R3212" t="s">
        <v>8318</v>
      </c>
      <c r="S3212" s="9">
        <f t="shared" si="202"/>
        <v>41013.603229166663</v>
      </c>
      <c r="T3212" s="9">
        <f t="shared" si="203"/>
        <v>41060.832638888889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s="5" t="s">
        <v>8317</v>
      </c>
      <c r="R3213" t="s">
        <v>8318</v>
      </c>
      <c r="S3213" s="9">
        <f t="shared" si="202"/>
        <v>41834.253240740734</v>
      </c>
      <c r="T3213" s="9">
        <f t="shared" si="203"/>
        <v>41865.75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s="5" t="s">
        <v>8317</v>
      </c>
      <c r="R3214" t="s">
        <v>8318</v>
      </c>
      <c r="S3214" s="9">
        <f t="shared" si="202"/>
        <v>41829.462395833332</v>
      </c>
      <c r="T3214" s="9">
        <f t="shared" si="203"/>
        <v>41859.462395833332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s="5" t="s">
        <v>8317</v>
      </c>
      <c r="R3215" t="s">
        <v>8318</v>
      </c>
      <c r="S3215" s="9">
        <f t="shared" si="202"/>
        <v>42171.430081018516</v>
      </c>
      <c r="T3215" s="9">
        <f t="shared" si="203"/>
        <v>42211.430081018516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s="5" t="s">
        <v>8317</v>
      </c>
      <c r="R3216" t="s">
        <v>8318</v>
      </c>
      <c r="S3216" s="9">
        <f t="shared" si="202"/>
        <v>42337.459178240737</v>
      </c>
      <c r="T3216" s="9">
        <f t="shared" si="203"/>
        <v>42374.663194444445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s="5" t="s">
        <v>8317</v>
      </c>
      <c r="R3217" t="s">
        <v>8318</v>
      </c>
      <c r="S3217" s="9">
        <f t="shared" si="202"/>
        <v>42219.331840277773</v>
      </c>
      <c r="T3217" s="9">
        <f t="shared" si="203"/>
        <v>42256.832638888889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</v>
      </c>
      <c r="Q3218" s="5" t="s">
        <v>8317</v>
      </c>
      <c r="R3218" t="s">
        <v>8318</v>
      </c>
      <c r="S3218" s="9">
        <f t="shared" si="202"/>
        <v>42165.129293981481</v>
      </c>
      <c r="T3218" s="9">
        <f t="shared" si="203"/>
        <v>42196.270833333336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</v>
      </c>
      <c r="Q3219" s="5" t="s">
        <v>8317</v>
      </c>
      <c r="R3219" t="s">
        <v>8318</v>
      </c>
      <c r="S3219" s="9">
        <f t="shared" si="202"/>
        <v>42648.212777777771</v>
      </c>
      <c r="T3219" s="9">
        <f t="shared" si="203"/>
        <v>42678.212777777771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s="5" t="s">
        <v>8317</v>
      </c>
      <c r="R3220" t="s">
        <v>8318</v>
      </c>
      <c r="S3220" s="9">
        <f t="shared" si="202"/>
        <v>41970.668819444443</v>
      </c>
      <c r="T3220" s="9">
        <f t="shared" si="203"/>
        <v>42003.666666666664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</v>
      </c>
      <c r="Q3221" s="5" t="s">
        <v>8317</v>
      </c>
      <c r="R3221" t="s">
        <v>8318</v>
      </c>
      <c r="S3221" s="9">
        <f t="shared" si="202"/>
        <v>42050.64984953704</v>
      </c>
      <c r="T3221" s="9">
        <f t="shared" si="203"/>
        <v>42085.608182870368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</v>
      </c>
      <c r="Q3222" s="5" t="s">
        <v>8317</v>
      </c>
      <c r="R3222" t="s">
        <v>8318</v>
      </c>
      <c r="S3222" s="9">
        <f t="shared" si="202"/>
        <v>42772.500046296293</v>
      </c>
      <c r="T3222" s="9">
        <f t="shared" si="203"/>
        <v>42806.541666666664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</v>
      </c>
      <c r="Q3223" s="5" t="s">
        <v>8317</v>
      </c>
      <c r="R3223" t="s">
        <v>8318</v>
      </c>
      <c r="S3223" s="9">
        <f t="shared" si="202"/>
        <v>42155.363460648143</v>
      </c>
      <c r="T3223" s="9">
        <f t="shared" si="203"/>
        <v>42190.363460648143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</v>
      </c>
      <c r="Q3224" s="5" t="s">
        <v>8317</v>
      </c>
      <c r="R3224" t="s">
        <v>8318</v>
      </c>
      <c r="S3224" s="9">
        <f t="shared" si="202"/>
        <v>42270.248807870368</v>
      </c>
      <c r="T3224" s="9">
        <f t="shared" si="203"/>
        <v>42301.561805555553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45.88</v>
      </c>
      <c r="Q3225" s="5" t="s">
        <v>8317</v>
      </c>
      <c r="R3225" t="s">
        <v>8318</v>
      </c>
      <c r="S3225" s="9">
        <f t="shared" si="202"/>
        <v>42206.502037037033</v>
      </c>
      <c r="T3225" s="9">
        <f t="shared" si="203"/>
        <v>42236.502037037033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141.71</v>
      </c>
      <c r="Q3226" s="5" t="s">
        <v>8317</v>
      </c>
      <c r="R3226" t="s">
        <v>8318</v>
      </c>
      <c r="S3226" s="9">
        <f t="shared" si="202"/>
        <v>42697.517511574071</v>
      </c>
      <c r="T3226" s="9">
        <f t="shared" si="203"/>
        <v>42744.874999999993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52.49</v>
      </c>
      <c r="Q3227" s="5" t="s">
        <v>8317</v>
      </c>
      <c r="R3227" t="s">
        <v>8318</v>
      </c>
      <c r="S3227" s="9">
        <f t="shared" si="202"/>
        <v>42503.226134259261</v>
      </c>
      <c r="T3227" s="9">
        <f t="shared" si="203"/>
        <v>42524.541666666664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59.52</v>
      </c>
      <c r="Q3228" s="5" t="s">
        <v>8317</v>
      </c>
      <c r="R3228" t="s">
        <v>8318</v>
      </c>
      <c r="S3228" s="9">
        <f t="shared" si="202"/>
        <v>42277.250138888885</v>
      </c>
      <c r="T3228" s="9">
        <f t="shared" si="203"/>
        <v>42307.250138888885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s="5" t="s">
        <v>8317</v>
      </c>
      <c r="R3229" t="s">
        <v>8318</v>
      </c>
      <c r="S3229" s="9">
        <f t="shared" si="202"/>
        <v>42722.549027777779</v>
      </c>
      <c r="T3229" s="9">
        <f t="shared" si="203"/>
        <v>42752.549027777779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193.62</v>
      </c>
      <c r="Q3230" s="5" t="s">
        <v>8317</v>
      </c>
      <c r="R3230" t="s">
        <v>8318</v>
      </c>
      <c r="S3230" s="9">
        <f t="shared" si="202"/>
        <v>42323.375972222224</v>
      </c>
      <c r="T3230" s="9">
        <f t="shared" si="203"/>
        <v>42354.874305555553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106.8</v>
      </c>
      <c r="Q3231" s="5" t="s">
        <v>8317</v>
      </c>
      <c r="R3231" t="s">
        <v>8318</v>
      </c>
      <c r="S3231" s="9">
        <f t="shared" si="202"/>
        <v>41932.958310185182</v>
      </c>
      <c r="T3231" s="9">
        <f t="shared" si="203"/>
        <v>41962.999976851854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77.22</v>
      </c>
      <c r="Q3232" s="5" t="s">
        <v>8317</v>
      </c>
      <c r="R3232" t="s">
        <v>8318</v>
      </c>
      <c r="S3232" s="9">
        <f t="shared" si="202"/>
        <v>41897.834791666661</v>
      </c>
      <c r="T3232" s="9">
        <f t="shared" si="203"/>
        <v>41912.832638888889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s="5" t="s">
        <v>8317</v>
      </c>
      <c r="R3233" t="s">
        <v>8318</v>
      </c>
      <c r="S3233" s="9">
        <f t="shared" si="202"/>
        <v>42446.610497685186</v>
      </c>
      <c r="T3233" s="9">
        <f t="shared" si="203"/>
        <v>42476.610497685186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</v>
      </c>
      <c r="Q3234" s="5" t="s">
        <v>8317</v>
      </c>
      <c r="R3234" t="s">
        <v>8318</v>
      </c>
      <c r="S3234" s="9">
        <f t="shared" si="202"/>
        <v>42463.480520833335</v>
      </c>
      <c r="T3234" s="9">
        <f t="shared" si="203"/>
        <v>42493.832638888889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</v>
      </c>
      <c r="Q3235" s="5" t="s">
        <v>8317</v>
      </c>
      <c r="R3235" t="s">
        <v>8318</v>
      </c>
      <c r="S3235" s="9">
        <f t="shared" si="202"/>
        <v>42766.471701388888</v>
      </c>
      <c r="T3235" s="9">
        <f t="shared" si="203"/>
        <v>42796.471701388888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34.92</v>
      </c>
      <c r="Q3236" s="5" t="s">
        <v>8317</v>
      </c>
      <c r="R3236" t="s">
        <v>8318</v>
      </c>
      <c r="S3236" s="9">
        <f t="shared" si="202"/>
        <v>42734.456111111103</v>
      </c>
      <c r="T3236" s="9">
        <f t="shared" si="203"/>
        <v>42767.646527777775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85.53</v>
      </c>
      <c r="Q3237" s="5" t="s">
        <v>8317</v>
      </c>
      <c r="R3237" t="s">
        <v>8318</v>
      </c>
      <c r="S3237" s="9">
        <f t="shared" si="202"/>
        <v>42522.014479166661</v>
      </c>
      <c r="T3237" s="9">
        <f t="shared" si="203"/>
        <v>42552.014479166661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s="5" t="s">
        <v>8317</v>
      </c>
      <c r="R3238" t="s">
        <v>8318</v>
      </c>
      <c r="S3238" s="9">
        <f t="shared" si="202"/>
        <v>42702.583715277775</v>
      </c>
      <c r="T3238" s="9">
        <f t="shared" si="203"/>
        <v>42732.583715277775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131.13999999999999</v>
      </c>
      <c r="Q3239" s="5" t="s">
        <v>8317</v>
      </c>
      <c r="R3239" t="s">
        <v>8318</v>
      </c>
      <c r="S3239" s="9">
        <f t="shared" si="202"/>
        <v>42252.141018518516</v>
      </c>
      <c r="T3239" s="9">
        <f t="shared" si="203"/>
        <v>42275.832638888889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39.81</v>
      </c>
      <c r="Q3240" s="5" t="s">
        <v>8317</v>
      </c>
      <c r="R3240" t="s">
        <v>8318</v>
      </c>
      <c r="S3240" s="9">
        <f t="shared" si="202"/>
        <v>42156.177060185182</v>
      </c>
      <c r="T3240" s="9">
        <f t="shared" si="203"/>
        <v>42186.177060185182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</v>
      </c>
      <c r="Q3241" s="5" t="s">
        <v>8317</v>
      </c>
      <c r="R3241" t="s">
        <v>8318</v>
      </c>
      <c r="S3241" s="9">
        <f t="shared" si="202"/>
        <v>42277.755706018514</v>
      </c>
      <c r="T3241" s="9">
        <f t="shared" si="203"/>
        <v>42302.665972222218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88.74</v>
      </c>
      <c r="Q3242" s="5" t="s">
        <v>8317</v>
      </c>
      <c r="R3242" t="s">
        <v>8318</v>
      </c>
      <c r="S3242" s="9">
        <f t="shared" si="202"/>
        <v>42754.360509259255</v>
      </c>
      <c r="T3242" s="9">
        <f t="shared" si="203"/>
        <v>42782.624999999993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58.69</v>
      </c>
      <c r="Q3243" s="5" t="s">
        <v>8317</v>
      </c>
      <c r="R3243" t="s">
        <v>8318</v>
      </c>
      <c r="S3243" s="9">
        <f t="shared" si="202"/>
        <v>41892.991550925923</v>
      </c>
      <c r="T3243" s="9">
        <f t="shared" si="203"/>
        <v>41925.957638888889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69.569999999999993</v>
      </c>
      <c r="Q3244" s="5" t="s">
        <v>8317</v>
      </c>
      <c r="R3244" t="s">
        <v>8318</v>
      </c>
      <c r="S3244" s="9">
        <f t="shared" si="202"/>
        <v>41871.422361111108</v>
      </c>
      <c r="T3244" s="9">
        <f t="shared" si="203"/>
        <v>41901.422361111108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115.87</v>
      </c>
      <c r="Q3245" s="5" t="s">
        <v>8317</v>
      </c>
      <c r="R3245" t="s">
        <v>8318</v>
      </c>
      <c r="S3245" s="9">
        <f t="shared" si="202"/>
        <v>42261.763449074067</v>
      </c>
      <c r="T3245" s="9">
        <f t="shared" si="203"/>
        <v>42285.666666666664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23.87</v>
      </c>
      <c r="Q3246" s="5" t="s">
        <v>8317</v>
      </c>
      <c r="R3246" t="s">
        <v>8318</v>
      </c>
      <c r="S3246" s="9">
        <f t="shared" si="202"/>
        <v>42675.360902777778</v>
      </c>
      <c r="T3246" s="9">
        <f t="shared" si="203"/>
        <v>42705.402569444443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81.13</v>
      </c>
      <c r="Q3247" s="5" t="s">
        <v>8317</v>
      </c>
      <c r="R3247" t="s">
        <v>8318</v>
      </c>
      <c r="S3247" s="9">
        <f t="shared" si="202"/>
        <v>42135.266874999994</v>
      </c>
      <c r="T3247" s="9">
        <f t="shared" si="203"/>
        <v>42166.749999999993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57.63</v>
      </c>
      <c r="Q3248" s="5" t="s">
        <v>8317</v>
      </c>
      <c r="R3248" t="s">
        <v>8318</v>
      </c>
      <c r="S3248" s="9">
        <f t="shared" si="202"/>
        <v>42230.138888888883</v>
      </c>
      <c r="T3248" s="9">
        <f t="shared" si="203"/>
        <v>42258.832638888889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s="5" t="s">
        <v>8317</v>
      </c>
      <c r="R3249" t="s">
        <v>8318</v>
      </c>
      <c r="S3249" s="9">
        <f t="shared" si="202"/>
        <v>42167.10083333333</v>
      </c>
      <c r="T3249" s="9">
        <f t="shared" si="203"/>
        <v>42197.10083333333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60.48</v>
      </c>
      <c r="Q3250" s="5" t="s">
        <v>8317</v>
      </c>
      <c r="R3250" t="s">
        <v>8318</v>
      </c>
      <c r="S3250" s="9">
        <f t="shared" si="202"/>
        <v>42068.55505787037</v>
      </c>
      <c r="T3250" s="9">
        <f t="shared" si="203"/>
        <v>42098.513391203705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65.58</v>
      </c>
      <c r="Q3251" s="5" t="s">
        <v>8317</v>
      </c>
      <c r="R3251" t="s">
        <v>8318</v>
      </c>
      <c r="S3251" s="9">
        <f t="shared" si="202"/>
        <v>42145.413356481477</v>
      </c>
      <c r="T3251" s="9">
        <f t="shared" si="203"/>
        <v>42175.413356481477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119.19</v>
      </c>
      <c r="Q3252" s="5" t="s">
        <v>8317</v>
      </c>
      <c r="R3252" t="s">
        <v>8318</v>
      </c>
      <c r="S3252" s="9">
        <f t="shared" si="202"/>
        <v>41918.408842592587</v>
      </c>
      <c r="T3252" s="9">
        <f t="shared" si="203"/>
        <v>41948.450509259259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s="5" t="s">
        <v>8317</v>
      </c>
      <c r="R3253" t="s">
        <v>8318</v>
      </c>
      <c r="S3253" s="9">
        <f t="shared" si="202"/>
        <v>42146.39775462963</v>
      </c>
      <c r="T3253" s="9">
        <f t="shared" si="203"/>
        <v>42176.39775462963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s="5" t="s">
        <v>8317</v>
      </c>
      <c r="R3254" t="s">
        <v>8318</v>
      </c>
      <c r="S3254" s="9">
        <f t="shared" si="202"/>
        <v>42590.139351851853</v>
      </c>
      <c r="T3254" s="9">
        <f t="shared" si="203"/>
        <v>42620.139351851853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177.09</v>
      </c>
      <c r="Q3255" s="5" t="s">
        <v>8317</v>
      </c>
      <c r="R3255" t="s">
        <v>8318</v>
      </c>
      <c r="S3255" s="9">
        <f t="shared" si="202"/>
        <v>42602.243379629632</v>
      </c>
      <c r="T3255" s="9">
        <f t="shared" si="203"/>
        <v>42620.822916666664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70.77</v>
      </c>
      <c r="Q3256" s="5" t="s">
        <v>8317</v>
      </c>
      <c r="R3256" t="s">
        <v>8318</v>
      </c>
      <c r="S3256" s="9">
        <f t="shared" si="202"/>
        <v>42058.752418981479</v>
      </c>
      <c r="T3256" s="9">
        <f t="shared" si="203"/>
        <v>42088.710752314808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s="5" t="s">
        <v>8317</v>
      </c>
      <c r="R3257" t="s">
        <v>8318</v>
      </c>
      <c r="S3257" s="9">
        <f t="shared" si="202"/>
        <v>41889.434895833328</v>
      </c>
      <c r="T3257" s="9">
        <f t="shared" si="203"/>
        <v>41919.434895833328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72.760000000000005</v>
      </c>
      <c r="Q3258" s="5" t="s">
        <v>8317</v>
      </c>
      <c r="R3258" t="s">
        <v>8318</v>
      </c>
      <c r="S3258" s="9">
        <f t="shared" si="202"/>
        <v>42144.240474537037</v>
      </c>
      <c r="T3258" s="9">
        <f t="shared" si="203"/>
        <v>42165.832638888889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51.85</v>
      </c>
      <c r="Q3259" s="5" t="s">
        <v>8317</v>
      </c>
      <c r="R3259" t="s">
        <v>8318</v>
      </c>
      <c r="S3259" s="9">
        <f t="shared" si="202"/>
        <v>42758.226296296292</v>
      </c>
      <c r="T3259" s="9">
        <f t="shared" si="203"/>
        <v>42788.226296296292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s="5" t="s">
        <v>8317</v>
      </c>
      <c r="R3260" t="s">
        <v>8318</v>
      </c>
      <c r="S3260" s="9">
        <f t="shared" si="202"/>
        <v>41982.553946759253</v>
      </c>
      <c r="T3260" s="9">
        <f t="shared" si="203"/>
        <v>42012.553946759253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251.74</v>
      </c>
      <c r="Q3261" s="5" t="s">
        <v>8317</v>
      </c>
      <c r="R3261" t="s">
        <v>8318</v>
      </c>
      <c r="S3261" s="9">
        <f t="shared" si="202"/>
        <v>42614.427604166667</v>
      </c>
      <c r="T3261" s="9">
        <f t="shared" si="203"/>
        <v>42643.832638888889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74.819999999999993</v>
      </c>
      <c r="Q3262" s="5" t="s">
        <v>8317</v>
      </c>
      <c r="R3262" t="s">
        <v>8318</v>
      </c>
      <c r="S3262" s="9">
        <f t="shared" si="202"/>
        <v>42303.339328703696</v>
      </c>
      <c r="T3262" s="9">
        <f t="shared" si="203"/>
        <v>42338.380995370368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67.650000000000006</v>
      </c>
      <c r="Q3263" s="5" t="s">
        <v>8317</v>
      </c>
      <c r="R3263" t="s">
        <v>8318</v>
      </c>
      <c r="S3263" s="9">
        <f t="shared" si="202"/>
        <v>42171.392083333332</v>
      </c>
      <c r="T3263" s="9">
        <f t="shared" si="203"/>
        <v>42201.392083333332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93.81</v>
      </c>
      <c r="Q3264" s="5" t="s">
        <v>8317</v>
      </c>
      <c r="R3264" t="s">
        <v>8318</v>
      </c>
      <c r="S3264" s="9">
        <f t="shared" si="202"/>
        <v>41963.982199074067</v>
      </c>
      <c r="T3264" s="9">
        <f t="shared" si="203"/>
        <v>41994.833333333336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41.24</v>
      </c>
      <c r="Q3265" s="5" t="s">
        <v>8317</v>
      </c>
      <c r="R3265" t="s">
        <v>8318</v>
      </c>
      <c r="S3265" s="9">
        <f t="shared" si="202"/>
        <v>42284.18273148148</v>
      </c>
      <c r="T3265" s="9">
        <f t="shared" si="203"/>
        <v>42307.541666666664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ROUND((E3266/D3266*100),2)</f>
        <v>103</v>
      </c>
      <c r="P3266">
        <f t="shared" ref="P3266:P3329" si="205">ROUND((E3266/L3266),2)</f>
        <v>52.55</v>
      </c>
      <c r="Q3266" s="5" t="s">
        <v>8317</v>
      </c>
      <c r="R3266" t="s">
        <v>8318</v>
      </c>
      <c r="S3266" s="9">
        <f t="shared" si="202"/>
        <v>42016.466874999998</v>
      </c>
      <c r="T3266" s="9">
        <f t="shared" si="203"/>
        <v>42032.583333333336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70.290000000000006</v>
      </c>
      <c r="Q3267" s="5" t="s">
        <v>8317</v>
      </c>
      <c r="R3267" t="s">
        <v>8318</v>
      </c>
      <c r="S3267" s="9">
        <f t="shared" ref="S3267:S3330" si="206">(J3267/86400)+25569+(-8/24)</f>
        <v>42311.378645833327</v>
      </c>
      <c r="T3267" s="9">
        <f t="shared" ref="T3267:T3330" si="207">(I3267/86400)+25569+(-8/24)</f>
        <v>42341.374999999993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s="5" t="s">
        <v>8317</v>
      </c>
      <c r="R3268" t="s">
        <v>8318</v>
      </c>
      <c r="S3268" s="9">
        <f t="shared" si="206"/>
        <v>42136.202800925923</v>
      </c>
      <c r="T3268" s="9">
        <f t="shared" si="207"/>
        <v>42167.541666666664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s="5" t="s">
        <v>8317</v>
      </c>
      <c r="R3269" t="s">
        <v>8318</v>
      </c>
      <c r="S3269" s="9">
        <f t="shared" si="206"/>
        <v>42172.424305555549</v>
      </c>
      <c r="T3269" s="9">
        <f t="shared" si="207"/>
        <v>42202.424305555549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s="5" t="s">
        <v>8317</v>
      </c>
      <c r="R3270" t="s">
        <v>8318</v>
      </c>
      <c r="S3270" s="9">
        <f t="shared" si="206"/>
        <v>42590.570925925924</v>
      </c>
      <c r="T3270" s="9">
        <f t="shared" si="207"/>
        <v>42606.570925925924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s="5" t="s">
        <v>8317</v>
      </c>
      <c r="R3271" t="s">
        <v>8318</v>
      </c>
      <c r="S3271" s="9">
        <f t="shared" si="206"/>
        <v>42137.062465277777</v>
      </c>
      <c r="T3271" s="9">
        <f t="shared" si="207"/>
        <v>42171.124999999993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s="5" t="s">
        <v>8317</v>
      </c>
      <c r="R3272" t="s">
        <v>8318</v>
      </c>
      <c r="S3272" s="9">
        <f t="shared" si="206"/>
        <v>42167.199826388889</v>
      </c>
      <c r="T3272" s="9">
        <f t="shared" si="207"/>
        <v>42197.199826388889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s="5" t="s">
        <v>8317</v>
      </c>
      <c r="R3273" t="s">
        <v>8318</v>
      </c>
      <c r="S3273" s="9">
        <f t="shared" si="206"/>
        <v>41915.10387731481</v>
      </c>
      <c r="T3273" s="9">
        <f t="shared" si="207"/>
        <v>41945.145543981482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s="5" t="s">
        <v>8317</v>
      </c>
      <c r="R3274" t="s">
        <v>8318</v>
      </c>
      <c r="S3274" s="9">
        <f t="shared" si="206"/>
        <v>42284.166770833333</v>
      </c>
      <c r="T3274" s="9">
        <f t="shared" si="207"/>
        <v>42314.208437499998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s="5" t="s">
        <v>8317</v>
      </c>
      <c r="R3275" t="s">
        <v>8318</v>
      </c>
      <c r="S3275" s="9">
        <f t="shared" si="206"/>
        <v>42611.4680787037</v>
      </c>
      <c r="T3275" s="9">
        <f t="shared" si="207"/>
        <v>42627.458333333336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s="5" t="s">
        <v>8317</v>
      </c>
      <c r="R3276" t="s">
        <v>8318</v>
      </c>
      <c r="S3276" s="9">
        <f t="shared" si="206"/>
        <v>42400.371203703697</v>
      </c>
      <c r="T3276" s="9">
        <f t="shared" si="207"/>
        <v>42444.541666666664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s="5" t="s">
        <v>8317</v>
      </c>
      <c r="R3277" t="s">
        <v>8318</v>
      </c>
      <c r="S3277" s="9">
        <f t="shared" si="206"/>
        <v>42017.547118055554</v>
      </c>
      <c r="T3277" s="9">
        <f t="shared" si="207"/>
        <v>42043.854166666664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s="5" t="s">
        <v>8317</v>
      </c>
      <c r="R3278" t="s">
        <v>8318</v>
      </c>
      <c r="S3278" s="9">
        <f t="shared" si="206"/>
        <v>42426.616655092592</v>
      </c>
      <c r="T3278" s="9">
        <f t="shared" si="207"/>
        <v>42460.832638888889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s="5" t="s">
        <v>8317</v>
      </c>
      <c r="R3279" t="s">
        <v>8318</v>
      </c>
      <c r="S3279" s="9">
        <f t="shared" si="206"/>
        <v>41931.349606481475</v>
      </c>
      <c r="T3279" s="9">
        <f t="shared" si="207"/>
        <v>41961.391273148147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s="5" t="s">
        <v>8317</v>
      </c>
      <c r="R3280" t="s">
        <v>8318</v>
      </c>
      <c r="S3280" s="9">
        <f t="shared" si="206"/>
        <v>42124.515081018515</v>
      </c>
      <c r="T3280" s="9">
        <f t="shared" si="207"/>
        <v>42154.515081018515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s="5" t="s">
        <v>8317</v>
      </c>
      <c r="R3281" t="s">
        <v>8318</v>
      </c>
      <c r="S3281" s="9">
        <f t="shared" si="206"/>
        <v>42430.769201388888</v>
      </c>
      <c r="T3281" s="9">
        <f t="shared" si="207"/>
        <v>42460.727534722224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s="5" t="s">
        <v>8317</v>
      </c>
      <c r="R3282" t="s">
        <v>8318</v>
      </c>
      <c r="S3282" s="9">
        <f t="shared" si="206"/>
        <v>42121.423587962963</v>
      </c>
      <c r="T3282" s="9">
        <f t="shared" si="207"/>
        <v>42155.874999999993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129.36000000000001</v>
      </c>
      <c r="Q3283" s="5" t="s">
        <v>8317</v>
      </c>
      <c r="R3283" t="s">
        <v>8318</v>
      </c>
      <c r="S3283" s="9">
        <f t="shared" si="206"/>
        <v>42218.686400462961</v>
      </c>
      <c r="T3283" s="9">
        <f t="shared" si="207"/>
        <v>42248.686400462961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</v>
      </c>
      <c r="Q3284" s="5" t="s">
        <v>8317</v>
      </c>
      <c r="R3284" t="s">
        <v>8318</v>
      </c>
      <c r="S3284" s="9">
        <f t="shared" si="206"/>
        <v>42444.860972222225</v>
      </c>
      <c r="T3284" s="9">
        <f t="shared" si="207"/>
        <v>42488.860972222225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17.829999999999998</v>
      </c>
      <c r="Q3285" s="5" t="s">
        <v>8317</v>
      </c>
      <c r="R3285" t="s">
        <v>8318</v>
      </c>
      <c r="S3285" s="9">
        <f t="shared" si="206"/>
        <v>42379.410856481474</v>
      </c>
      <c r="T3285" s="9">
        <f t="shared" si="207"/>
        <v>42410.541666666664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s="5" t="s">
        <v>8317</v>
      </c>
      <c r="R3286" t="s">
        <v>8318</v>
      </c>
      <c r="S3286" s="9">
        <f t="shared" si="206"/>
        <v>42380.551539351851</v>
      </c>
      <c r="T3286" s="9">
        <f t="shared" si="207"/>
        <v>42397.915972222218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69.19</v>
      </c>
      <c r="Q3287" s="5" t="s">
        <v>8317</v>
      </c>
      <c r="R3287" t="s">
        <v>8318</v>
      </c>
      <c r="S3287" s="9">
        <f t="shared" si="206"/>
        <v>42762.609097222223</v>
      </c>
      <c r="T3287" s="9">
        <f t="shared" si="207"/>
        <v>42793.874999999993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125.12</v>
      </c>
      <c r="Q3288" s="5" t="s">
        <v>8317</v>
      </c>
      <c r="R3288" t="s">
        <v>8318</v>
      </c>
      <c r="S3288" s="9">
        <f t="shared" si="206"/>
        <v>42567.506736111107</v>
      </c>
      <c r="T3288" s="9">
        <f t="shared" si="207"/>
        <v>42597.506736111107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s="5" t="s">
        <v>8317</v>
      </c>
      <c r="R3289" t="s">
        <v>8318</v>
      </c>
      <c r="S3289" s="9">
        <f t="shared" si="206"/>
        <v>42311.416990740741</v>
      </c>
      <c r="T3289" s="9">
        <f t="shared" si="207"/>
        <v>42336.416990740741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48.44</v>
      </c>
      <c r="Q3290" s="5" t="s">
        <v>8317</v>
      </c>
      <c r="R3290" t="s">
        <v>8318</v>
      </c>
      <c r="S3290" s="9">
        <f t="shared" si="206"/>
        <v>42505.441145833327</v>
      </c>
      <c r="T3290" s="9">
        <f t="shared" si="207"/>
        <v>42541.624999999993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26.61</v>
      </c>
      <c r="Q3291" s="5" t="s">
        <v>8317</v>
      </c>
      <c r="R3291" t="s">
        <v>8318</v>
      </c>
      <c r="S3291" s="9">
        <f t="shared" si="206"/>
        <v>42758.034745370365</v>
      </c>
      <c r="T3291" s="9">
        <f t="shared" si="207"/>
        <v>42786.034745370365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33.67</v>
      </c>
      <c r="Q3292" s="5" t="s">
        <v>8317</v>
      </c>
      <c r="R3292" t="s">
        <v>8318</v>
      </c>
      <c r="S3292" s="9">
        <f t="shared" si="206"/>
        <v>42775.181608796294</v>
      </c>
      <c r="T3292" s="9">
        <f t="shared" si="207"/>
        <v>42805.181608796294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s="5" t="s">
        <v>8317</v>
      </c>
      <c r="R3293" t="s">
        <v>8318</v>
      </c>
      <c r="S3293" s="9">
        <f t="shared" si="206"/>
        <v>42232.369212962956</v>
      </c>
      <c r="T3293" s="9">
        <f t="shared" si="207"/>
        <v>42263.832638888889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19.27</v>
      </c>
      <c r="Q3294" s="5" t="s">
        <v>8317</v>
      </c>
      <c r="R3294" t="s">
        <v>8318</v>
      </c>
      <c r="S3294" s="9">
        <f t="shared" si="206"/>
        <v>42282.436898148146</v>
      </c>
      <c r="T3294" s="9">
        <f t="shared" si="207"/>
        <v>42342.478564814817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84.29</v>
      </c>
      <c r="Q3295" s="5" t="s">
        <v>8317</v>
      </c>
      <c r="R3295" t="s">
        <v>8318</v>
      </c>
      <c r="S3295" s="9">
        <f t="shared" si="206"/>
        <v>42768.092037037037</v>
      </c>
      <c r="T3295" s="9">
        <f t="shared" si="207"/>
        <v>42798.092037037037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29.58</v>
      </c>
      <c r="Q3296" s="5" t="s">
        <v>8317</v>
      </c>
      <c r="R3296" t="s">
        <v>8318</v>
      </c>
      <c r="S3296" s="9">
        <f t="shared" si="206"/>
        <v>42141.20780092592</v>
      </c>
      <c r="T3296" s="9">
        <f t="shared" si="207"/>
        <v>42171.20780092592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26.67</v>
      </c>
      <c r="Q3297" s="5" t="s">
        <v>8317</v>
      </c>
      <c r="R3297" t="s">
        <v>8318</v>
      </c>
      <c r="S3297" s="9">
        <f t="shared" si="206"/>
        <v>42609.109131944446</v>
      </c>
      <c r="T3297" s="9">
        <f t="shared" si="207"/>
        <v>42639.109131944446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45.98</v>
      </c>
      <c r="Q3298" s="5" t="s">
        <v>8317</v>
      </c>
      <c r="R3298" t="s">
        <v>8318</v>
      </c>
      <c r="S3298" s="9">
        <f t="shared" si="206"/>
        <v>42309.42328703704</v>
      </c>
      <c r="T3298" s="9">
        <f t="shared" si="207"/>
        <v>42330.583333333336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125.09</v>
      </c>
      <c r="Q3299" s="5" t="s">
        <v>8317</v>
      </c>
      <c r="R3299" t="s">
        <v>8318</v>
      </c>
      <c r="S3299" s="9">
        <f t="shared" si="206"/>
        <v>42193.438148148147</v>
      </c>
      <c r="T3299" s="9">
        <f t="shared" si="207"/>
        <v>42212.624305555553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</v>
      </c>
      <c r="Q3300" s="5" t="s">
        <v>8317</v>
      </c>
      <c r="R3300" t="s">
        <v>8318</v>
      </c>
      <c r="S3300" s="9">
        <f t="shared" si="206"/>
        <v>42239.624629629623</v>
      </c>
      <c r="T3300" s="9">
        <f t="shared" si="207"/>
        <v>42259.666666666664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</v>
      </c>
      <c r="Q3301" s="5" t="s">
        <v>8317</v>
      </c>
      <c r="R3301" t="s">
        <v>8318</v>
      </c>
      <c r="S3301" s="9">
        <f t="shared" si="206"/>
        <v>42261.584062499998</v>
      </c>
      <c r="T3301" s="9">
        <f t="shared" si="207"/>
        <v>42291.584062499998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46.42</v>
      </c>
      <c r="Q3302" s="5" t="s">
        <v>8317</v>
      </c>
      <c r="R3302" t="s">
        <v>8318</v>
      </c>
      <c r="S3302" s="9">
        <f t="shared" si="206"/>
        <v>42102.410439814812</v>
      </c>
      <c r="T3302" s="9">
        <f t="shared" si="207"/>
        <v>42123.410439814812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s="5" t="s">
        <v>8317</v>
      </c>
      <c r="R3303" t="s">
        <v>8318</v>
      </c>
      <c r="S3303" s="9">
        <f t="shared" si="206"/>
        <v>42538.402499999997</v>
      </c>
      <c r="T3303" s="9">
        <f t="shared" si="207"/>
        <v>42582.957638888889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s="5" t="s">
        <v>8317</v>
      </c>
      <c r="R3304" t="s">
        <v>8318</v>
      </c>
      <c r="S3304" s="9">
        <f t="shared" si="206"/>
        <v>42681.018240740734</v>
      </c>
      <c r="T3304" s="9">
        <f t="shared" si="207"/>
        <v>42711.018240740734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s="5" t="s">
        <v>8317</v>
      </c>
      <c r="R3305" t="s">
        <v>8318</v>
      </c>
      <c r="S3305" s="9">
        <f t="shared" si="206"/>
        <v>42056.318101851844</v>
      </c>
      <c r="T3305" s="9">
        <f t="shared" si="207"/>
        <v>42091.276435185187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89.59</v>
      </c>
      <c r="Q3306" s="5" t="s">
        <v>8317</v>
      </c>
      <c r="R3306" t="s">
        <v>8318</v>
      </c>
      <c r="S3306" s="9">
        <f t="shared" si="206"/>
        <v>42696.29111111111</v>
      </c>
      <c r="T3306" s="9">
        <f t="shared" si="207"/>
        <v>42726.29111111111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s="5" t="s">
        <v>8317</v>
      </c>
      <c r="R3307" t="s">
        <v>8318</v>
      </c>
      <c r="S3307" s="9">
        <f t="shared" si="206"/>
        <v>42186.522546296292</v>
      </c>
      <c r="T3307" s="9">
        <f t="shared" si="207"/>
        <v>42216.522546296292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</v>
      </c>
      <c r="Q3308" s="5" t="s">
        <v>8317</v>
      </c>
      <c r="R3308" t="s">
        <v>8318</v>
      </c>
      <c r="S3308" s="9">
        <f t="shared" si="206"/>
        <v>42492.885902777773</v>
      </c>
      <c r="T3308" s="9">
        <f t="shared" si="207"/>
        <v>42530.791666666664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53.34</v>
      </c>
      <c r="Q3309" s="5" t="s">
        <v>8317</v>
      </c>
      <c r="R3309" t="s">
        <v>8318</v>
      </c>
      <c r="S3309" s="9">
        <f t="shared" si="206"/>
        <v>42474.723831018513</v>
      </c>
      <c r="T3309" s="9">
        <f t="shared" si="207"/>
        <v>42504.723831018513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75.09</v>
      </c>
      <c r="Q3310" s="5" t="s">
        <v>8317</v>
      </c>
      <c r="R3310" t="s">
        <v>8318</v>
      </c>
      <c r="S3310" s="9">
        <f t="shared" si="206"/>
        <v>42452.543576388889</v>
      </c>
      <c r="T3310" s="9">
        <f t="shared" si="207"/>
        <v>42473.543576388889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s="5" t="s">
        <v>8317</v>
      </c>
      <c r="R3311" t="s">
        <v>8318</v>
      </c>
      <c r="S3311" s="9">
        <f t="shared" si="206"/>
        <v>42628.316874999997</v>
      </c>
      <c r="T3311" s="9">
        <f t="shared" si="207"/>
        <v>42659.316874999997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209.84</v>
      </c>
      <c r="Q3312" s="5" t="s">
        <v>8317</v>
      </c>
      <c r="R3312" t="s">
        <v>8318</v>
      </c>
      <c r="S3312" s="9">
        <f t="shared" si="206"/>
        <v>42253.595196759255</v>
      </c>
      <c r="T3312" s="9">
        <f t="shared" si="207"/>
        <v>42283.595196759255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</v>
      </c>
      <c r="Q3313" s="5" t="s">
        <v>8317</v>
      </c>
      <c r="R3313" t="s">
        <v>8318</v>
      </c>
      <c r="S3313" s="9">
        <f t="shared" si="206"/>
        <v>42263.958449074074</v>
      </c>
      <c r="T3313" s="9">
        <f t="shared" si="207"/>
        <v>42293.958449074074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s="5" t="s">
        <v>8317</v>
      </c>
      <c r="R3314" t="s">
        <v>8318</v>
      </c>
      <c r="S3314" s="9">
        <f t="shared" si="206"/>
        <v>42664.476226851846</v>
      </c>
      <c r="T3314" s="9">
        <f t="shared" si="207"/>
        <v>42685.583333333336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</v>
      </c>
      <c r="Q3315" s="5" t="s">
        <v>8317</v>
      </c>
      <c r="R3315" t="s">
        <v>8318</v>
      </c>
      <c r="S3315" s="9">
        <f t="shared" si="206"/>
        <v>42381.911076388882</v>
      </c>
      <c r="T3315" s="9">
        <f t="shared" si="207"/>
        <v>42395.708333333336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s="5" t="s">
        <v>8317</v>
      </c>
      <c r="R3316" t="s">
        <v>8318</v>
      </c>
      <c r="S3316" s="9">
        <f t="shared" si="206"/>
        <v>42104.934155092589</v>
      </c>
      <c r="T3316" s="9">
        <f t="shared" si="207"/>
        <v>42132.503472222219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s="5" t="s">
        <v>8317</v>
      </c>
      <c r="R3317" t="s">
        <v>8318</v>
      </c>
      <c r="S3317" s="9">
        <f t="shared" si="206"/>
        <v>42465.97038194444</v>
      </c>
      <c r="T3317" s="9">
        <f t="shared" si="207"/>
        <v>42495.97038194444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93.98</v>
      </c>
      <c r="Q3318" s="5" t="s">
        <v>8317</v>
      </c>
      <c r="R3318" t="s">
        <v>8318</v>
      </c>
      <c r="S3318" s="9">
        <f t="shared" si="206"/>
        <v>41826.537905092591</v>
      </c>
      <c r="T3318" s="9">
        <f t="shared" si="207"/>
        <v>41859.245833333327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</v>
      </c>
      <c r="Q3319" s="5" t="s">
        <v>8317</v>
      </c>
      <c r="R3319" t="s">
        <v>8318</v>
      </c>
      <c r="S3319" s="9">
        <f t="shared" si="206"/>
        <v>42498.706296296295</v>
      </c>
      <c r="T3319" s="9">
        <f t="shared" si="207"/>
        <v>42528.706296296295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s="5" t="s">
        <v>8317</v>
      </c>
      <c r="R3320" t="s">
        <v>8318</v>
      </c>
      <c r="S3320" s="9">
        <f t="shared" si="206"/>
        <v>42430.968668981477</v>
      </c>
      <c r="T3320" s="9">
        <f t="shared" si="207"/>
        <v>42470.770833333336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s="5" t="s">
        <v>8317</v>
      </c>
      <c r="R3321" t="s">
        <v>8318</v>
      </c>
      <c r="S3321" s="9">
        <f t="shared" si="206"/>
        <v>41990.252152777779</v>
      </c>
      <c r="T3321" s="9">
        <f t="shared" si="207"/>
        <v>42035.252152777779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s="5" t="s">
        <v>8317</v>
      </c>
      <c r="R3322" t="s">
        <v>8318</v>
      </c>
      <c r="S3322" s="9">
        <f t="shared" si="206"/>
        <v>42512.712465277778</v>
      </c>
      <c r="T3322" s="9">
        <f t="shared" si="207"/>
        <v>42542.712465277778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s="5" t="s">
        <v>8317</v>
      </c>
      <c r="R3323" t="s">
        <v>8318</v>
      </c>
      <c r="S3323" s="9">
        <f t="shared" si="206"/>
        <v>41913.766956018517</v>
      </c>
      <c r="T3323" s="9">
        <f t="shared" si="207"/>
        <v>41927.832638888889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145.65</v>
      </c>
      <c r="Q3324" s="5" t="s">
        <v>8317</v>
      </c>
      <c r="R3324" t="s">
        <v>8318</v>
      </c>
      <c r="S3324" s="9">
        <f t="shared" si="206"/>
        <v>42520.677037037036</v>
      </c>
      <c r="T3324" s="9">
        <f t="shared" si="207"/>
        <v>42542.829861111109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</v>
      </c>
      <c r="Q3325" s="5" t="s">
        <v>8317</v>
      </c>
      <c r="R3325" t="s">
        <v>8318</v>
      </c>
      <c r="S3325" s="9">
        <f t="shared" si="206"/>
        <v>42608.032499999994</v>
      </c>
      <c r="T3325" s="9">
        <f t="shared" si="207"/>
        <v>42638.032499999994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s="5" t="s">
        <v>8317</v>
      </c>
      <c r="R3326" t="s">
        <v>8318</v>
      </c>
      <c r="S3326" s="9">
        <f t="shared" si="206"/>
        <v>42512.249884259254</v>
      </c>
      <c r="T3326" s="9">
        <f t="shared" si="207"/>
        <v>42526.249884259254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s="5" t="s">
        <v>8317</v>
      </c>
      <c r="R3327" t="s">
        <v>8318</v>
      </c>
      <c r="S3327" s="9">
        <f t="shared" si="206"/>
        <v>42064.452280092592</v>
      </c>
      <c r="T3327" s="9">
        <f t="shared" si="207"/>
        <v>42099.410613425927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142.28</v>
      </c>
      <c r="Q3328" s="5" t="s">
        <v>8317</v>
      </c>
      <c r="R3328" t="s">
        <v>8318</v>
      </c>
      <c r="S3328" s="9">
        <f t="shared" si="206"/>
        <v>42041.380844907406</v>
      </c>
      <c r="T3328" s="9">
        <f t="shared" si="207"/>
        <v>42071.339178240734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s="5" t="s">
        <v>8317</v>
      </c>
      <c r="R3329" t="s">
        <v>8318</v>
      </c>
      <c r="S3329" s="9">
        <f t="shared" si="206"/>
        <v>42468.041273148141</v>
      </c>
      <c r="T3329" s="9">
        <f t="shared" si="207"/>
        <v>42498.041273148141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ROUND((E3330/D3330*100),2)</f>
        <v>146.38999999999999</v>
      </c>
      <c r="P3330">
        <f t="shared" ref="P3330:P3393" si="209">ROUND((E3330/L3330),2)</f>
        <v>292.77999999999997</v>
      </c>
      <c r="Q3330" s="5" t="s">
        <v>8317</v>
      </c>
      <c r="R3330" t="s">
        <v>8318</v>
      </c>
      <c r="S3330" s="9">
        <f t="shared" si="206"/>
        <v>41822.241701388884</v>
      </c>
      <c r="T3330" s="9">
        <f t="shared" si="207"/>
        <v>41824.708333333328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si="209"/>
        <v>44.92</v>
      </c>
      <c r="Q3331" s="5" t="s">
        <v>8317</v>
      </c>
      <c r="R3331" t="s">
        <v>8318</v>
      </c>
      <c r="S3331" s="9">
        <f t="shared" ref="S3331:S3394" si="210">(J3331/86400)+25569+(-8/24)</f>
        <v>41836.989675925921</v>
      </c>
      <c r="T3331" s="9">
        <f t="shared" ref="T3331:T3394" si="211">(I3331/86400)+25569+(-8/24)</f>
        <v>41847.625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s="5" t="s">
        <v>8317</v>
      </c>
      <c r="R3332" t="s">
        <v>8318</v>
      </c>
      <c r="S3332" s="9">
        <f t="shared" si="210"/>
        <v>42065.554027777776</v>
      </c>
      <c r="T3332" s="9">
        <f t="shared" si="211"/>
        <v>42095.512361111112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s="5" t="s">
        <v>8317</v>
      </c>
      <c r="R3333" t="s">
        <v>8318</v>
      </c>
      <c r="S3333" s="9">
        <f t="shared" si="210"/>
        <v>42248.36442129629</v>
      </c>
      <c r="T3333" s="9">
        <f t="shared" si="211"/>
        <v>42283.36442129629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s="5" t="s">
        <v>8317</v>
      </c>
      <c r="R3334" t="s">
        <v>8318</v>
      </c>
      <c r="S3334" s="9">
        <f t="shared" si="210"/>
        <v>41809.526967592588</v>
      </c>
      <c r="T3334" s="9">
        <f t="shared" si="211"/>
        <v>41839.526967592588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s="5" t="s">
        <v>8317</v>
      </c>
      <c r="R3335" t="s">
        <v>8318</v>
      </c>
      <c r="S3335" s="9">
        <f t="shared" si="210"/>
        <v>42148.343518518515</v>
      </c>
      <c r="T3335" s="9">
        <f t="shared" si="211"/>
        <v>42170.343518518515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s="5" t="s">
        <v>8317</v>
      </c>
      <c r="R3336" t="s">
        <v>8318</v>
      </c>
      <c r="S3336" s="9">
        <f t="shared" si="210"/>
        <v>42185.187754629624</v>
      </c>
      <c r="T3336" s="9">
        <f t="shared" si="211"/>
        <v>42215.187754629624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s="5" t="s">
        <v>8317</v>
      </c>
      <c r="R3337" t="s">
        <v>8318</v>
      </c>
      <c r="S3337" s="9">
        <f t="shared" si="210"/>
        <v>41827.340810185182</v>
      </c>
      <c r="T3337" s="9">
        <f t="shared" si="211"/>
        <v>41854.625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s="5" t="s">
        <v>8317</v>
      </c>
      <c r="R3338" t="s">
        <v>8318</v>
      </c>
      <c r="S3338" s="9">
        <f t="shared" si="210"/>
        <v>42437.065347222218</v>
      </c>
      <c r="T3338" s="9">
        <f t="shared" si="211"/>
        <v>42465.023680555554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s="5" t="s">
        <v>8317</v>
      </c>
      <c r="R3339" t="s">
        <v>8318</v>
      </c>
      <c r="S3339" s="9">
        <f t="shared" si="210"/>
        <v>41900.948692129627</v>
      </c>
      <c r="T3339" s="9">
        <f t="shared" si="211"/>
        <v>41922.541666666664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s="5" t="s">
        <v>8317</v>
      </c>
      <c r="R3340" t="s">
        <v>8318</v>
      </c>
      <c r="S3340" s="9">
        <f t="shared" si="210"/>
        <v>42769.241666666661</v>
      </c>
      <c r="T3340" s="9">
        <f t="shared" si="211"/>
        <v>42790.241666666661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s="5" t="s">
        <v>8317</v>
      </c>
      <c r="R3341" t="s">
        <v>8318</v>
      </c>
      <c r="S3341" s="9">
        <f t="shared" si="210"/>
        <v>42549.332384259258</v>
      </c>
      <c r="T3341" s="9">
        <f t="shared" si="211"/>
        <v>42579.332384259258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s="5" t="s">
        <v>8317</v>
      </c>
      <c r="R3342" t="s">
        <v>8318</v>
      </c>
      <c r="S3342" s="9">
        <f t="shared" si="210"/>
        <v>42685.640671296293</v>
      </c>
      <c r="T3342" s="9">
        <f t="shared" si="211"/>
        <v>42710.640671296293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s="5" t="s">
        <v>8317</v>
      </c>
      <c r="R3343" t="s">
        <v>8318</v>
      </c>
      <c r="S3343" s="9">
        <f t="shared" si="210"/>
        <v>42510.465520833335</v>
      </c>
      <c r="T3343" s="9">
        <f t="shared" si="211"/>
        <v>42533.374999999993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s="5" t="s">
        <v>8317</v>
      </c>
      <c r="R3344" t="s">
        <v>8318</v>
      </c>
      <c r="S3344" s="9">
        <f t="shared" si="210"/>
        <v>42061.963078703702</v>
      </c>
      <c r="T3344" s="9">
        <f t="shared" si="211"/>
        <v>42094.874305555553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s="5" t="s">
        <v>8317</v>
      </c>
      <c r="R3345" t="s">
        <v>8318</v>
      </c>
      <c r="S3345" s="9">
        <f t="shared" si="210"/>
        <v>42452.583148148151</v>
      </c>
      <c r="T3345" s="9">
        <f t="shared" si="211"/>
        <v>42473.220833333333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114.13</v>
      </c>
      <c r="Q3346" s="5" t="s">
        <v>8317</v>
      </c>
      <c r="R3346" t="s">
        <v>8318</v>
      </c>
      <c r="S3346" s="9">
        <f t="shared" si="210"/>
        <v>41850.866817129623</v>
      </c>
      <c r="T3346" s="9">
        <f t="shared" si="211"/>
        <v>41880.866817129623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s="5" t="s">
        <v>8317</v>
      </c>
      <c r="R3347" t="s">
        <v>8318</v>
      </c>
      <c r="S3347" s="9">
        <f t="shared" si="210"/>
        <v>42052.772777777776</v>
      </c>
      <c r="T3347" s="9">
        <f t="shared" si="211"/>
        <v>42111.692361111105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s="5" t="s">
        <v>8317</v>
      </c>
      <c r="R3348" t="s">
        <v>8318</v>
      </c>
      <c r="S3348" s="9">
        <f t="shared" si="210"/>
        <v>42053.691087962965</v>
      </c>
      <c r="T3348" s="9">
        <f t="shared" si="211"/>
        <v>42060.691087962965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</v>
      </c>
      <c r="Q3349" s="5" t="s">
        <v>8317</v>
      </c>
      <c r="R3349" t="s">
        <v>8318</v>
      </c>
      <c r="S3349" s="9">
        <f t="shared" si="210"/>
        <v>42484.218217592592</v>
      </c>
      <c r="T3349" s="9">
        <f t="shared" si="211"/>
        <v>42498.541666666664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69.819999999999993</v>
      </c>
      <c r="Q3350" s="5" t="s">
        <v>8317</v>
      </c>
      <c r="R3350" t="s">
        <v>8318</v>
      </c>
      <c r="S3350" s="9">
        <f t="shared" si="210"/>
        <v>42466.225462962961</v>
      </c>
      <c r="T3350" s="9">
        <f t="shared" si="211"/>
        <v>42489.832638888889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</v>
      </c>
      <c r="Q3351" s="5" t="s">
        <v>8317</v>
      </c>
      <c r="R3351" t="s">
        <v>8318</v>
      </c>
      <c r="S3351" s="9">
        <f t="shared" si="210"/>
        <v>42512.777453703697</v>
      </c>
      <c r="T3351" s="9">
        <f t="shared" si="211"/>
        <v>42534.374999999993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71.67</v>
      </c>
      <c r="Q3352" s="5" t="s">
        <v>8317</v>
      </c>
      <c r="R3352" t="s">
        <v>8318</v>
      </c>
      <c r="S3352" s="9">
        <f t="shared" si="210"/>
        <v>42302.368182870363</v>
      </c>
      <c r="T3352" s="9">
        <f t="shared" si="211"/>
        <v>42337.624999999993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</v>
      </c>
      <c r="Q3353" s="5" t="s">
        <v>8317</v>
      </c>
      <c r="R3353" t="s">
        <v>8318</v>
      </c>
      <c r="S3353" s="9">
        <f t="shared" si="210"/>
        <v>41806.062094907407</v>
      </c>
      <c r="T3353" s="9">
        <f t="shared" si="211"/>
        <v>41843.125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s="5" t="s">
        <v>8317</v>
      </c>
      <c r="R3354" t="s">
        <v>8318</v>
      </c>
      <c r="S3354" s="9">
        <f t="shared" si="210"/>
        <v>42495.659467592595</v>
      </c>
      <c r="T3354" s="9">
        <f t="shared" si="211"/>
        <v>42552.624999999993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s="5" t="s">
        <v>8317</v>
      </c>
      <c r="R3355" t="s">
        <v>8318</v>
      </c>
      <c r="S3355" s="9">
        <f t="shared" si="210"/>
        <v>42479.098958333336</v>
      </c>
      <c r="T3355" s="9">
        <f t="shared" si="211"/>
        <v>42492.624999999993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s="5" t="s">
        <v>8317</v>
      </c>
      <c r="R3356" t="s">
        <v>8318</v>
      </c>
      <c r="S3356" s="9">
        <f t="shared" si="210"/>
        <v>42270.393587962964</v>
      </c>
      <c r="T3356" s="9">
        <f t="shared" si="211"/>
        <v>42305.834027777775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147.33000000000001</v>
      </c>
      <c r="Q3357" s="5" t="s">
        <v>8317</v>
      </c>
      <c r="R3357" t="s">
        <v>8318</v>
      </c>
      <c r="S3357" s="9">
        <f t="shared" si="210"/>
        <v>42489.286192129628</v>
      </c>
      <c r="T3357" s="9">
        <f t="shared" si="211"/>
        <v>42500.136805555558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</v>
      </c>
      <c r="Q3358" s="5" t="s">
        <v>8317</v>
      </c>
      <c r="R3358" t="s">
        <v>8318</v>
      </c>
      <c r="S3358" s="9">
        <f t="shared" si="210"/>
        <v>42536.482314814813</v>
      </c>
      <c r="T3358" s="9">
        <f t="shared" si="211"/>
        <v>42566.482314814813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s="5" t="s">
        <v>8317</v>
      </c>
      <c r="R3359" t="s">
        <v>8318</v>
      </c>
      <c r="S3359" s="9">
        <f t="shared" si="210"/>
        <v>41822.084606481476</v>
      </c>
      <c r="T3359" s="9">
        <f t="shared" si="211"/>
        <v>41852.084606481476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</v>
      </c>
      <c r="Q3360" s="5" t="s">
        <v>8317</v>
      </c>
      <c r="R3360" t="s">
        <v>8318</v>
      </c>
      <c r="S3360" s="9">
        <f t="shared" si="210"/>
        <v>41931.977766203701</v>
      </c>
      <c r="T3360" s="9">
        <f t="shared" si="211"/>
        <v>41962.019432870373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</v>
      </c>
      <c r="Q3361" s="5" t="s">
        <v>8317</v>
      </c>
      <c r="R3361" t="s">
        <v>8318</v>
      </c>
      <c r="S3361" s="9">
        <f t="shared" si="210"/>
        <v>42745.723773148151</v>
      </c>
      <c r="T3361" s="9">
        <f t="shared" si="211"/>
        <v>42790.723773148151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126.72</v>
      </c>
      <c r="Q3362" s="5" t="s">
        <v>8317</v>
      </c>
      <c r="R3362" t="s">
        <v>8318</v>
      </c>
      <c r="S3362" s="9">
        <f t="shared" si="210"/>
        <v>42696.749340277776</v>
      </c>
      <c r="T3362" s="9">
        <f t="shared" si="211"/>
        <v>42718.332638888889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83.43</v>
      </c>
      <c r="Q3363" s="5" t="s">
        <v>8317</v>
      </c>
      <c r="R3363" t="s">
        <v>8318</v>
      </c>
      <c r="S3363" s="9">
        <f t="shared" si="210"/>
        <v>41865.692013888889</v>
      </c>
      <c r="T3363" s="9">
        <f t="shared" si="211"/>
        <v>41883.332638888889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s="5" t="s">
        <v>8317</v>
      </c>
      <c r="R3364" t="s">
        <v>8318</v>
      </c>
      <c r="S3364" s="9">
        <f t="shared" si="210"/>
        <v>42055.758298611108</v>
      </c>
      <c r="T3364" s="9">
        <f t="shared" si="211"/>
        <v>42069.871527777774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302.31</v>
      </c>
      <c r="Q3365" s="5" t="s">
        <v>8317</v>
      </c>
      <c r="R3365" t="s">
        <v>8318</v>
      </c>
      <c r="S3365" s="9">
        <f t="shared" si="210"/>
        <v>41851.438020833331</v>
      </c>
      <c r="T3365" s="9">
        <f t="shared" si="211"/>
        <v>41870.333333333328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44.14</v>
      </c>
      <c r="Q3366" s="5" t="s">
        <v>8317</v>
      </c>
      <c r="R3366" t="s">
        <v>8318</v>
      </c>
      <c r="S3366" s="9">
        <f t="shared" si="210"/>
        <v>42422.644085648142</v>
      </c>
      <c r="T3366" s="9">
        <f t="shared" si="211"/>
        <v>42444.541666666664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s="5" t="s">
        <v>8317</v>
      </c>
      <c r="R3367" t="s">
        <v>8318</v>
      </c>
      <c r="S3367" s="9">
        <f t="shared" si="210"/>
        <v>42320.768425925919</v>
      </c>
      <c r="T3367" s="9">
        <f t="shared" si="211"/>
        <v>42350.768425925919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s="5" t="s">
        <v>8317</v>
      </c>
      <c r="R3368" t="s">
        <v>8318</v>
      </c>
      <c r="S3368" s="9">
        <f t="shared" si="210"/>
        <v>42106.734224537031</v>
      </c>
      <c r="T3368" s="9">
        <f t="shared" si="211"/>
        <v>42136.734224537031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29.67</v>
      </c>
      <c r="Q3369" s="5" t="s">
        <v>8317</v>
      </c>
      <c r="R3369" t="s">
        <v>8318</v>
      </c>
      <c r="S3369" s="9">
        <f t="shared" si="210"/>
        <v>42192.600624999999</v>
      </c>
      <c r="T3369" s="9">
        <f t="shared" si="211"/>
        <v>42217.600624999999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45.48</v>
      </c>
      <c r="Q3370" s="5" t="s">
        <v>8317</v>
      </c>
      <c r="R3370" t="s">
        <v>8318</v>
      </c>
      <c r="S3370" s="9">
        <f t="shared" si="210"/>
        <v>41968.866423611107</v>
      </c>
      <c r="T3370" s="9">
        <f t="shared" si="211"/>
        <v>42004.874999999993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</v>
      </c>
      <c r="Q3371" s="5" t="s">
        <v>8317</v>
      </c>
      <c r="R3371" t="s">
        <v>8318</v>
      </c>
      <c r="S3371" s="9">
        <f t="shared" si="210"/>
        <v>42689.708101851851</v>
      </c>
      <c r="T3371" s="9">
        <f t="shared" si="211"/>
        <v>42749.708101851851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67.92</v>
      </c>
      <c r="Q3372" s="5" t="s">
        <v>8317</v>
      </c>
      <c r="R3372" t="s">
        <v>8318</v>
      </c>
      <c r="S3372" s="9">
        <f t="shared" si="210"/>
        <v>42690.000983796293</v>
      </c>
      <c r="T3372" s="9">
        <f t="shared" si="211"/>
        <v>42720.999999999993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s="5" t="s">
        <v>8317</v>
      </c>
      <c r="R3373" t="s">
        <v>8318</v>
      </c>
      <c r="S3373" s="9">
        <f t="shared" si="210"/>
        <v>42312.541261574072</v>
      </c>
      <c r="T3373" s="9">
        <f t="shared" si="211"/>
        <v>42340.541261574072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</v>
      </c>
      <c r="Q3374" s="5" t="s">
        <v>8317</v>
      </c>
      <c r="R3374" t="s">
        <v>8318</v>
      </c>
      <c r="S3374" s="9">
        <f t="shared" si="210"/>
        <v>41855.214768518512</v>
      </c>
      <c r="T3374" s="9">
        <f t="shared" si="211"/>
        <v>41875.874305555553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</v>
      </c>
      <c r="Q3375" s="5" t="s">
        <v>8317</v>
      </c>
      <c r="R3375" t="s">
        <v>8318</v>
      </c>
      <c r="S3375" s="9">
        <f t="shared" si="210"/>
        <v>42179.521296296291</v>
      </c>
      <c r="T3375" s="9">
        <f t="shared" si="211"/>
        <v>42203.333333333336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71.73</v>
      </c>
      <c r="Q3376" s="5" t="s">
        <v>8317</v>
      </c>
      <c r="R3376" t="s">
        <v>8318</v>
      </c>
      <c r="S3376" s="9">
        <f t="shared" si="210"/>
        <v>42275.398333333331</v>
      </c>
      <c r="T3376" s="9">
        <f t="shared" si="211"/>
        <v>42305.398333333331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s="5" t="s">
        <v>8317</v>
      </c>
      <c r="R3377" t="s">
        <v>8318</v>
      </c>
      <c r="S3377" s="9">
        <f t="shared" si="210"/>
        <v>41765.277465277773</v>
      </c>
      <c r="T3377" s="9">
        <f t="shared" si="211"/>
        <v>41777.277465277773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421.11</v>
      </c>
      <c r="Q3378" s="5" t="s">
        <v>8317</v>
      </c>
      <c r="R3378" t="s">
        <v>8318</v>
      </c>
      <c r="S3378" s="9">
        <f t="shared" si="210"/>
        <v>42059.367986111109</v>
      </c>
      <c r="T3378" s="9">
        <f t="shared" si="211"/>
        <v>42119.326319444437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</v>
      </c>
      <c r="Q3379" s="5" t="s">
        <v>8317</v>
      </c>
      <c r="R3379" t="s">
        <v>8318</v>
      </c>
      <c r="S3379" s="9">
        <f t="shared" si="210"/>
        <v>42053.399293981478</v>
      </c>
      <c r="T3379" s="9">
        <f t="shared" si="211"/>
        <v>42083.37222222222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28.19</v>
      </c>
      <c r="Q3380" s="5" t="s">
        <v>8317</v>
      </c>
      <c r="R3380" t="s">
        <v>8318</v>
      </c>
      <c r="S3380" s="9">
        <f t="shared" si="210"/>
        <v>41858.022060185183</v>
      </c>
      <c r="T3380" s="9">
        <f t="shared" si="211"/>
        <v>41882.213888888888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</v>
      </c>
      <c r="Q3381" s="5" t="s">
        <v>8317</v>
      </c>
      <c r="R3381" t="s">
        <v>8318</v>
      </c>
      <c r="S3381" s="9">
        <f t="shared" si="210"/>
        <v>42225.180555555555</v>
      </c>
      <c r="T3381" s="9">
        <f t="shared" si="211"/>
        <v>42242.624999999993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111.89</v>
      </c>
      <c r="Q3382" s="5" t="s">
        <v>8317</v>
      </c>
      <c r="R3382" t="s">
        <v>8318</v>
      </c>
      <c r="S3382" s="9">
        <f t="shared" si="210"/>
        <v>41937.620115740741</v>
      </c>
      <c r="T3382" s="9">
        <f t="shared" si="211"/>
        <v>41972.661782407406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</v>
      </c>
      <c r="Q3383" s="5" t="s">
        <v>8317</v>
      </c>
      <c r="R3383" t="s">
        <v>8318</v>
      </c>
      <c r="S3383" s="9">
        <f t="shared" si="210"/>
        <v>42043.851655092592</v>
      </c>
      <c r="T3383" s="9">
        <f t="shared" si="211"/>
        <v>42073.809988425921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76.650000000000006</v>
      </c>
      <c r="Q3384" s="5" t="s">
        <v>8317</v>
      </c>
      <c r="R3384" t="s">
        <v>8318</v>
      </c>
      <c r="S3384" s="9">
        <f t="shared" si="210"/>
        <v>42559.097870370366</v>
      </c>
      <c r="T3384" s="9">
        <f t="shared" si="211"/>
        <v>42583.624305555553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65.17</v>
      </c>
      <c r="Q3385" s="5" t="s">
        <v>8317</v>
      </c>
      <c r="R3385" t="s">
        <v>8318</v>
      </c>
      <c r="S3385" s="9">
        <f t="shared" si="210"/>
        <v>42524.449305555558</v>
      </c>
      <c r="T3385" s="9">
        <f t="shared" si="211"/>
        <v>42544.449305555558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93.76</v>
      </c>
      <c r="Q3386" s="5" t="s">
        <v>8317</v>
      </c>
      <c r="R3386" t="s">
        <v>8318</v>
      </c>
      <c r="S3386" s="9">
        <f t="shared" si="210"/>
        <v>42291.754259259258</v>
      </c>
      <c r="T3386" s="9">
        <f t="shared" si="211"/>
        <v>42328.791666666664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s="5" t="s">
        <v>8317</v>
      </c>
      <c r="R3387" t="s">
        <v>8318</v>
      </c>
      <c r="S3387" s="9">
        <f t="shared" si="210"/>
        <v>41953.534166666665</v>
      </c>
      <c r="T3387" s="9">
        <f t="shared" si="211"/>
        <v>41983.534166666665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s="5" t="s">
        <v>8317</v>
      </c>
      <c r="R3388" t="s">
        <v>8318</v>
      </c>
      <c r="S3388" s="9">
        <f t="shared" si="210"/>
        <v>41946.311412037037</v>
      </c>
      <c r="T3388" s="9">
        <f t="shared" si="211"/>
        <v>41976.311412037037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100.17</v>
      </c>
      <c r="Q3389" s="5" t="s">
        <v>8317</v>
      </c>
      <c r="R3389" t="s">
        <v>8318</v>
      </c>
      <c r="S3389" s="9">
        <f t="shared" si="210"/>
        <v>41947.429259259261</v>
      </c>
      <c r="T3389" s="9">
        <f t="shared" si="211"/>
        <v>41987.429259259261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s="5" t="s">
        <v>8317</v>
      </c>
      <c r="R3390" t="s">
        <v>8318</v>
      </c>
      <c r="S3390" s="9">
        <f t="shared" si="210"/>
        <v>42143.127789351849</v>
      </c>
      <c r="T3390" s="9">
        <f t="shared" si="211"/>
        <v>42173.127789351849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184.68</v>
      </c>
      <c r="Q3391" s="5" t="s">
        <v>8317</v>
      </c>
      <c r="R3391" t="s">
        <v>8318</v>
      </c>
      <c r="S3391" s="9">
        <f t="shared" si="210"/>
        <v>42494.230115740742</v>
      </c>
      <c r="T3391" s="9">
        <f t="shared" si="211"/>
        <v>42524.230115740742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69.819999999999993</v>
      </c>
      <c r="Q3392" s="5" t="s">
        <v>8317</v>
      </c>
      <c r="R3392" t="s">
        <v>8318</v>
      </c>
      <c r="S3392" s="9">
        <f t="shared" si="210"/>
        <v>41815.441493055558</v>
      </c>
      <c r="T3392" s="9">
        <f t="shared" si="211"/>
        <v>41830.441493055558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s="5" t="s">
        <v>8317</v>
      </c>
      <c r="R3393" t="s">
        <v>8318</v>
      </c>
      <c r="S3393" s="9">
        <f t="shared" si="210"/>
        <v>41830.212361111109</v>
      </c>
      <c r="T3393" s="9">
        <f t="shared" si="211"/>
        <v>41859.602777777771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ROUND((E3394/D3394*100),2)</f>
        <v>100</v>
      </c>
      <c r="P3394">
        <f t="shared" ref="P3394:P3457" si="213">ROUND((E3394/L3394),2)</f>
        <v>41.67</v>
      </c>
      <c r="Q3394" s="5" t="s">
        <v>8317</v>
      </c>
      <c r="R3394" t="s">
        <v>8318</v>
      </c>
      <c r="S3394" s="9">
        <f t="shared" si="210"/>
        <v>42446.51221064815</v>
      </c>
      <c r="T3394" s="9">
        <f t="shared" si="211"/>
        <v>42496.51221064815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</v>
      </c>
      <c r="P3395">
        <f t="shared" si="213"/>
        <v>36.07</v>
      </c>
      <c r="Q3395" s="5" t="s">
        <v>8317</v>
      </c>
      <c r="R3395" t="s">
        <v>8318</v>
      </c>
      <c r="S3395" s="9">
        <f t="shared" ref="S3395:S3458" si="214">(J3395/86400)+25569+(-8/24)</f>
        <v>41923.588310185187</v>
      </c>
      <c r="T3395" s="9">
        <f t="shared" ref="T3395:T3458" si="215">(I3395/86400)+25569+(-8/24)</f>
        <v>41948.698611111111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s="5" t="s">
        <v>8317</v>
      </c>
      <c r="R3396" t="s">
        <v>8318</v>
      </c>
      <c r="S3396" s="9">
        <f t="shared" si="214"/>
        <v>41817.262094907404</v>
      </c>
      <c r="T3396" s="9">
        <f t="shared" si="215"/>
        <v>41847.262094907404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s="5" t="s">
        <v>8317</v>
      </c>
      <c r="R3397" t="s">
        <v>8318</v>
      </c>
      <c r="S3397" s="9">
        <f t="shared" si="214"/>
        <v>42140.378981481474</v>
      </c>
      <c r="T3397" s="9">
        <f t="shared" si="215"/>
        <v>42154.423611111109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s="5" t="s">
        <v>8317</v>
      </c>
      <c r="R3398" t="s">
        <v>8318</v>
      </c>
      <c r="S3398" s="9">
        <f t="shared" si="214"/>
        <v>41764.113298611112</v>
      </c>
      <c r="T3398" s="9">
        <f t="shared" si="215"/>
        <v>41790.832638888889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s="5" t="s">
        <v>8317</v>
      </c>
      <c r="R3399" t="s">
        <v>8318</v>
      </c>
      <c r="S3399" s="9">
        <f t="shared" si="214"/>
        <v>42378.145011574066</v>
      </c>
      <c r="T3399" s="9">
        <f t="shared" si="215"/>
        <v>42418.583333333336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s="5" t="s">
        <v>8317</v>
      </c>
      <c r="R3400" t="s">
        <v>8318</v>
      </c>
      <c r="S3400" s="9">
        <f t="shared" si="214"/>
        <v>41941.418703703697</v>
      </c>
      <c r="T3400" s="9">
        <f t="shared" si="215"/>
        <v>41964.374999999993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s="5" t="s">
        <v>8317</v>
      </c>
      <c r="R3401" t="s">
        <v>8318</v>
      </c>
      <c r="S3401" s="9">
        <f t="shared" si="214"/>
        <v>42026.587094907409</v>
      </c>
      <c r="T3401" s="9">
        <f t="shared" si="215"/>
        <v>42056.587094907409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s="5" t="s">
        <v>8317</v>
      </c>
      <c r="R3402" t="s">
        <v>8318</v>
      </c>
      <c r="S3402" s="9">
        <f t="shared" si="214"/>
        <v>41834.620532407404</v>
      </c>
      <c r="T3402" s="9">
        <f t="shared" si="215"/>
        <v>41879.620532407404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s="5" t="s">
        <v>8317</v>
      </c>
      <c r="R3403" t="s">
        <v>8318</v>
      </c>
      <c r="S3403" s="9">
        <f t="shared" si="214"/>
        <v>42193.3905787037</v>
      </c>
      <c r="T3403" s="9">
        <f t="shared" si="215"/>
        <v>42223.3905787037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s="5" t="s">
        <v>8317</v>
      </c>
      <c r="R3404" t="s">
        <v>8318</v>
      </c>
      <c r="S3404" s="9">
        <f t="shared" si="214"/>
        <v>42290.285219907404</v>
      </c>
      <c r="T3404" s="9">
        <f t="shared" si="215"/>
        <v>42319.771527777775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s="5" t="s">
        <v>8317</v>
      </c>
      <c r="R3405" t="s">
        <v>8318</v>
      </c>
      <c r="S3405" s="9">
        <f t="shared" si="214"/>
        <v>42150.128749999996</v>
      </c>
      <c r="T3405" s="9">
        <f t="shared" si="215"/>
        <v>42180.128749999996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s="5" t="s">
        <v>8317</v>
      </c>
      <c r="R3406" t="s">
        <v>8318</v>
      </c>
      <c r="S3406" s="9">
        <f t="shared" si="214"/>
        <v>42152.170162037037</v>
      </c>
      <c r="T3406" s="9">
        <f t="shared" si="215"/>
        <v>42172.170162037037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s="5" t="s">
        <v>8317</v>
      </c>
      <c r="R3407" t="s">
        <v>8318</v>
      </c>
      <c r="S3407" s="9">
        <f t="shared" si="214"/>
        <v>42409.683865740742</v>
      </c>
      <c r="T3407" s="9">
        <f t="shared" si="215"/>
        <v>42430.665972222218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s="5" t="s">
        <v>8317</v>
      </c>
      <c r="R3408" t="s">
        <v>8318</v>
      </c>
      <c r="S3408" s="9">
        <f t="shared" si="214"/>
        <v>41791.159444444442</v>
      </c>
      <c r="T3408" s="9">
        <f t="shared" si="215"/>
        <v>41836.159444444442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s="5" t="s">
        <v>8317</v>
      </c>
      <c r="R3409" t="s">
        <v>8318</v>
      </c>
      <c r="S3409" s="9">
        <f t="shared" si="214"/>
        <v>41796.08899305555</v>
      </c>
      <c r="T3409" s="9">
        <f t="shared" si="215"/>
        <v>41826.08899305555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s="5" t="s">
        <v>8317</v>
      </c>
      <c r="R3410" t="s">
        <v>8318</v>
      </c>
      <c r="S3410" s="9">
        <f t="shared" si="214"/>
        <v>41808.65861111111</v>
      </c>
      <c r="T3410" s="9">
        <f t="shared" si="215"/>
        <v>41838.65861111111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</v>
      </c>
      <c r="Q3411" s="5" t="s">
        <v>8317</v>
      </c>
      <c r="R3411" t="s">
        <v>8318</v>
      </c>
      <c r="S3411" s="9">
        <f t="shared" si="214"/>
        <v>42544.480995370366</v>
      </c>
      <c r="T3411" s="9">
        <f t="shared" si="215"/>
        <v>42582.540277777771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</v>
      </c>
      <c r="Q3412" s="5" t="s">
        <v>8317</v>
      </c>
      <c r="R3412" t="s">
        <v>8318</v>
      </c>
      <c r="S3412" s="9">
        <f t="shared" si="214"/>
        <v>42499.70821759259</v>
      </c>
      <c r="T3412" s="9">
        <f t="shared" si="215"/>
        <v>42526.958333333336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199.17</v>
      </c>
      <c r="Q3413" s="5" t="s">
        <v>8317</v>
      </c>
      <c r="R3413" t="s">
        <v>8318</v>
      </c>
      <c r="S3413" s="9">
        <f t="shared" si="214"/>
        <v>42264.689490740733</v>
      </c>
      <c r="T3413" s="9">
        <f t="shared" si="215"/>
        <v>42284.689490740733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s="5" t="s">
        <v>8317</v>
      </c>
      <c r="R3414" t="s">
        <v>8318</v>
      </c>
      <c r="S3414" s="9">
        <f t="shared" si="214"/>
        <v>41879.625717592593</v>
      </c>
      <c r="T3414" s="9">
        <f t="shared" si="215"/>
        <v>41909.625717592593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s="5" t="s">
        <v>8317</v>
      </c>
      <c r="R3415" t="s">
        <v>8318</v>
      </c>
      <c r="S3415" s="9">
        <f t="shared" si="214"/>
        <v>42053.399745370371</v>
      </c>
      <c r="T3415" s="9">
        <f t="shared" si="215"/>
        <v>42062.874305555553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70.569999999999993</v>
      </c>
      <c r="Q3416" s="5" t="s">
        <v>8317</v>
      </c>
      <c r="R3416" t="s">
        <v>8318</v>
      </c>
      <c r="S3416" s="9">
        <f t="shared" si="214"/>
        <v>42675.499131944445</v>
      </c>
      <c r="T3416" s="9">
        <f t="shared" si="215"/>
        <v>42704.999305555553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s="5" t="s">
        <v>8317</v>
      </c>
      <c r="R3417" t="s">
        <v>8318</v>
      </c>
      <c r="S3417" s="9">
        <f t="shared" si="214"/>
        <v>42466.810833333329</v>
      </c>
      <c r="T3417" s="9">
        <f t="shared" si="215"/>
        <v>42477.645833333336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s="5" t="s">
        <v>8317</v>
      </c>
      <c r="R3418" t="s">
        <v>8318</v>
      </c>
      <c r="S3418" s="9">
        <f t="shared" si="214"/>
        <v>42089.079224537032</v>
      </c>
      <c r="T3418" s="9">
        <f t="shared" si="215"/>
        <v>42117.437499999993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s="5" t="s">
        <v>8317</v>
      </c>
      <c r="R3419" t="s">
        <v>8318</v>
      </c>
      <c r="S3419" s="9">
        <f t="shared" si="214"/>
        <v>41894.580416666664</v>
      </c>
      <c r="T3419" s="9">
        <f t="shared" si="215"/>
        <v>41937.696527777771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72.05</v>
      </c>
      <c r="Q3420" s="5" t="s">
        <v>8317</v>
      </c>
      <c r="R3420" t="s">
        <v>8318</v>
      </c>
      <c r="S3420" s="9">
        <f t="shared" si="214"/>
        <v>41752.501238425924</v>
      </c>
      <c r="T3420" s="9">
        <f t="shared" si="215"/>
        <v>41782.501238425924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63.7</v>
      </c>
      <c r="Q3421" s="5" t="s">
        <v>8317</v>
      </c>
      <c r="R3421" t="s">
        <v>8318</v>
      </c>
      <c r="S3421" s="9">
        <f t="shared" si="214"/>
        <v>42448.488252314812</v>
      </c>
      <c r="T3421" s="9">
        <f t="shared" si="215"/>
        <v>42466.562499999993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s="5" t="s">
        <v>8317</v>
      </c>
      <c r="R3422" t="s">
        <v>8318</v>
      </c>
      <c r="S3422" s="9">
        <f t="shared" si="214"/>
        <v>42404.756967592592</v>
      </c>
      <c r="T3422" s="9">
        <f t="shared" si="215"/>
        <v>42413.666666666664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</v>
      </c>
      <c r="Q3423" s="5" t="s">
        <v>8317</v>
      </c>
      <c r="R3423" t="s">
        <v>8318</v>
      </c>
      <c r="S3423" s="9">
        <f t="shared" si="214"/>
        <v>42037.457905092589</v>
      </c>
      <c r="T3423" s="9">
        <f t="shared" si="215"/>
        <v>42067.457905092589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71.150000000000006</v>
      </c>
      <c r="Q3424" s="5" t="s">
        <v>8317</v>
      </c>
      <c r="R3424" t="s">
        <v>8318</v>
      </c>
      <c r="S3424" s="9">
        <f t="shared" si="214"/>
        <v>42323.228888888887</v>
      </c>
      <c r="T3424" s="9">
        <f t="shared" si="215"/>
        <v>42351.666666666664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s="5" t="s">
        <v>8317</v>
      </c>
      <c r="R3425" t="s">
        <v>8318</v>
      </c>
      <c r="S3425" s="9">
        <f t="shared" si="214"/>
        <v>42088.578020833331</v>
      </c>
      <c r="T3425" s="9">
        <f t="shared" si="215"/>
        <v>42118.578020833331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81.78</v>
      </c>
      <c r="Q3426" s="5" t="s">
        <v>8317</v>
      </c>
      <c r="R3426" t="s">
        <v>8318</v>
      </c>
      <c r="S3426" s="9">
        <f t="shared" si="214"/>
        <v>42018.343564814808</v>
      </c>
      <c r="T3426" s="9">
        <f t="shared" si="215"/>
        <v>42039.957638888889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297.02999999999997</v>
      </c>
      <c r="Q3427" s="5" t="s">
        <v>8317</v>
      </c>
      <c r="R3427" t="s">
        <v>8318</v>
      </c>
      <c r="S3427" s="9">
        <f t="shared" si="214"/>
        <v>41884.28398148148</v>
      </c>
      <c r="T3427" s="9">
        <f t="shared" si="215"/>
        <v>41916.28398148148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46.61</v>
      </c>
      <c r="Q3428" s="5" t="s">
        <v>8317</v>
      </c>
      <c r="R3428" t="s">
        <v>8318</v>
      </c>
      <c r="S3428" s="9">
        <f t="shared" si="214"/>
        <v>41883.723414351851</v>
      </c>
      <c r="T3428" s="9">
        <f t="shared" si="215"/>
        <v>41902.75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s="5" t="s">
        <v>8317</v>
      </c>
      <c r="R3429" t="s">
        <v>8318</v>
      </c>
      <c r="S3429" s="9">
        <f t="shared" si="214"/>
        <v>41792.311944444438</v>
      </c>
      <c r="T3429" s="9">
        <f t="shared" si="215"/>
        <v>41822.311944444438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</v>
      </c>
      <c r="Q3430" s="5" t="s">
        <v>8317</v>
      </c>
      <c r="R3430" t="s">
        <v>8318</v>
      </c>
      <c r="S3430" s="9">
        <f t="shared" si="214"/>
        <v>42038.387118055551</v>
      </c>
      <c r="T3430" s="9">
        <f t="shared" si="215"/>
        <v>42063.374999999993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s="5" t="s">
        <v>8317</v>
      </c>
      <c r="R3431" t="s">
        <v>8318</v>
      </c>
      <c r="S3431" s="9">
        <f t="shared" si="214"/>
        <v>42661.688206018516</v>
      </c>
      <c r="T3431" s="9">
        <f t="shared" si="215"/>
        <v>42675.688206018516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30.15</v>
      </c>
      <c r="Q3432" s="5" t="s">
        <v>8317</v>
      </c>
      <c r="R3432" t="s">
        <v>8318</v>
      </c>
      <c r="S3432" s="9">
        <f t="shared" si="214"/>
        <v>41820.612280092588</v>
      </c>
      <c r="T3432" s="9">
        <f t="shared" si="215"/>
        <v>41850.612280092588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s="5" t="s">
        <v>8317</v>
      </c>
      <c r="R3433" t="s">
        <v>8318</v>
      </c>
      <c r="S3433" s="9">
        <f t="shared" si="214"/>
        <v>41839.397604166668</v>
      </c>
      <c r="T3433" s="9">
        <f t="shared" si="215"/>
        <v>41869.397604166668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</v>
      </c>
      <c r="Q3434" s="5" t="s">
        <v>8317</v>
      </c>
      <c r="R3434" t="s">
        <v>8318</v>
      </c>
      <c r="S3434" s="9">
        <f t="shared" si="214"/>
        <v>42380.247847222221</v>
      </c>
      <c r="T3434" s="9">
        <f t="shared" si="215"/>
        <v>42405.583333333336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134.15</v>
      </c>
      <c r="Q3435" s="5" t="s">
        <v>8317</v>
      </c>
      <c r="R3435" t="s">
        <v>8318</v>
      </c>
      <c r="S3435" s="9">
        <f t="shared" si="214"/>
        <v>41775.729803240734</v>
      </c>
      <c r="T3435" s="9">
        <f t="shared" si="215"/>
        <v>41806.791666666664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62.83</v>
      </c>
      <c r="Q3436" s="5" t="s">
        <v>8317</v>
      </c>
      <c r="R3436" t="s">
        <v>8318</v>
      </c>
      <c r="S3436" s="9">
        <f t="shared" si="214"/>
        <v>41800.047094907401</v>
      </c>
      <c r="T3436" s="9">
        <f t="shared" si="215"/>
        <v>41830.047094907401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s="5" t="s">
        <v>8317</v>
      </c>
      <c r="R3437" t="s">
        <v>8318</v>
      </c>
      <c r="S3437" s="9">
        <f t="shared" si="214"/>
        <v>42572.283483796295</v>
      </c>
      <c r="T3437" s="9">
        <f t="shared" si="215"/>
        <v>42588.791666666664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143.11000000000001</v>
      </c>
      <c r="Q3438" s="5" t="s">
        <v>8317</v>
      </c>
      <c r="R3438" t="s">
        <v>8318</v>
      </c>
      <c r="S3438" s="9">
        <f t="shared" si="214"/>
        <v>41851.208252314813</v>
      </c>
      <c r="T3438" s="9">
        <f t="shared" si="215"/>
        <v>41872.352777777771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s="5" t="s">
        <v>8317</v>
      </c>
      <c r="R3439" t="s">
        <v>8318</v>
      </c>
      <c r="S3439" s="9">
        <f t="shared" si="214"/>
        <v>42205.377546296295</v>
      </c>
      <c r="T3439" s="9">
        <f t="shared" si="215"/>
        <v>42235.377546296295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</v>
      </c>
      <c r="Q3440" s="5" t="s">
        <v>8317</v>
      </c>
      <c r="R3440" t="s">
        <v>8318</v>
      </c>
      <c r="S3440" s="9">
        <f t="shared" si="214"/>
        <v>42100.594525462962</v>
      </c>
      <c r="T3440" s="9">
        <f t="shared" si="215"/>
        <v>42126.541666666664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89.79</v>
      </c>
      <c r="Q3441" s="5" t="s">
        <v>8317</v>
      </c>
      <c r="R3441" t="s">
        <v>8318</v>
      </c>
      <c r="S3441" s="9">
        <f t="shared" si="214"/>
        <v>42374.577893518515</v>
      </c>
      <c r="T3441" s="9">
        <f t="shared" si="215"/>
        <v>42387.874305555553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64.16</v>
      </c>
      <c r="Q3442" s="5" t="s">
        <v>8317</v>
      </c>
      <c r="R3442" t="s">
        <v>8318</v>
      </c>
      <c r="S3442" s="9">
        <f t="shared" si="214"/>
        <v>41808.789675925924</v>
      </c>
      <c r="T3442" s="9">
        <f t="shared" si="215"/>
        <v>41831.34375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</v>
      </c>
      <c r="Q3443" s="5" t="s">
        <v>8317</v>
      </c>
      <c r="R3443" t="s">
        <v>8318</v>
      </c>
      <c r="S3443" s="9">
        <f t="shared" si="214"/>
        <v>42294.096307870372</v>
      </c>
      <c r="T3443" s="9">
        <f t="shared" si="215"/>
        <v>42321.511805555558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s="5" t="s">
        <v>8317</v>
      </c>
      <c r="R3444" t="s">
        <v>8318</v>
      </c>
      <c r="S3444" s="9">
        <f t="shared" si="214"/>
        <v>42124.507777777777</v>
      </c>
      <c r="T3444" s="9">
        <f t="shared" si="215"/>
        <v>42154.507777777777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</v>
      </c>
      <c r="Q3445" s="5" t="s">
        <v>8317</v>
      </c>
      <c r="R3445" t="s">
        <v>8318</v>
      </c>
      <c r="S3445" s="9">
        <f t="shared" si="214"/>
        <v>41861.191504629627</v>
      </c>
      <c r="T3445" s="9">
        <f t="shared" si="215"/>
        <v>41891.191504629627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s="5" t="s">
        <v>8317</v>
      </c>
      <c r="R3446" t="s">
        <v>8318</v>
      </c>
      <c r="S3446" s="9">
        <f t="shared" si="214"/>
        <v>42520.95817129629</v>
      </c>
      <c r="T3446" s="9">
        <f t="shared" si="215"/>
        <v>42529.249305555553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s="5" t="s">
        <v>8317</v>
      </c>
      <c r="R3447" t="s">
        <v>8318</v>
      </c>
      <c r="S3447" s="9">
        <f t="shared" si="214"/>
        <v>42272.197175925925</v>
      </c>
      <c r="T3447" s="9">
        <f t="shared" si="215"/>
        <v>42300.197175925925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s="5" t="s">
        <v>8317</v>
      </c>
      <c r="R3448" t="s">
        <v>8318</v>
      </c>
      <c r="S3448" s="9">
        <f t="shared" si="214"/>
        <v>42016.499131944445</v>
      </c>
      <c r="T3448" s="9">
        <f t="shared" si="215"/>
        <v>42040.180555555555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s="5" t="s">
        <v>8317</v>
      </c>
      <c r="R3449" t="s">
        <v>8318</v>
      </c>
      <c r="S3449" s="9">
        <f t="shared" si="214"/>
        <v>42402.555694444447</v>
      </c>
      <c r="T3449" s="9">
        <f t="shared" si="215"/>
        <v>42447.514027777775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51.22</v>
      </c>
      <c r="Q3450" s="5" t="s">
        <v>8317</v>
      </c>
      <c r="R3450" t="s">
        <v>8318</v>
      </c>
      <c r="S3450" s="9">
        <f t="shared" si="214"/>
        <v>41959.785752314812</v>
      </c>
      <c r="T3450" s="9">
        <f t="shared" si="215"/>
        <v>41989.785752314812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s="5" t="s">
        <v>8317</v>
      </c>
      <c r="R3451" t="s">
        <v>8318</v>
      </c>
      <c r="S3451" s="9">
        <f t="shared" si="214"/>
        <v>42531.719189814808</v>
      </c>
      <c r="T3451" s="9">
        <f t="shared" si="215"/>
        <v>42559.833333333336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s="5" t="s">
        <v>8317</v>
      </c>
      <c r="R3452" t="s">
        <v>8318</v>
      </c>
      <c r="S3452" s="9">
        <f t="shared" si="214"/>
        <v>42036.371192129627</v>
      </c>
      <c r="T3452" s="9">
        <f t="shared" si="215"/>
        <v>42096.329525462956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41.13</v>
      </c>
      <c r="Q3453" s="5" t="s">
        <v>8317</v>
      </c>
      <c r="R3453" t="s">
        <v>8318</v>
      </c>
      <c r="S3453" s="9">
        <f t="shared" si="214"/>
        <v>42088.390358796292</v>
      </c>
      <c r="T3453" s="9">
        <f t="shared" si="215"/>
        <v>42115.390358796292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s="5" t="s">
        <v>8317</v>
      </c>
      <c r="R3454" t="s">
        <v>8318</v>
      </c>
      <c r="S3454" s="9">
        <f t="shared" si="214"/>
        <v>41820.305856481478</v>
      </c>
      <c r="T3454" s="9">
        <f t="shared" si="215"/>
        <v>41842.832638888889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s="5" t="s">
        <v>8317</v>
      </c>
      <c r="R3455" t="s">
        <v>8318</v>
      </c>
      <c r="S3455" s="9">
        <f t="shared" si="214"/>
        <v>42535.645324074074</v>
      </c>
      <c r="T3455" s="9">
        <f t="shared" si="215"/>
        <v>42595.645324074074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33.57</v>
      </c>
      <c r="Q3456" s="5" t="s">
        <v>8317</v>
      </c>
      <c r="R3456" t="s">
        <v>8318</v>
      </c>
      <c r="S3456" s="9">
        <f t="shared" si="214"/>
        <v>41821.365266203698</v>
      </c>
      <c r="T3456" s="9">
        <f t="shared" si="215"/>
        <v>41851.365266203698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145.87</v>
      </c>
      <c r="Q3457" s="5" t="s">
        <v>8317</v>
      </c>
      <c r="R3457" t="s">
        <v>8318</v>
      </c>
      <c r="S3457" s="9">
        <f t="shared" si="214"/>
        <v>42626.416979166665</v>
      </c>
      <c r="T3457" s="9">
        <f t="shared" si="215"/>
        <v>42656.416979166665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ROUND((E3458/D3458*100),2)</f>
        <v>191.3</v>
      </c>
      <c r="P3458">
        <f t="shared" ref="P3458:P3521" si="217">ROUND((E3458/L3458),2)</f>
        <v>358.69</v>
      </c>
      <c r="Q3458" s="5" t="s">
        <v>8317</v>
      </c>
      <c r="R3458" t="s">
        <v>8318</v>
      </c>
      <c r="S3458" s="9">
        <f t="shared" si="214"/>
        <v>41820.872303240736</v>
      </c>
      <c r="T3458" s="9">
        <f t="shared" si="215"/>
        <v>41851.957638888889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si="217"/>
        <v>50.98</v>
      </c>
      <c r="Q3459" s="5" t="s">
        <v>8317</v>
      </c>
      <c r="R3459" t="s">
        <v>8318</v>
      </c>
      <c r="S3459" s="9">
        <f t="shared" ref="S3459:S3522" si="218">(J3459/86400)+25569+(-8/24)</f>
        <v>42016.373344907406</v>
      </c>
      <c r="T3459" s="9">
        <f t="shared" ref="T3459:T3522" si="219">(I3459/86400)+25569+(-8/24)</f>
        <v>42046.915972222218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s="5" t="s">
        <v>8317</v>
      </c>
      <c r="R3460" t="s">
        <v>8318</v>
      </c>
      <c r="S3460" s="9">
        <f t="shared" si="218"/>
        <v>42010.869247685179</v>
      </c>
      <c r="T3460" s="9">
        <f t="shared" si="219"/>
        <v>42037.852083333331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s="5" t="s">
        <v>8317</v>
      </c>
      <c r="R3461" t="s">
        <v>8318</v>
      </c>
      <c r="S3461" s="9">
        <f t="shared" si="218"/>
        <v>42480.146527777775</v>
      </c>
      <c r="T3461" s="9">
        <f t="shared" si="219"/>
        <v>42510.146527777775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s="5" t="s">
        <v>8317</v>
      </c>
      <c r="R3462" t="s">
        <v>8318</v>
      </c>
      <c r="S3462" s="9">
        <f t="shared" si="218"/>
        <v>41852.193888888891</v>
      </c>
      <c r="T3462" s="9">
        <f t="shared" si="219"/>
        <v>41866.193888888891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s="5" t="s">
        <v>8317</v>
      </c>
      <c r="R3463" t="s">
        <v>8318</v>
      </c>
      <c r="S3463" s="9">
        <f t="shared" si="218"/>
        <v>42643.299525462957</v>
      </c>
      <c r="T3463" s="9">
        <f t="shared" si="219"/>
        <v>42671.791666666664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s="5" t="s">
        <v>8317</v>
      </c>
      <c r="R3464" t="s">
        <v>8318</v>
      </c>
      <c r="S3464" s="9">
        <f t="shared" si="218"/>
        <v>42179.565138888887</v>
      </c>
      <c r="T3464" s="9">
        <f t="shared" si="219"/>
        <v>42195.416666666664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s="5" t="s">
        <v>8317</v>
      </c>
      <c r="R3465" t="s">
        <v>8318</v>
      </c>
      <c r="S3465" s="9">
        <f t="shared" si="218"/>
        <v>42612.585474537038</v>
      </c>
      <c r="T3465" s="9">
        <f t="shared" si="219"/>
        <v>42653.832638888889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s="5" t="s">
        <v>8317</v>
      </c>
      <c r="R3466" t="s">
        <v>8318</v>
      </c>
      <c r="S3466" s="9">
        <f t="shared" si="218"/>
        <v>42574.796724537031</v>
      </c>
      <c r="T3466" s="9">
        <f t="shared" si="219"/>
        <v>42604.796724537031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s="5" t="s">
        <v>8317</v>
      </c>
      <c r="R3467" t="s">
        <v>8318</v>
      </c>
      <c r="S3467" s="9">
        <f t="shared" si="218"/>
        <v>42200.292499999996</v>
      </c>
      <c r="T3467" s="9">
        <f t="shared" si="219"/>
        <v>42225.333333333336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s="5" t="s">
        <v>8317</v>
      </c>
      <c r="R3468" t="s">
        <v>8318</v>
      </c>
      <c r="S3468" s="9">
        <f t="shared" si="218"/>
        <v>42419.685763888883</v>
      </c>
      <c r="T3468" s="9">
        <f t="shared" si="219"/>
        <v>42479.644097222219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s="5" t="s">
        <v>8317</v>
      </c>
      <c r="R3469" t="s">
        <v>8318</v>
      </c>
      <c r="S3469" s="9">
        <f t="shared" si="218"/>
        <v>42053.338333333326</v>
      </c>
      <c r="T3469" s="9">
        <f t="shared" si="219"/>
        <v>42083.296666666669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s="5" t="s">
        <v>8317</v>
      </c>
      <c r="R3470" t="s">
        <v>8318</v>
      </c>
      <c r="S3470" s="9">
        <f t="shared" si="218"/>
        <v>42605.43204861111</v>
      </c>
      <c r="T3470" s="9">
        <f t="shared" si="219"/>
        <v>42633.791666666664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s="5" t="s">
        <v>8317</v>
      </c>
      <c r="R3471" t="s">
        <v>8318</v>
      </c>
      <c r="S3471" s="9">
        <f t="shared" si="218"/>
        <v>42458.308391203704</v>
      </c>
      <c r="T3471" s="9">
        <f t="shared" si="219"/>
        <v>42488.308391203704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s="5" t="s">
        <v>8317</v>
      </c>
      <c r="R3472" t="s">
        <v>8318</v>
      </c>
      <c r="S3472" s="9">
        <f t="shared" si="218"/>
        <v>42528.688680555548</v>
      </c>
      <c r="T3472" s="9">
        <f t="shared" si="219"/>
        <v>42566.568055555552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s="5" t="s">
        <v>8317</v>
      </c>
      <c r="R3473" t="s">
        <v>8318</v>
      </c>
      <c r="S3473" s="9">
        <f t="shared" si="218"/>
        <v>41841.48715277778</v>
      </c>
      <c r="T3473" s="9">
        <f t="shared" si="219"/>
        <v>41882.5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</v>
      </c>
      <c r="Q3474" s="5" t="s">
        <v>8317</v>
      </c>
      <c r="R3474" t="s">
        <v>8318</v>
      </c>
      <c r="S3474" s="9">
        <f t="shared" si="218"/>
        <v>41927.837164351848</v>
      </c>
      <c r="T3474" s="9">
        <f t="shared" si="219"/>
        <v>41948.915972222218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s="5" t="s">
        <v>8317</v>
      </c>
      <c r="R3475" t="s">
        <v>8318</v>
      </c>
      <c r="S3475" s="9">
        <f t="shared" si="218"/>
        <v>42062.501111111109</v>
      </c>
      <c r="T3475" s="9">
        <f t="shared" si="219"/>
        <v>42083.518749999996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s="5" t="s">
        <v>8317</v>
      </c>
      <c r="R3476" t="s">
        <v>8318</v>
      </c>
      <c r="S3476" s="9">
        <f t="shared" si="218"/>
        <v>42541.168182870366</v>
      </c>
      <c r="T3476" s="9">
        <f t="shared" si="219"/>
        <v>42571.168182870366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s="5" t="s">
        <v>8317</v>
      </c>
      <c r="R3477" t="s">
        <v>8318</v>
      </c>
      <c r="S3477" s="9">
        <f t="shared" si="218"/>
        <v>41918.547499999993</v>
      </c>
      <c r="T3477" s="9">
        <f t="shared" si="219"/>
        <v>41945.666666666664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s="5" t="s">
        <v>8317</v>
      </c>
      <c r="R3478" t="s">
        <v>8318</v>
      </c>
      <c r="S3478" s="9">
        <f t="shared" si="218"/>
        <v>41920.946643518517</v>
      </c>
      <c r="T3478" s="9">
        <f t="shared" si="219"/>
        <v>41938.791666666664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</v>
      </c>
      <c r="Q3479" s="5" t="s">
        <v>8317</v>
      </c>
      <c r="R3479" t="s">
        <v>8318</v>
      </c>
      <c r="S3479" s="9">
        <f t="shared" si="218"/>
        <v>42128.403275462959</v>
      </c>
      <c r="T3479" s="9">
        <f t="shared" si="219"/>
        <v>42140.791666666664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39.6</v>
      </c>
      <c r="Q3480" s="5" t="s">
        <v>8317</v>
      </c>
      <c r="R3480" t="s">
        <v>8318</v>
      </c>
      <c r="S3480" s="9">
        <f t="shared" si="218"/>
        <v>42053.583587962959</v>
      </c>
      <c r="T3480" s="9">
        <f t="shared" si="219"/>
        <v>42079.541666666664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s="5" t="s">
        <v>8317</v>
      </c>
      <c r="R3481" t="s">
        <v>8318</v>
      </c>
      <c r="S3481" s="9">
        <f t="shared" si="218"/>
        <v>41781.52175925926</v>
      </c>
      <c r="T3481" s="9">
        <f t="shared" si="219"/>
        <v>41811.52175925926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164.62</v>
      </c>
      <c r="Q3482" s="5" t="s">
        <v>8317</v>
      </c>
      <c r="R3482" t="s">
        <v>8318</v>
      </c>
      <c r="S3482" s="9">
        <f t="shared" si="218"/>
        <v>42170.984108796292</v>
      </c>
      <c r="T3482" s="9">
        <f t="shared" si="219"/>
        <v>42195.541666666664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</v>
      </c>
      <c r="Q3483" s="5" t="s">
        <v>8317</v>
      </c>
      <c r="R3483" t="s">
        <v>8318</v>
      </c>
      <c r="S3483" s="9">
        <f t="shared" si="218"/>
        <v>41988.914212962962</v>
      </c>
      <c r="T3483" s="9">
        <f t="shared" si="219"/>
        <v>42005.914212962962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51.88</v>
      </c>
      <c r="Q3484" s="5" t="s">
        <v>8317</v>
      </c>
      <c r="R3484" t="s">
        <v>8318</v>
      </c>
      <c r="S3484" s="9">
        <f t="shared" si="218"/>
        <v>41796.438263888886</v>
      </c>
      <c r="T3484" s="9">
        <f t="shared" si="219"/>
        <v>41826.438263888886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40.29</v>
      </c>
      <c r="Q3485" s="5" t="s">
        <v>8317</v>
      </c>
      <c r="R3485" t="s">
        <v>8318</v>
      </c>
      <c r="S3485" s="9">
        <f t="shared" si="218"/>
        <v>41793.335428240738</v>
      </c>
      <c r="T3485" s="9">
        <f t="shared" si="219"/>
        <v>41823.335428240738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64.91</v>
      </c>
      <c r="Q3486" s="5" t="s">
        <v>8317</v>
      </c>
      <c r="R3486" t="s">
        <v>8318</v>
      </c>
      <c r="S3486" s="9">
        <f t="shared" si="218"/>
        <v>42506.427071759252</v>
      </c>
      <c r="T3486" s="9">
        <f t="shared" si="219"/>
        <v>42536.427071759252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</v>
      </c>
      <c r="Q3487" s="5" t="s">
        <v>8317</v>
      </c>
      <c r="R3487" t="s">
        <v>8318</v>
      </c>
      <c r="S3487" s="9">
        <f t="shared" si="218"/>
        <v>42372.359722222223</v>
      </c>
      <c r="T3487" s="9">
        <f t="shared" si="219"/>
        <v>42402.359722222223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</v>
      </c>
      <c r="Q3488" s="5" t="s">
        <v>8317</v>
      </c>
      <c r="R3488" t="s">
        <v>8318</v>
      </c>
      <c r="S3488" s="9">
        <f t="shared" si="218"/>
        <v>42126.541678240734</v>
      </c>
      <c r="T3488" s="9">
        <f t="shared" si="219"/>
        <v>42157.957638888889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</v>
      </c>
      <c r="Q3489" s="5" t="s">
        <v>8317</v>
      </c>
      <c r="R3489" t="s">
        <v>8318</v>
      </c>
      <c r="S3489" s="9">
        <f t="shared" si="218"/>
        <v>42149.607083333329</v>
      </c>
      <c r="T3489" s="9">
        <f t="shared" si="219"/>
        <v>42179.607083333329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</v>
      </c>
      <c r="Q3490" s="5" t="s">
        <v>8317</v>
      </c>
      <c r="R3490" t="s">
        <v>8318</v>
      </c>
      <c r="S3490" s="9">
        <f t="shared" si="218"/>
        <v>42087.43472222222</v>
      </c>
      <c r="T3490" s="9">
        <f t="shared" si="219"/>
        <v>42111.333333333336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78.260000000000005</v>
      </c>
      <c r="Q3491" s="5" t="s">
        <v>8317</v>
      </c>
      <c r="R3491" t="s">
        <v>8318</v>
      </c>
      <c r="S3491" s="9">
        <f t="shared" si="218"/>
        <v>41753.302442129629</v>
      </c>
      <c r="T3491" s="9">
        <f t="shared" si="219"/>
        <v>41783.541666666664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</v>
      </c>
      <c r="Q3492" s="5" t="s">
        <v>8317</v>
      </c>
      <c r="R3492" t="s">
        <v>8318</v>
      </c>
      <c r="S3492" s="9">
        <f t="shared" si="218"/>
        <v>42443.469027777777</v>
      </c>
      <c r="T3492" s="9">
        <f t="shared" si="219"/>
        <v>42473.469027777777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s="5" t="s">
        <v>8317</v>
      </c>
      <c r="R3493" t="s">
        <v>8318</v>
      </c>
      <c r="S3493" s="9">
        <f t="shared" si="218"/>
        <v>42120.916481481479</v>
      </c>
      <c r="T3493" s="9">
        <f t="shared" si="219"/>
        <v>42141.916481481479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114.29</v>
      </c>
      <c r="Q3494" s="5" t="s">
        <v>8317</v>
      </c>
      <c r="R3494" t="s">
        <v>8318</v>
      </c>
      <c r="S3494" s="9">
        <f t="shared" si="218"/>
        <v>42267.675891203697</v>
      </c>
      <c r="T3494" s="9">
        <f t="shared" si="219"/>
        <v>42302.675891203697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s="5" t="s">
        <v>8317</v>
      </c>
      <c r="R3495" t="s">
        <v>8318</v>
      </c>
      <c r="S3495" s="9">
        <f t="shared" si="218"/>
        <v>41848.532824074071</v>
      </c>
      <c r="T3495" s="9">
        <f t="shared" si="219"/>
        <v>41867.882638888885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s="5" t="s">
        <v>8317</v>
      </c>
      <c r="R3496" t="s">
        <v>8318</v>
      </c>
      <c r="S3496" s="9">
        <f t="shared" si="218"/>
        <v>42688.881655092591</v>
      </c>
      <c r="T3496" s="9">
        <f t="shared" si="219"/>
        <v>42699.916666666664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74.209999999999994</v>
      </c>
      <c r="Q3497" s="5" t="s">
        <v>8317</v>
      </c>
      <c r="R3497" t="s">
        <v>8318</v>
      </c>
      <c r="S3497" s="9">
        <f t="shared" si="218"/>
        <v>41915.429502314808</v>
      </c>
      <c r="T3497" s="9">
        <f t="shared" si="219"/>
        <v>41944.387499999997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s="5" t="s">
        <v>8317</v>
      </c>
      <c r="R3498" t="s">
        <v>8318</v>
      </c>
      <c r="S3498" s="9">
        <f t="shared" si="218"/>
        <v>42584.513495370367</v>
      </c>
      <c r="T3498" s="9">
        <f t="shared" si="219"/>
        <v>42624.513495370367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34.409999999999997</v>
      </c>
      <c r="Q3499" s="5" t="s">
        <v>8317</v>
      </c>
      <c r="R3499" t="s">
        <v>8318</v>
      </c>
      <c r="S3499" s="9">
        <f t="shared" si="218"/>
        <v>42511.40861111111</v>
      </c>
      <c r="T3499" s="9">
        <f t="shared" si="219"/>
        <v>42523.583333333336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40.24</v>
      </c>
      <c r="Q3500" s="5" t="s">
        <v>8317</v>
      </c>
      <c r="R3500" t="s">
        <v>8318</v>
      </c>
      <c r="S3500" s="9">
        <f t="shared" si="218"/>
        <v>42458.825277777774</v>
      </c>
      <c r="T3500" s="9">
        <f t="shared" si="219"/>
        <v>42518.572222222218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s="5" t="s">
        <v>8317</v>
      </c>
      <c r="R3501" t="s">
        <v>8318</v>
      </c>
      <c r="S3501" s="9">
        <f t="shared" si="218"/>
        <v>42131.702835648146</v>
      </c>
      <c r="T3501" s="9">
        <f t="shared" si="219"/>
        <v>42185.957638888889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</v>
      </c>
      <c r="Q3502" s="5" t="s">
        <v>8317</v>
      </c>
      <c r="R3502" t="s">
        <v>8318</v>
      </c>
      <c r="S3502" s="9">
        <f t="shared" si="218"/>
        <v>42419.586087962962</v>
      </c>
      <c r="T3502" s="9">
        <f t="shared" si="219"/>
        <v>42435.874305555553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35.950000000000003</v>
      </c>
      <c r="Q3503" s="5" t="s">
        <v>8317</v>
      </c>
      <c r="R3503" t="s">
        <v>8318</v>
      </c>
      <c r="S3503" s="9">
        <f t="shared" si="218"/>
        <v>42233.430497685178</v>
      </c>
      <c r="T3503" s="9">
        <f t="shared" si="219"/>
        <v>42258.430497685178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s="5" t="s">
        <v>8317</v>
      </c>
      <c r="R3504" t="s">
        <v>8318</v>
      </c>
      <c r="S3504" s="9">
        <f t="shared" si="218"/>
        <v>42430.506064814814</v>
      </c>
      <c r="T3504" s="9">
        <f t="shared" si="219"/>
        <v>42444.832638888889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70.760000000000005</v>
      </c>
      <c r="Q3505" s="5" t="s">
        <v>8317</v>
      </c>
      <c r="R3505" t="s">
        <v>8318</v>
      </c>
      <c r="S3505" s="9">
        <f t="shared" si="218"/>
        <v>42545.144999999997</v>
      </c>
      <c r="T3505" s="9">
        <f t="shared" si="219"/>
        <v>42575.144999999997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s="5" t="s">
        <v>8317</v>
      </c>
      <c r="R3506" t="s">
        <v>8318</v>
      </c>
      <c r="S3506" s="9">
        <f t="shared" si="218"/>
        <v>42297.415405092594</v>
      </c>
      <c r="T3506" s="9">
        <f t="shared" si="219"/>
        <v>42327.457071759258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66.510000000000005</v>
      </c>
      <c r="Q3507" s="5" t="s">
        <v>8317</v>
      </c>
      <c r="R3507" t="s">
        <v>8318</v>
      </c>
      <c r="S3507" s="9">
        <f t="shared" si="218"/>
        <v>41760.602372685185</v>
      </c>
      <c r="T3507" s="9">
        <f t="shared" si="219"/>
        <v>41771.833333333328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s="5" t="s">
        <v>8317</v>
      </c>
      <c r="R3508" t="s">
        <v>8318</v>
      </c>
      <c r="S3508" s="9">
        <f t="shared" si="218"/>
        <v>41829.400925925926</v>
      </c>
      <c r="T3508" s="9">
        <f t="shared" si="219"/>
        <v>41874.400925925926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s="5" t="s">
        <v>8317</v>
      </c>
      <c r="R3509" t="s">
        <v>8318</v>
      </c>
      <c r="S3509" s="9">
        <f t="shared" si="218"/>
        <v>42491.589548611104</v>
      </c>
      <c r="T3509" s="9">
        <f t="shared" si="219"/>
        <v>42521.589548611104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s="5" t="s">
        <v>8317</v>
      </c>
      <c r="R3510" t="s">
        <v>8318</v>
      </c>
      <c r="S3510" s="9">
        <f t="shared" si="218"/>
        <v>42477.396446759252</v>
      </c>
      <c r="T3510" s="9">
        <f t="shared" si="219"/>
        <v>42500.541666666664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96.67</v>
      </c>
      <c r="Q3511" s="5" t="s">
        <v>8317</v>
      </c>
      <c r="R3511" t="s">
        <v>8318</v>
      </c>
      <c r="S3511" s="9">
        <f t="shared" si="218"/>
        <v>41950.526226851849</v>
      </c>
      <c r="T3511" s="9">
        <f t="shared" si="219"/>
        <v>41963.871527777774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</v>
      </c>
      <c r="Q3512" s="5" t="s">
        <v>8317</v>
      </c>
      <c r="R3512" t="s">
        <v>8318</v>
      </c>
      <c r="S3512" s="9">
        <f t="shared" si="218"/>
        <v>41802.287569444445</v>
      </c>
      <c r="T3512" s="9">
        <f t="shared" si="219"/>
        <v>41822.287569444445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</v>
      </c>
      <c r="Q3513" s="5" t="s">
        <v>8317</v>
      </c>
      <c r="R3513" t="s">
        <v>8318</v>
      </c>
      <c r="S3513" s="9">
        <f t="shared" si="218"/>
        <v>41927.540451388886</v>
      </c>
      <c r="T3513" s="9">
        <f t="shared" si="219"/>
        <v>41950.4375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s="5" t="s">
        <v>8317</v>
      </c>
      <c r="R3514" t="s">
        <v>8318</v>
      </c>
      <c r="S3514" s="9">
        <f t="shared" si="218"/>
        <v>42057.203611111108</v>
      </c>
      <c r="T3514" s="9">
        <f t="shared" si="219"/>
        <v>42117.161944444444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75.34</v>
      </c>
      <c r="Q3515" s="5" t="s">
        <v>8317</v>
      </c>
      <c r="R3515" t="s">
        <v>8318</v>
      </c>
      <c r="S3515" s="9">
        <f t="shared" si="218"/>
        <v>41780.762870370367</v>
      </c>
      <c r="T3515" s="9">
        <f t="shared" si="219"/>
        <v>41793.874305555553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s="5" t="s">
        <v>8317</v>
      </c>
      <c r="R3516" t="s">
        <v>8318</v>
      </c>
      <c r="S3516" s="9">
        <f t="shared" si="218"/>
        <v>42020.513333333329</v>
      </c>
      <c r="T3516" s="9">
        <f t="shared" si="219"/>
        <v>42036.874305555553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66.959999999999994</v>
      </c>
      <c r="Q3517" s="5" t="s">
        <v>8317</v>
      </c>
      <c r="R3517" t="s">
        <v>8318</v>
      </c>
      <c r="S3517" s="9">
        <f t="shared" si="218"/>
        <v>42125.439479166664</v>
      </c>
      <c r="T3517" s="9">
        <f t="shared" si="219"/>
        <v>42155.439479166664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s="5" t="s">
        <v>8317</v>
      </c>
      <c r="R3518" t="s">
        <v>8318</v>
      </c>
      <c r="S3518" s="9">
        <f t="shared" si="218"/>
        <v>41855.676736111105</v>
      </c>
      <c r="T3518" s="9">
        <f t="shared" si="219"/>
        <v>41889.791666666664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s="5" t="s">
        <v>8317</v>
      </c>
      <c r="R3519" t="s">
        <v>8318</v>
      </c>
      <c r="S3519" s="9">
        <f t="shared" si="218"/>
        <v>41794.484189814808</v>
      </c>
      <c r="T3519" s="9">
        <f t="shared" si="219"/>
        <v>41824.125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50.02</v>
      </c>
      <c r="Q3520" s="5" t="s">
        <v>8317</v>
      </c>
      <c r="R3520" t="s">
        <v>8318</v>
      </c>
      <c r="S3520" s="9">
        <f t="shared" si="218"/>
        <v>41893.450219907405</v>
      </c>
      <c r="T3520" s="9">
        <f t="shared" si="219"/>
        <v>41914.26458333333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</v>
      </c>
      <c r="Q3521" s="5" t="s">
        <v>8317</v>
      </c>
      <c r="R3521" t="s">
        <v>8318</v>
      </c>
      <c r="S3521" s="9">
        <f t="shared" si="218"/>
        <v>42037.265624999993</v>
      </c>
      <c r="T3521" s="9">
        <f t="shared" si="219"/>
        <v>42067.265624999993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ROUND((E3522/D3522*100),2)</f>
        <v>100.75</v>
      </c>
      <c r="P3522">
        <f t="shared" ref="P3522:P3585" si="221">ROUND((E3522/L3522),2)</f>
        <v>95.95</v>
      </c>
      <c r="Q3522" s="5" t="s">
        <v>8317</v>
      </c>
      <c r="R3522" t="s">
        <v>8318</v>
      </c>
      <c r="S3522" s="9">
        <f t="shared" si="218"/>
        <v>42227.490879629629</v>
      </c>
      <c r="T3522" s="9">
        <f t="shared" si="219"/>
        <v>42253.240972222215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169.43</v>
      </c>
      <c r="P3523">
        <f t="shared" si="221"/>
        <v>45.62</v>
      </c>
      <c r="Q3523" s="5" t="s">
        <v>8317</v>
      </c>
      <c r="R3523" t="s">
        <v>8318</v>
      </c>
      <c r="S3523" s="9">
        <f t="shared" ref="S3523:S3586" si="222">(J3523/86400)+25569+(-8/24)</f>
        <v>41881.028009259258</v>
      </c>
      <c r="T3523" s="9">
        <f t="shared" ref="T3523:T3586" si="223">(I3523/86400)+25569+(-8/24)</f>
        <v>41911.028009259258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s="5" t="s">
        <v>8317</v>
      </c>
      <c r="R3524" t="s">
        <v>8318</v>
      </c>
      <c r="S3524" s="9">
        <f t="shared" si="222"/>
        <v>42234.456550925919</v>
      </c>
      <c r="T3524" s="9">
        <f t="shared" si="223"/>
        <v>42262.087500000001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s="5" t="s">
        <v>8317</v>
      </c>
      <c r="R3525" t="s">
        <v>8318</v>
      </c>
      <c r="S3525" s="9">
        <f t="shared" si="222"/>
        <v>42581.064212962963</v>
      </c>
      <c r="T3525" s="9">
        <f t="shared" si="223"/>
        <v>42638.624999999993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s="5" t="s">
        <v>8317</v>
      </c>
      <c r="R3526" t="s">
        <v>8318</v>
      </c>
      <c r="S3526" s="9">
        <f t="shared" si="222"/>
        <v>41880.430243055554</v>
      </c>
      <c r="T3526" s="9">
        <f t="shared" si="223"/>
        <v>41894.833333333328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s="5" t="s">
        <v>8317</v>
      </c>
      <c r="R3527" t="s">
        <v>8318</v>
      </c>
      <c r="S3527" s="9">
        <f t="shared" si="222"/>
        <v>42214.362337962964</v>
      </c>
      <c r="T3527" s="9">
        <f t="shared" si="223"/>
        <v>42225.333333333336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s="5" t="s">
        <v>8317</v>
      </c>
      <c r="R3528" t="s">
        <v>8318</v>
      </c>
      <c r="S3528" s="9">
        <f t="shared" si="222"/>
        <v>42460.001979166664</v>
      </c>
      <c r="T3528" s="9">
        <f t="shared" si="223"/>
        <v>42487.915972222218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s="5" t="s">
        <v>8317</v>
      </c>
      <c r="R3529" t="s">
        <v>8318</v>
      </c>
      <c r="S3529" s="9">
        <f t="shared" si="222"/>
        <v>42166.689872685187</v>
      </c>
      <c r="T3529" s="9">
        <f t="shared" si="223"/>
        <v>42195.832638888889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s="5" t="s">
        <v>8317</v>
      </c>
      <c r="R3530" t="s">
        <v>8318</v>
      </c>
      <c r="S3530" s="9">
        <f t="shared" si="222"/>
        <v>42733.168032407404</v>
      </c>
      <c r="T3530" s="9">
        <f t="shared" si="223"/>
        <v>42753.168032407404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s="5" t="s">
        <v>8317</v>
      </c>
      <c r="R3531" t="s">
        <v>8318</v>
      </c>
      <c r="S3531" s="9">
        <f t="shared" si="222"/>
        <v>42177.428449074076</v>
      </c>
      <c r="T3531" s="9">
        <f t="shared" si="223"/>
        <v>42197.708333333336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s="5" t="s">
        <v>8317</v>
      </c>
      <c r="R3532" t="s">
        <v>8318</v>
      </c>
      <c r="S3532" s="9">
        <f t="shared" si="222"/>
        <v>42442.29001157407</v>
      </c>
      <c r="T3532" s="9">
        <f t="shared" si="223"/>
        <v>42470.499999999993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s="5" t="s">
        <v>8317</v>
      </c>
      <c r="R3533" t="s">
        <v>8318</v>
      </c>
      <c r="S3533" s="9">
        <f t="shared" si="222"/>
        <v>42521.32099537037</v>
      </c>
      <c r="T3533" s="9">
        <f t="shared" si="223"/>
        <v>42551.32099537037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s="5" t="s">
        <v>8317</v>
      </c>
      <c r="R3534" t="s">
        <v>8318</v>
      </c>
      <c r="S3534" s="9">
        <f t="shared" si="222"/>
        <v>41884.266516203701</v>
      </c>
      <c r="T3534" s="9">
        <f t="shared" si="223"/>
        <v>41899.832638888889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s="5" t="s">
        <v>8317</v>
      </c>
      <c r="R3535" t="s">
        <v>8318</v>
      </c>
      <c r="S3535" s="9">
        <f t="shared" si="222"/>
        <v>42289.427858796298</v>
      </c>
      <c r="T3535" s="9">
        <f t="shared" si="223"/>
        <v>42319.469525462962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s="5" t="s">
        <v>8317</v>
      </c>
      <c r="R3536" t="s">
        <v>8318</v>
      </c>
      <c r="S3536" s="9">
        <f t="shared" si="222"/>
        <v>42243.291932870365</v>
      </c>
      <c r="T3536" s="9">
        <f t="shared" si="223"/>
        <v>42278.291932870365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s="5" t="s">
        <v>8317</v>
      </c>
      <c r="R3537" t="s">
        <v>8318</v>
      </c>
      <c r="S3537" s="9">
        <f t="shared" si="222"/>
        <v>42248.306828703702</v>
      </c>
      <c r="T3537" s="9">
        <f t="shared" si="223"/>
        <v>42279.416666666664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13.53</v>
      </c>
      <c r="Q3538" s="5" t="s">
        <v>8317</v>
      </c>
      <c r="R3538" t="s">
        <v>8318</v>
      </c>
      <c r="S3538" s="9">
        <f t="shared" si="222"/>
        <v>42328.393807870372</v>
      </c>
      <c r="T3538" s="9">
        <f t="shared" si="223"/>
        <v>42358.165972222218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s="5" t="s">
        <v>8317</v>
      </c>
      <c r="R3539" t="s">
        <v>8318</v>
      </c>
      <c r="S3539" s="9">
        <f t="shared" si="222"/>
        <v>41923.021018518521</v>
      </c>
      <c r="T3539" s="9">
        <f t="shared" si="223"/>
        <v>41959.999305555553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</v>
      </c>
      <c r="Q3540" s="5" t="s">
        <v>8317</v>
      </c>
      <c r="R3540" t="s">
        <v>8318</v>
      </c>
      <c r="S3540" s="9">
        <f t="shared" si="222"/>
        <v>42571.087268518517</v>
      </c>
      <c r="T3540" s="9">
        <f t="shared" si="223"/>
        <v>42599.087268518517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</v>
      </c>
      <c r="Q3541" s="5" t="s">
        <v>8317</v>
      </c>
      <c r="R3541" t="s">
        <v>8318</v>
      </c>
      <c r="S3541" s="9">
        <f t="shared" si="222"/>
        <v>42600.422708333332</v>
      </c>
      <c r="T3541" s="9">
        <f t="shared" si="223"/>
        <v>42621.422708333332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s="5" t="s">
        <v>8317</v>
      </c>
      <c r="R3542" t="s">
        <v>8318</v>
      </c>
      <c r="S3542" s="9">
        <f t="shared" si="222"/>
        <v>42516.670034722221</v>
      </c>
      <c r="T3542" s="9">
        <f t="shared" si="223"/>
        <v>42546.670034722221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s="5" t="s">
        <v>8317</v>
      </c>
      <c r="R3543" t="s">
        <v>8318</v>
      </c>
      <c r="S3543" s="9">
        <f t="shared" si="222"/>
        <v>42222.396701388883</v>
      </c>
      <c r="T3543" s="9">
        <f t="shared" si="223"/>
        <v>42247.396701388883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66.150000000000006</v>
      </c>
      <c r="Q3544" s="5" t="s">
        <v>8317</v>
      </c>
      <c r="R3544" t="s">
        <v>8318</v>
      </c>
      <c r="S3544" s="9">
        <f t="shared" si="222"/>
        <v>41829.266458333332</v>
      </c>
      <c r="T3544" s="9">
        <f t="shared" si="223"/>
        <v>41889.266458333332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54.14</v>
      </c>
      <c r="Q3545" s="5" t="s">
        <v>8317</v>
      </c>
      <c r="R3545" t="s">
        <v>8318</v>
      </c>
      <c r="S3545" s="9">
        <f t="shared" si="222"/>
        <v>42150.421979166662</v>
      </c>
      <c r="T3545" s="9">
        <f t="shared" si="223"/>
        <v>42180.421979166662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s="5" t="s">
        <v>8317</v>
      </c>
      <c r="R3546" t="s">
        <v>8318</v>
      </c>
      <c r="S3546" s="9">
        <f t="shared" si="222"/>
        <v>42040.498344907406</v>
      </c>
      <c r="T3546" s="9">
        <f t="shared" si="223"/>
        <v>42070.498344907406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</v>
      </c>
      <c r="Q3547" s="5" t="s">
        <v>8317</v>
      </c>
      <c r="R3547" t="s">
        <v>8318</v>
      </c>
      <c r="S3547" s="9">
        <f t="shared" si="222"/>
        <v>42075.474062499998</v>
      </c>
      <c r="T3547" s="9">
        <f t="shared" si="223"/>
        <v>42105.474062499998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59.21</v>
      </c>
      <c r="Q3548" s="5" t="s">
        <v>8317</v>
      </c>
      <c r="R3548" t="s">
        <v>8318</v>
      </c>
      <c r="S3548" s="9">
        <f t="shared" si="222"/>
        <v>42073.327361111107</v>
      </c>
      <c r="T3548" s="9">
        <f t="shared" si="223"/>
        <v>42094.832638888889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119.18</v>
      </c>
      <c r="Q3549" s="5" t="s">
        <v>8317</v>
      </c>
      <c r="R3549" t="s">
        <v>8318</v>
      </c>
      <c r="S3549" s="9">
        <f t="shared" si="222"/>
        <v>42479.745381944442</v>
      </c>
      <c r="T3549" s="9">
        <f t="shared" si="223"/>
        <v>42503.832638888889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164.62</v>
      </c>
      <c r="Q3550" s="5" t="s">
        <v>8317</v>
      </c>
      <c r="R3550" t="s">
        <v>8318</v>
      </c>
      <c r="S3550" s="9">
        <f t="shared" si="222"/>
        <v>42411.608958333331</v>
      </c>
      <c r="T3550" s="9">
        <f t="shared" si="223"/>
        <v>42433.708333333336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s="5" t="s">
        <v>8317</v>
      </c>
      <c r="R3551" t="s">
        <v>8318</v>
      </c>
      <c r="S3551" s="9">
        <f t="shared" si="222"/>
        <v>42223.061030092591</v>
      </c>
      <c r="T3551" s="9">
        <f t="shared" si="223"/>
        <v>42251.061030092591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40.94</v>
      </c>
      <c r="Q3552" s="5" t="s">
        <v>8317</v>
      </c>
      <c r="R3552" t="s">
        <v>8318</v>
      </c>
      <c r="S3552" s="9">
        <f t="shared" si="222"/>
        <v>42462.560162037036</v>
      </c>
      <c r="T3552" s="9">
        <f t="shared" si="223"/>
        <v>42492.560162037036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s="5" t="s">
        <v>8317</v>
      </c>
      <c r="R3553" t="s">
        <v>8318</v>
      </c>
      <c r="S3553" s="9">
        <f t="shared" si="222"/>
        <v>41753.182523148142</v>
      </c>
      <c r="T3553" s="9">
        <f t="shared" si="223"/>
        <v>41781.588194444441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s="5" t="s">
        <v>8317</v>
      </c>
      <c r="R3554" t="s">
        <v>8318</v>
      </c>
      <c r="S3554" s="9">
        <f t="shared" si="222"/>
        <v>41788.253749999996</v>
      </c>
      <c r="T3554" s="9">
        <f t="shared" si="223"/>
        <v>41818.253749999996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</v>
      </c>
      <c r="Q3555" s="5" t="s">
        <v>8317</v>
      </c>
      <c r="R3555" t="s">
        <v>8318</v>
      </c>
      <c r="S3555" s="9">
        <f t="shared" si="222"/>
        <v>42195.695370370369</v>
      </c>
      <c r="T3555" s="9">
        <f t="shared" si="223"/>
        <v>42227.666666666664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</v>
      </c>
      <c r="Q3556" s="5" t="s">
        <v>8317</v>
      </c>
      <c r="R3556" t="s">
        <v>8318</v>
      </c>
      <c r="S3556" s="9">
        <f t="shared" si="222"/>
        <v>42015.717118055552</v>
      </c>
      <c r="T3556" s="9">
        <f t="shared" si="223"/>
        <v>42046.374999999993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s="5" t="s">
        <v>8317</v>
      </c>
      <c r="R3557" t="s">
        <v>8318</v>
      </c>
      <c r="S3557" s="9">
        <f t="shared" si="222"/>
        <v>42661.108726851853</v>
      </c>
      <c r="T3557" s="9">
        <f t="shared" si="223"/>
        <v>42691.150393518517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s="5" t="s">
        <v>8317</v>
      </c>
      <c r="R3558" t="s">
        <v>8318</v>
      </c>
      <c r="S3558" s="9">
        <f t="shared" si="222"/>
        <v>41808.316249999996</v>
      </c>
      <c r="T3558" s="9">
        <f t="shared" si="223"/>
        <v>41868.316249999996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179.28</v>
      </c>
      <c r="Q3559" s="5" t="s">
        <v>8317</v>
      </c>
      <c r="R3559" t="s">
        <v>8318</v>
      </c>
      <c r="S3559" s="9">
        <f t="shared" si="222"/>
        <v>41729.943414351852</v>
      </c>
      <c r="T3559" s="9">
        <f t="shared" si="223"/>
        <v>41763.943414351852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s="5" t="s">
        <v>8317</v>
      </c>
      <c r="R3560" t="s">
        <v>8318</v>
      </c>
      <c r="S3560" s="9">
        <f t="shared" si="222"/>
        <v>42139.483506944445</v>
      </c>
      <c r="T3560" s="9">
        <f t="shared" si="223"/>
        <v>42181.541666666664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43.13</v>
      </c>
      <c r="Q3561" s="5" t="s">
        <v>8317</v>
      </c>
      <c r="R3561" t="s">
        <v>8318</v>
      </c>
      <c r="S3561" s="9">
        <f t="shared" si="222"/>
        <v>42193.762824074067</v>
      </c>
      <c r="T3561" s="9">
        <f t="shared" si="223"/>
        <v>42216.040277777771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46.89</v>
      </c>
      <c r="Q3562" s="5" t="s">
        <v>8317</v>
      </c>
      <c r="R3562" t="s">
        <v>8318</v>
      </c>
      <c r="S3562" s="9">
        <f t="shared" si="222"/>
        <v>42115.55631944444</v>
      </c>
      <c r="T3562" s="9">
        <f t="shared" si="223"/>
        <v>42150.781249999993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s="5" t="s">
        <v>8317</v>
      </c>
      <c r="R3563" t="s">
        <v>8318</v>
      </c>
      <c r="S3563" s="9">
        <f t="shared" si="222"/>
        <v>42203.346967592595</v>
      </c>
      <c r="T3563" s="9">
        <f t="shared" si="223"/>
        <v>42221.441666666666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15.13</v>
      </c>
      <c r="Q3564" s="5" t="s">
        <v>8317</v>
      </c>
      <c r="R3564" t="s">
        <v>8318</v>
      </c>
      <c r="S3564" s="9">
        <f t="shared" si="222"/>
        <v>42433.428553240738</v>
      </c>
      <c r="T3564" s="9">
        <f t="shared" si="223"/>
        <v>42442.583333333336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21.1</v>
      </c>
      <c r="Q3565" s="5" t="s">
        <v>8317</v>
      </c>
      <c r="R3565" t="s">
        <v>8318</v>
      </c>
      <c r="S3565" s="9">
        <f t="shared" si="222"/>
        <v>42555.33861111111</v>
      </c>
      <c r="T3565" s="9">
        <f t="shared" si="223"/>
        <v>42583.458333333336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59.12</v>
      </c>
      <c r="Q3566" s="5" t="s">
        <v>8317</v>
      </c>
      <c r="R3566" t="s">
        <v>8318</v>
      </c>
      <c r="S3566" s="9">
        <f t="shared" si="222"/>
        <v>42236.289918981478</v>
      </c>
      <c r="T3566" s="9">
        <f t="shared" si="223"/>
        <v>42282.333333333336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97.92</v>
      </c>
      <c r="Q3567" s="5" t="s">
        <v>8317</v>
      </c>
      <c r="R3567" t="s">
        <v>8318</v>
      </c>
      <c r="S3567" s="9">
        <f t="shared" si="222"/>
        <v>41974.409814814811</v>
      </c>
      <c r="T3567" s="9">
        <f t="shared" si="223"/>
        <v>42004.409814814811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</v>
      </c>
      <c r="Q3568" s="5" t="s">
        <v>8317</v>
      </c>
      <c r="R3568" t="s">
        <v>8318</v>
      </c>
      <c r="S3568" s="9">
        <f t="shared" si="222"/>
        <v>41997.174571759257</v>
      </c>
      <c r="T3568" s="9">
        <f t="shared" si="223"/>
        <v>42027.174571759257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26.54</v>
      </c>
      <c r="Q3569" s="5" t="s">
        <v>8317</v>
      </c>
      <c r="R3569" t="s">
        <v>8318</v>
      </c>
      <c r="S3569" s="9">
        <f t="shared" si="222"/>
        <v>42135.477361111109</v>
      </c>
      <c r="T3569" s="9">
        <f t="shared" si="223"/>
        <v>42165.477361111109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s="5" t="s">
        <v>8317</v>
      </c>
      <c r="R3570" t="s">
        <v>8318</v>
      </c>
      <c r="S3570" s="9">
        <f t="shared" si="222"/>
        <v>41869.407337962963</v>
      </c>
      <c r="T3570" s="9">
        <f t="shared" si="223"/>
        <v>41899.407337962963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122.54</v>
      </c>
      <c r="Q3571" s="5" t="s">
        <v>8317</v>
      </c>
      <c r="R3571" t="s">
        <v>8318</v>
      </c>
      <c r="S3571" s="9">
        <f t="shared" si="222"/>
        <v>41982.355277777773</v>
      </c>
      <c r="T3571" s="9">
        <f t="shared" si="223"/>
        <v>42012.355277777773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</v>
      </c>
      <c r="Q3572" s="5" t="s">
        <v>8317</v>
      </c>
      <c r="R3572" t="s">
        <v>8318</v>
      </c>
      <c r="S3572" s="9">
        <f t="shared" si="222"/>
        <v>41975.99864583333</v>
      </c>
      <c r="T3572" s="9">
        <f t="shared" si="223"/>
        <v>42003.958333333336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s="5" t="s">
        <v>8317</v>
      </c>
      <c r="R3573" t="s">
        <v>8318</v>
      </c>
      <c r="S3573" s="9">
        <f t="shared" si="222"/>
        <v>41912.525613425925</v>
      </c>
      <c r="T3573" s="9">
        <f t="shared" si="223"/>
        <v>41942.525613425925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s="5" t="s">
        <v>8317</v>
      </c>
      <c r="R3574" t="s">
        <v>8318</v>
      </c>
      <c r="S3574" s="9">
        <f t="shared" si="222"/>
        <v>42146.23706018518</v>
      </c>
      <c r="T3574" s="9">
        <f t="shared" si="223"/>
        <v>42176.23706018518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s="5" t="s">
        <v>8317</v>
      </c>
      <c r="R3575" t="s">
        <v>8318</v>
      </c>
      <c r="S3575" s="9">
        <f t="shared" si="222"/>
        <v>41921.042199074072</v>
      </c>
      <c r="T3575" s="9">
        <f t="shared" si="223"/>
        <v>41951.083865740737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136.78</v>
      </c>
      <c r="Q3576" s="5" t="s">
        <v>8317</v>
      </c>
      <c r="R3576" t="s">
        <v>8318</v>
      </c>
      <c r="S3576" s="9">
        <f t="shared" si="222"/>
        <v>41926.609351851854</v>
      </c>
      <c r="T3576" s="9">
        <f t="shared" si="223"/>
        <v>41956.651018518511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</v>
      </c>
      <c r="Q3577" s="5" t="s">
        <v>8317</v>
      </c>
      <c r="R3577" t="s">
        <v>8318</v>
      </c>
      <c r="S3577" s="9">
        <f t="shared" si="222"/>
        <v>42561.450543981475</v>
      </c>
      <c r="T3577" s="9">
        <f t="shared" si="223"/>
        <v>42592.832638888889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s="5" t="s">
        <v>8317</v>
      </c>
      <c r="R3578" t="s">
        <v>8318</v>
      </c>
      <c r="S3578" s="9">
        <f t="shared" si="222"/>
        <v>42649.215902777774</v>
      </c>
      <c r="T3578" s="9">
        <f t="shared" si="223"/>
        <v>42709.257569444446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s="5" t="s">
        <v>8317</v>
      </c>
      <c r="R3579" t="s">
        <v>8318</v>
      </c>
      <c r="S3579" s="9">
        <f t="shared" si="222"/>
        <v>42093.453506944446</v>
      </c>
      <c r="T3579" s="9">
        <f t="shared" si="223"/>
        <v>42119.936111111114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40.549999999999997</v>
      </c>
      <c r="Q3580" s="5" t="s">
        <v>8317</v>
      </c>
      <c r="R3580" t="s">
        <v>8318</v>
      </c>
      <c r="S3580" s="9">
        <f t="shared" si="222"/>
        <v>42460.400196759256</v>
      </c>
      <c r="T3580" s="9">
        <f t="shared" si="223"/>
        <v>42490.400196759256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s="5" t="s">
        <v>8317</v>
      </c>
      <c r="R3581" t="s">
        <v>8318</v>
      </c>
      <c r="S3581" s="9">
        <f t="shared" si="222"/>
        <v>42430.428888888891</v>
      </c>
      <c r="T3581" s="9">
        <f t="shared" si="223"/>
        <v>42460.38722222222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37.96</v>
      </c>
      <c r="Q3582" s="5" t="s">
        <v>8317</v>
      </c>
      <c r="R3582" t="s">
        <v>8318</v>
      </c>
      <c r="S3582" s="9">
        <f t="shared" si="222"/>
        <v>42025.842847222222</v>
      </c>
      <c r="T3582" s="9">
        <f t="shared" si="223"/>
        <v>42063.874305555553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s="5" t="s">
        <v>8317</v>
      </c>
      <c r="R3583" t="s">
        <v>8318</v>
      </c>
      <c r="S3583" s="9">
        <f t="shared" si="222"/>
        <v>41836.13784722222</v>
      </c>
      <c r="T3583" s="9">
        <f t="shared" si="223"/>
        <v>41850.13784722222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s="5" t="s">
        <v>8317</v>
      </c>
      <c r="R3584" t="s">
        <v>8318</v>
      </c>
      <c r="S3584" s="9">
        <f t="shared" si="222"/>
        <v>42450.762523148143</v>
      </c>
      <c r="T3584" s="9">
        <f t="shared" si="223"/>
        <v>42464.762523148143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s="5" t="s">
        <v>8317</v>
      </c>
      <c r="R3585" t="s">
        <v>8318</v>
      </c>
      <c r="S3585" s="9">
        <f t="shared" si="222"/>
        <v>42418.092650462961</v>
      </c>
      <c r="T3585" s="9">
        <f t="shared" si="223"/>
        <v>42478.050983796296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ROUND((E3586/D3586*100),2)</f>
        <v>115.5</v>
      </c>
      <c r="P3586">
        <f t="shared" ref="P3586:P3649" si="225">ROUND((E3586/L3586),2)</f>
        <v>30.94</v>
      </c>
      <c r="Q3586" s="5" t="s">
        <v>8317</v>
      </c>
      <c r="R3586" t="s">
        <v>8318</v>
      </c>
      <c r="S3586" s="9">
        <f t="shared" si="222"/>
        <v>42167.983148148145</v>
      </c>
      <c r="T3586" s="9">
        <f t="shared" si="223"/>
        <v>42197.983148148145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119.12</v>
      </c>
      <c r="P3587">
        <f t="shared" si="225"/>
        <v>176.09</v>
      </c>
      <c r="Q3587" s="5" t="s">
        <v>8317</v>
      </c>
      <c r="R3587" t="s">
        <v>8318</v>
      </c>
      <c r="S3587" s="9">
        <f t="shared" ref="S3587:S3650" si="226">(J3587/86400)+25569+(-8/24)</f>
        <v>41964.382986111108</v>
      </c>
      <c r="T3587" s="9">
        <f t="shared" ref="T3587:T3650" si="227">(I3587/86400)+25569+(-8/24)</f>
        <v>41994.382986111108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s="5" t="s">
        <v>8317</v>
      </c>
      <c r="R3588" t="s">
        <v>8318</v>
      </c>
      <c r="S3588" s="9">
        <f t="shared" si="226"/>
        <v>42576.364236111105</v>
      </c>
      <c r="T3588" s="9">
        <f t="shared" si="227"/>
        <v>42636.364236111105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s="5" t="s">
        <v>8317</v>
      </c>
      <c r="R3589" t="s">
        <v>8318</v>
      </c>
      <c r="S3589" s="9">
        <f t="shared" si="226"/>
        <v>42503.206643518519</v>
      </c>
      <c r="T3589" s="9">
        <f t="shared" si="227"/>
        <v>42548.458333333336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s="5" t="s">
        <v>8317</v>
      </c>
      <c r="R3590" t="s">
        <v>8318</v>
      </c>
      <c r="S3590" s="9">
        <f t="shared" si="226"/>
        <v>42101.495486111111</v>
      </c>
      <c r="T3590" s="9">
        <f t="shared" si="227"/>
        <v>42123.624999999993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s="5" t="s">
        <v>8317</v>
      </c>
      <c r="R3591" t="s">
        <v>8318</v>
      </c>
      <c r="S3591" s="9">
        <f t="shared" si="226"/>
        <v>42125.314201388886</v>
      </c>
      <c r="T3591" s="9">
        <f t="shared" si="227"/>
        <v>42150.314201388886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s="5" t="s">
        <v>8317</v>
      </c>
      <c r="R3592" t="s">
        <v>8318</v>
      </c>
      <c r="S3592" s="9">
        <f t="shared" si="226"/>
        <v>41902.000393518516</v>
      </c>
      <c r="T3592" s="9">
        <f t="shared" si="227"/>
        <v>41932.000393518516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s="5" t="s">
        <v>8317</v>
      </c>
      <c r="R3593" t="s">
        <v>8318</v>
      </c>
      <c r="S3593" s="9">
        <f t="shared" si="226"/>
        <v>42003.61509259259</v>
      </c>
      <c r="T3593" s="9">
        <f t="shared" si="227"/>
        <v>42027.874305555553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s="5" t="s">
        <v>8317</v>
      </c>
      <c r="R3594" t="s">
        <v>8318</v>
      </c>
      <c r="S3594" s="9">
        <f t="shared" si="226"/>
        <v>41988.496608796289</v>
      </c>
      <c r="T3594" s="9">
        <f t="shared" si="227"/>
        <v>42045.874305555553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s="5" t="s">
        <v>8317</v>
      </c>
      <c r="R3595" t="s">
        <v>8318</v>
      </c>
      <c r="S3595" s="9">
        <f t="shared" si="226"/>
        <v>41974.565266203703</v>
      </c>
      <c r="T3595" s="9">
        <f t="shared" si="227"/>
        <v>42009.518055555549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s="5" t="s">
        <v>8317</v>
      </c>
      <c r="R3596" t="s">
        <v>8318</v>
      </c>
      <c r="S3596" s="9">
        <f t="shared" si="226"/>
        <v>42591.733587962961</v>
      </c>
      <c r="T3596" s="9">
        <f t="shared" si="227"/>
        <v>42616.733587962961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s="5" t="s">
        <v>8317</v>
      </c>
      <c r="R3597" t="s">
        <v>8318</v>
      </c>
      <c r="S3597" s="9">
        <f t="shared" si="226"/>
        <v>42049.675034722219</v>
      </c>
      <c r="T3597" s="9">
        <f t="shared" si="227"/>
        <v>42075.957638888889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s="5" t="s">
        <v>8317</v>
      </c>
      <c r="R3598" t="s">
        <v>8318</v>
      </c>
      <c r="S3598" s="9">
        <f t="shared" si="226"/>
        <v>41856.381736111107</v>
      </c>
      <c r="T3598" s="9">
        <f t="shared" si="227"/>
        <v>41877.381736111107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s="5" t="s">
        <v>8317</v>
      </c>
      <c r="R3599" t="s">
        <v>8318</v>
      </c>
      <c r="S3599" s="9">
        <f t="shared" si="226"/>
        <v>42417.252199074072</v>
      </c>
      <c r="T3599" s="9">
        <f t="shared" si="227"/>
        <v>42431.915972222218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s="5" t="s">
        <v>8317</v>
      </c>
      <c r="R3600" t="s">
        <v>8318</v>
      </c>
      <c r="S3600" s="9">
        <f t="shared" si="226"/>
        <v>41866.465532407405</v>
      </c>
      <c r="T3600" s="9">
        <f t="shared" si="227"/>
        <v>41884.874305555553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s="5" t="s">
        <v>8317</v>
      </c>
      <c r="R3601" t="s">
        <v>8318</v>
      </c>
      <c r="S3601" s="9">
        <f t="shared" si="226"/>
        <v>42220.461539351854</v>
      </c>
      <c r="T3601" s="9">
        <f t="shared" si="227"/>
        <v>42245.666666666664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s="5" t="s">
        <v>8317</v>
      </c>
      <c r="R3602" t="s">
        <v>8318</v>
      </c>
      <c r="S3602" s="9">
        <f t="shared" si="226"/>
        <v>42628.515787037039</v>
      </c>
      <c r="T3602" s="9">
        <f t="shared" si="227"/>
        <v>42656.515787037039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39.380000000000003</v>
      </c>
      <c r="Q3603" s="5" t="s">
        <v>8317</v>
      </c>
      <c r="R3603" t="s">
        <v>8318</v>
      </c>
      <c r="S3603" s="9">
        <f t="shared" si="226"/>
        <v>41990.665300925924</v>
      </c>
      <c r="T3603" s="9">
        <f t="shared" si="227"/>
        <v>42020.665300925924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</v>
      </c>
      <c r="Q3604" s="5" t="s">
        <v>8317</v>
      </c>
      <c r="R3604" t="s">
        <v>8318</v>
      </c>
      <c r="S3604" s="9">
        <f t="shared" si="226"/>
        <v>42447.56109953703</v>
      </c>
      <c r="T3604" s="9">
        <f t="shared" si="227"/>
        <v>42507.56109953703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</v>
      </c>
      <c r="Q3605" s="5" t="s">
        <v>8317</v>
      </c>
      <c r="R3605" t="s">
        <v>8318</v>
      </c>
      <c r="S3605" s="9">
        <f t="shared" si="226"/>
        <v>42283.531018518515</v>
      </c>
      <c r="T3605" s="9">
        <f t="shared" si="227"/>
        <v>42313.572685185187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49.06</v>
      </c>
      <c r="Q3606" s="5" t="s">
        <v>8317</v>
      </c>
      <c r="R3606" t="s">
        <v>8318</v>
      </c>
      <c r="S3606" s="9">
        <f t="shared" si="226"/>
        <v>42482.68236111111</v>
      </c>
      <c r="T3606" s="9">
        <f t="shared" si="227"/>
        <v>42488.957638888889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s="5" t="s">
        <v>8317</v>
      </c>
      <c r="R3607" t="s">
        <v>8318</v>
      </c>
      <c r="S3607" s="9">
        <f t="shared" si="226"/>
        <v>42383.459791666661</v>
      </c>
      <c r="T3607" s="9">
        <f t="shared" si="227"/>
        <v>42413.459791666661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61.06</v>
      </c>
      <c r="Q3608" s="5" t="s">
        <v>8317</v>
      </c>
      <c r="R3608" t="s">
        <v>8318</v>
      </c>
      <c r="S3608" s="9">
        <f t="shared" si="226"/>
        <v>42566.271493055552</v>
      </c>
      <c r="T3608" s="9">
        <f t="shared" si="227"/>
        <v>42596.271493055552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s="5" t="s">
        <v>8317</v>
      </c>
      <c r="R3609" t="s">
        <v>8318</v>
      </c>
      <c r="S3609" s="9">
        <f t="shared" si="226"/>
        <v>42338.630578703705</v>
      </c>
      <c r="T3609" s="9">
        <f t="shared" si="227"/>
        <v>42352.666666666664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s="5" t="s">
        <v>8317</v>
      </c>
      <c r="R3610" t="s">
        <v>8318</v>
      </c>
      <c r="S3610" s="9">
        <f t="shared" si="226"/>
        <v>42506.376041666663</v>
      </c>
      <c r="T3610" s="9">
        <f t="shared" si="227"/>
        <v>42538.249999999993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143.1</v>
      </c>
      <c r="Q3611" s="5" t="s">
        <v>8317</v>
      </c>
      <c r="R3611" t="s">
        <v>8318</v>
      </c>
      <c r="S3611" s="9">
        <f t="shared" si="226"/>
        <v>42429.658391203702</v>
      </c>
      <c r="T3611" s="9">
        <f t="shared" si="227"/>
        <v>42459.616724537038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</v>
      </c>
      <c r="Q3612" s="5" t="s">
        <v>8317</v>
      </c>
      <c r="R3612" t="s">
        <v>8318</v>
      </c>
      <c r="S3612" s="9">
        <f t="shared" si="226"/>
        <v>42203.09879629629</v>
      </c>
      <c r="T3612" s="9">
        <f t="shared" si="227"/>
        <v>42233.09879629629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s="5" t="s">
        <v>8317</v>
      </c>
      <c r="R3613" t="s">
        <v>8318</v>
      </c>
      <c r="S3613" s="9">
        <f t="shared" si="226"/>
        <v>42072.037048611113</v>
      </c>
      <c r="T3613" s="9">
        <f t="shared" si="227"/>
        <v>42102.037048611113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s="5" t="s">
        <v>8317</v>
      </c>
      <c r="R3614" t="s">
        <v>8318</v>
      </c>
      <c r="S3614" s="9">
        <f t="shared" si="226"/>
        <v>41789.393645833326</v>
      </c>
      <c r="T3614" s="9">
        <f t="shared" si="227"/>
        <v>41799.393645833326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s="5" t="s">
        <v>8317</v>
      </c>
      <c r="R3615" t="s">
        <v>8318</v>
      </c>
      <c r="S3615" s="9">
        <f t="shared" si="226"/>
        <v>41788.256643518514</v>
      </c>
      <c r="T3615" s="9">
        <f t="shared" si="227"/>
        <v>41818.256643518514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</v>
      </c>
      <c r="Q3616" s="5" t="s">
        <v>8317</v>
      </c>
      <c r="R3616" t="s">
        <v>8318</v>
      </c>
      <c r="S3616" s="9">
        <f t="shared" si="226"/>
        <v>42143.708518518521</v>
      </c>
      <c r="T3616" s="9">
        <f t="shared" si="227"/>
        <v>42173.708518518521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</v>
      </c>
      <c r="Q3617" s="5" t="s">
        <v>8317</v>
      </c>
      <c r="R3617" t="s">
        <v>8318</v>
      </c>
      <c r="S3617" s="9">
        <f t="shared" si="226"/>
        <v>42318.260370370372</v>
      </c>
      <c r="T3617" s="9">
        <f t="shared" si="227"/>
        <v>42348.260370370372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</v>
      </c>
      <c r="Q3618" s="5" t="s">
        <v>8317</v>
      </c>
      <c r="R3618" t="s">
        <v>8318</v>
      </c>
      <c r="S3618" s="9">
        <f t="shared" si="226"/>
        <v>42052.616481481477</v>
      </c>
      <c r="T3618" s="9">
        <f t="shared" si="227"/>
        <v>42082.574814814812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17.25</v>
      </c>
      <c r="Q3619" s="5" t="s">
        <v>8317</v>
      </c>
      <c r="R3619" t="s">
        <v>8318</v>
      </c>
      <c r="S3619" s="9">
        <f t="shared" si="226"/>
        <v>42779.276956018519</v>
      </c>
      <c r="T3619" s="9">
        <f t="shared" si="227"/>
        <v>42793.666666666664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s="5" t="s">
        <v>8317</v>
      </c>
      <c r="R3620" t="s">
        <v>8318</v>
      </c>
      <c r="S3620" s="9">
        <f t="shared" si="226"/>
        <v>42128.294560185182</v>
      </c>
      <c r="T3620" s="9">
        <f t="shared" si="227"/>
        <v>42158.294560185182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s="5" t="s">
        <v>8317</v>
      </c>
      <c r="R3621" t="s">
        <v>8318</v>
      </c>
      <c r="S3621" s="9">
        <f t="shared" si="226"/>
        <v>42660.798912037033</v>
      </c>
      <c r="T3621" s="9">
        <f t="shared" si="227"/>
        <v>42693.583333333336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56.07</v>
      </c>
      <c r="Q3622" s="5" t="s">
        <v>8317</v>
      </c>
      <c r="R3622" t="s">
        <v>8318</v>
      </c>
      <c r="S3622" s="9">
        <f t="shared" si="226"/>
        <v>42037.60487268518</v>
      </c>
      <c r="T3622" s="9">
        <f t="shared" si="227"/>
        <v>42067.833333333336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47.03</v>
      </c>
      <c r="Q3623" s="5" t="s">
        <v>8317</v>
      </c>
      <c r="R3623" t="s">
        <v>8318</v>
      </c>
      <c r="S3623" s="9">
        <f t="shared" si="226"/>
        <v>42619.602361111109</v>
      </c>
      <c r="T3623" s="9">
        <f t="shared" si="227"/>
        <v>42643.541666666664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47.67</v>
      </c>
      <c r="Q3624" s="5" t="s">
        <v>8317</v>
      </c>
      <c r="R3624" t="s">
        <v>8318</v>
      </c>
      <c r="S3624" s="9">
        <f t="shared" si="226"/>
        <v>41876.888553240737</v>
      </c>
      <c r="T3624" s="9">
        <f t="shared" si="227"/>
        <v>41909.807638888888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s="5" t="s">
        <v>8317</v>
      </c>
      <c r="R3625" t="s">
        <v>8318</v>
      </c>
      <c r="S3625" s="9">
        <f t="shared" si="226"/>
        <v>41828.403587962959</v>
      </c>
      <c r="T3625" s="9">
        <f t="shared" si="227"/>
        <v>41845.958333333328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80.72</v>
      </c>
      <c r="Q3626" s="5" t="s">
        <v>8317</v>
      </c>
      <c r="R3626" t="s">
        <v>8318</v>
      </c>
      <c r="S3626" s="9">
        <f t="shared" si="226"/>
        <v>42545.44085648148</v>
      </c>
      <c r="T3626" s="9">
        <f t="shared" si="227"/>
        <v>42605.44085648148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39.49</v>
      </c>
      <c r="Q3627" s="5" t="s">
        <v>8317</v>
      </c>
      <c r="R3627" t="s">
        <v>8318</v>
      </c>
      <c r="S3627" s="9">
        <f t="shared" si="226"/>
        <v>42157.319178240738</v>
      </c>
      <c r="T3627" s="9">
        <f t="shared" si="227"/>
        <v>42187.319178240738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84.85</v>
      </c>
      <c r="Q3628" s="5" t="s">
        <v>8317</v>
      </c>
      <c r="R3628" t="s">
        <v>8318</v>
      </c>
      <c r="S3628" s="9">
        <f t="shared" si="226"/>
        <v>41846.333993055552</v>
      </c>
      <c r="T3628" s="9">
        <f t="shared" si="227"/>
        <v>41867.333993055552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s="5" t="s">
        <v>8317</v>
      </c>
      <c r="R3629" t="s">
        <v>8318</v>
      </c>
      <c r="S3629" s="9">
        <f t="shared" si="226"/>
        <v>42460.408414351848</v>
      </c>
      <c r="T3629" s="9">
        <f t="shared" si="227"/>
        <v>42510.832638888889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s="5" t="s">
        <v>8317</v>
      </c>
      <c r="R3630" t="s">
        <v>8359</v>
      </c>
      <c r="S3630" s="9">
        <f t="shared" si="226"/>
        <v>42291.4999537037</v>
      </c>
      <c r="T3630" s="9">
        <f t="shared" si="227"/>
        <v>42351.541620370372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s="5" t="s">
        <v>8317</v>
      </c>
      <c r="R3631" t="s">
        <v>8359</v>
      </c>
      <c r="S3631" s="9">
        <f t="shared" si="226"/>
        <v>42436.761157407404</v>
      </c>
      <c r="T3631" s="9">
        <f t="shared" si="227"/>
        <v>42495.374999999993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s="5" t="s">
        <v>8317</v>
      </c>
      <c r="R3632" t="s">
        <v>8359</v>
      </c>
      <c r="S3632" s="9">
        <f t="shared" si="226"/>
        <v>41942.513773148145</v>
      </c>
      <c r="T3632" s="9">
        <f t="shared" si="227"/>
        <v>41972.555439814816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</v>
      </c>
      <c r="Q3633" s="5" t="s">
        <v>8317</v>
      </c>
      <c r="R3633" t="s">
        <v>8359</v>
      </c>
      <c r="S3633" s="9">
        <f t="shared" si="226"/>
        <v>41880.42010416666</v>
      </c>
      <c r="T3633" s="9">
        <f t="shared" si="227"/>
        <v>41904.832638888889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s="5" t="s">
        <v>8317</v>
      </c>
      <c r="R3634" t="s">
        <v>8359</v>
      </c>
      <c r="S3634" s="9">
        <f t="shared" si="226"/>
        <v>41946.603576388887</v>
      </c>
      <c r="T3634" s="9">
        <f t="shared" si="227"/>
        <v>41966.603576388887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56.84</v>
      </c>
      <c r="Q3635" s="5" t="s">
        <v>8317</v>
      </c>
      <c r="R3635" t="s">
        <v>8359</v>
      </c>
      <c r="S3635" s="9">
        <f t="shared" si="226"/>
        <v>42649.290127314809</v>
      </c>
      <c r="T3635" s="9">
        <f t="shared" si="227"/>
        <v>42692.708333333336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176.94</v>
      </c>
      <c r="Q3636" s="5" t="s">
        <v>8317</v>
      </c>
      <c r="R3636" t="s">
        <v>8359</v>
      </c>
      <c r="S3636" s="9">
        <f t="shared" si="226"/>
        <v>42700.833032407405</v>
      </c>
      <c r="T3636" s="9">
        <f t="shared" si="227"/>
        <v>42748.832638888889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s="5" t="s">
        <v>8317</v>
      </c>
      <c r="R3637" t="s">
        <v>8359</v>
      </c>
      <c r="S3637" s="9">
        <f t="shared" si="226"/>
        <v>42450.549490740734</v>
      </c>
      <c r="T3637" s="9">
        <f t="shared" si="227"/>
        <v>42480.549490740734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s="5" t="s">
        <v>8317</v>
      </c>
      <c r="R3638" t="s">
        <v>8359</v>
      </c>
      <c r="S3638" s="9">
        <f t="shared" si="226"/>
        <v>42226.361446759256</v>
      </c>
      <c r="T3638" s="9">
        <f t="shared" si="227"/>
        <v>42261.361446759256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66.14</v>
      </c>
      <c r="Q3639" s="5" t="s">
        <v>8317</v>
      </c>
      <c r="R3639" t="s">
        <v>8359</v>
      </c>
      <c r="S3639" s="9">
        <f t="shared" si="226"/>
        <v>41975.367303240739</v>
      </c>
      <c r="T3639" s="9">
        <f t="shared" si="227"/>
        <v>42005.367303240739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s="5" t="s">
        <v>8317</v>
      </c>
      <c r="R3640" t="s">
        <v>8359</v>
      </c>
      <c r="S3640" s="9">
        <f t="shared" si="226"/>
        <v>42053.339490740742</v>
      </c>
      <c r="T3640" s="9">
        <f t="shared" si="227"/>
        <v>42113.29782407407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s="5" t="s">
        <v>8317</v>
      </c>
      <c r="R3641" t="s">
        <v>8359</v>
      </c>
      <c r="S3641" s="9">
        <f t="shared" si="226"/>
        <v>42590.343819444439</v>
      </c>
      <c r="T3641" s="9">
        <f t="shared" si="227"/>
        <v>42650.299305555549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18.329999999999998</v>
      </c>
      <c r="Q3642" s="5" t="s">
        <v>8317</v>
      </c>
      <c r="R3642" t="s">
        <v>8359</v>
      </c>
      <c r="S3642" s="9">
        <f t="shared" si="226"/>
        <v>42104.448263888888</v>
      </c>
      <c r="T3642" s="9">
        <f t="shared" si="227"/>
        <v>42134.448263888888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s="5" t="s">
        <v>8317</v>
      </c>
      <c r="R3643" t="s">
        <v>8359</v>
      </c>
      <c r="S3643" s="9">
        <f t="shared" si="226"/>
        <v>41899.29373842592</v>
      </c>
      <c r="T3643" s="9">
        <f t="shared" si="227"/>
        <v>41916.875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s="5" t="s">
        <v>8317</v>
      </c>
      <c r="R3644" t="s">
        <v>8359</v>
      </c>
      <c r="S3644" s="9">
        <f t="shared" si="226"/>
        <v>42297.482951388891</v>
      </c>
      <c r="T3644" s="9">
        <f t="shared" si="227"/>
        <v>42338.374999999993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s="5" t="s">
        <v>8317</v>
      </c>
      <c r="R3645" t="s">
        <v>8359</v>
      </c>
      <c r="S3645" s="9">
        <f t="shared" si="226"/>
        <v>42284.810636574075</v>
      </c>
      <c r="T3645" s="9">
        <f t="shared" si="227"/>
        <v>42324.852303240739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s="5" t="s">
        <v>8317</v>
      </c>
      <c r="R3646" t="s">
        <v>8359</v>
      </c>
      <c r="S3646" s="9">
        <f t="shared" si="226"/>
        <v>42408.908414351848</v>
      </c>
      <c r="T3646" s="9">
        <f t="shared" si="227"/>
        <v>42436.874305555553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s="5" t="s">
        <v>8317</v>
      </c>
      <c r="R3647" t="s">
        <v>8359</v>
      </c>
      <c r="S3647" s="9">
        <f t="shared" si="226"/>
        <v>42665.637013888881</v>
      </c>
      <c r="T3647" s="9">
        <f t="shared" si="227"/>
        <v>42695.678680555553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60.13</v>
      </c>
      <c r="Q3648" s="5" t="s">
        <v>8317</v>
      </c>
      <c r="R3648" t="s">
        <v>8359</v>
      </c>
      <c r="S3648" s="9">
        <f t="shared" si="226"/>
        <v>42140.08798611111</v>
      </c>
      <c r="T3648" s="9">
        <f t="shared" si="227"/>
        <v>42171.645833333336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s="5" t="s">
        <v>8317</v>
      </c>
      <c r="R3649" t="s">
        <v>8359</v>
      </c>
      <c r="S3649" s="9">
        <f t="shared" si="226"/>
        <v>42598.415821759256</v>
      </c>
      <c r="T3649" s="9">
        <f t="shared" si="227"/>
        <v>42643.415821759256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ROUND((E3650/D3650*100),2)</f>
        <v>100.38</v>
      </c>
      <c r="P3650">
        <f t="shared" ref="P3650:P3713" si="229">ROUND((E3650/L3650),2)</f>
        <v>550.04</v>
      </c>
      <c r="Q3650" s="5" t="s">
        <v>8317</v>
      </c>
      <c r="R3650" t="s">
        <v>8318</v>
      </c>
      <c r="S3650" s="9">
        <f t="shared" si="226"/>
        <v>41886.958854166667</v>
      </c>
      <c r="T3650" s="9">
        <f t="shared" si="227"/>
        <v>41916.958854166667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s="5" t="s">
        <v>8317</v>
      </c>
      <c r="R3651" t="s">
        <v>8318</v>
      </c>
      <c r="S3651" s="9">
        <f t="shared" ref="S3651:S3714" si="230">(J3651/86400)+25569+(-8/24)</f>
        <v>41780.379560185182</v>
      </c>
      <c r="T3651" s="9">
        <f t="shared" ref="T3651:T3714" si="231">(I3651/86400)+25569+(-8/24)</f>
        <v>41806.379560185182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s="5" t="s">
        <v>8317</v>
      </c>
      <c r="R3652" t="s">
        <v>8318</v>
      </c>
      <c r="S3652" s="9">
        <f t="shared" si="230"/>
        <v>42381.145648148151</v>
      </c>
      <c r="T3652" s="9">
        <f t="shared" si="231"/>
        <v>42402.145648148151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s="5" t="s">
        <v>8317</v>
      </c>
      <c r="R3653" t="s">
        <v>8318</v>
      </c>
      <c r="S3653" s="9">
        <f t="shared" si="230"/>
        <v>41828.312986111108</v>
      </c>
      <c r="T3653" s="9">
        <f t="shared" si="231"/>
        <v>41861.332638888889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s="5" t="s">
        <v>8317</v>
      </c>
      <c r="R3654" t="s">
        <v>8318</v>
      </c>
      <c r="S3654" s="9">
        <f t="shared" si="230"/>
        <v>42596.311365740738</v>
      </c>
      <c r="T3654" s="9">
        <f t="shared" si="231"/>
        <v>42606.832638888889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s="5" t="s">
        <v>8317</v>
      </c>
      <c r="R3655" t="s">
        <v>8318</v>
      </c>
      <c r="S3655" s="9">
        <f t="shared" si="230"/>
        <v>42191.030173611107</v>
      </c>
      <c r="T3655" s="9">
        <f t="shared" si="231"/>
        <v>42221.030173611107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s="5" t="s">
        <v>8317</v>
      </c>
      <c r="R3656" t="s">
        <v>8318</v>
      </c>
      <c r="S3656" s="9">
        <f t="shared" si="230"/>
        <v>42440.08317129629</v>
      </c>
      <c r="T3656" s="9">
        <f t="shared" si="231"/>
        <v>42463.374999999993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s="5" t="s">
        <v>8317</v>
      </c>
      <c r="R3657" t="s">
        <v>8318</v>
      </c>
      <c r="S3657" s="9">
        <f t="shared" si="230"/>
        <v>42173.469884259255</v>
      </c>
      <c r="T3657" s="9">
        <f t="shared" si="231"/>
        <v>42202.957638888889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s="5" t="s">
        <v>8317</v>
      </c>
      <c r="R3658" t="s">
        <v>8318</v>
      </c>
      <c r="S3658" s="9">
        <f t="shared" si="230"/>
        <v>42737.576805555553</v>
      </c>
      <c r="T3658" s="9">
        <f t="shared" si="231"/>
        <v>42767.624305555553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s="5" t="s">
        <v>8317</v>
      </c>
      <c r="R3659" t="s">
        <v>8318</v>
      </c>
      <c r="S3659" s="9">
        <f t="shared" si="230"/>
        <v>42499.2965162037</v>
      </c>
      <c r="T3659" s="9">
        <f t="shared" si="231"/>
        <v>42522.570833333331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s="5" t="s">
        <v>8317</v>
      </c>
      <c r="R3660" t="s">
        <v>8318</v>
      </c>
      <c r="S3660" s="9">
        <f t="shared" si="230"/>
        <v>41775.525231481479</v>
      </c>
      <c r="T3660" s="9">
        <f t="shared" si="231"/>
        <v>41821.832638888889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s="5" t="s">
        <v>8317</v>
      </c>
      <c r="R3661" t="s">
        <v>8318</v>
      </c>
      <c r="S3661" s="9">
        <f t="shared" si="230"/>
        <v>42054.943865740737</v>
      </c>
      <c r="T3661" s="9">
        <f t="shared" si="231"/>
        <v>42082.277083333327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s="5" t="s">
        <v>8317</v>
      </c>
      <c r="R3662" t="s">
        <v>8318</v>
      </c>
      <c r="S3662" s="9">
        <f t="shared" si="230"/>
        <v>41971.547743055555</v>
      </c>
      <c r="T3662" s="9">
        <f t="shared" si="231"/>
        <v>41996.547743055555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s="5" t="s">
        <v>8317</v>
      </c>
      <c r="R3663" t="s">
        <v>8318</v>
      </c>
      <c r="S3663" s="9">
        <f t="shared" si="230"/>
        <v>42447.563333333332</v>
      </c>
      <c r="T3663" s="9">
        <f t="shared" si="231"/>
        <v>42469.833333333336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s="5" t="s">
        <v>8317</v>
      </c>
      <c r="R3664" t="s">
        <v>8318</v>
      </c>
      <c r="S3664" s="9">
        <f t="shared" si="230"/>
        <v>42063.886736111112</v>
      </c>
      <c r="T3664" s="9">
        <f t="shared" si="231"/>
        <v>42093.84506944444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s="5" t="s">
        <v>8317</v>
      </c>
      <c r="R3665" t="s">
        <v>8318</v>
      </c>
      <c r="S3665" s="9">
        <f t="shared" si="230"/>
        <v>42665.118402777771</v>
      </c>
      <c r="T3665" s="9">
        <f t="shared" si="231"/>
        <v>42725.160069444442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</v>
      </c>
      <c r="Q3666" s="5" t="s">
        <v>8317</v>
      </c>
      <c r="R3666" t="s">
        <v>8318</v>
      </c>
      <c r="S3666" s="9">
        <f t="shared" si="230"/>
        <v>42522.91538194444</v>
      </c>
      <c r="T3666" s="9">
        <f t="shared" si="231"/>
        <v>42536.91538194444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s="5" t="s">
        <v>8317</v>
      </c>
      <c r="R3667" t="s">
        <v>8318</v>
      </c>
      <c r="S3667" s="9">
        <f t="shared" si="230"/>
        <v>42294.47479166666</v>
      </c>
      <c r="T3667" s="9">
        <f t="shared" si="231"/>
        <v>42305.495833333327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s="5" t="s">
        <v>8317</v>
      </c>
      <c r="R3668" t="s">
        <v>8318</v>
      </c>
      <c r="S3668" s="9">
        <f t="shared" si="230"/>
        <v>41822.571550925924</v>
      </c>
      <c r="T3668" s="9">
        <f t="shared" si="231"/>
        <v>41843.958333333328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53.36</v>
      </c>
      <c r="Q3669" s="5" t="s">
        <v>8317</v>
      </c>
      <c r="R3669" t="s">
        <v>8318</v>
      </c>
      <c r="S3669" s="9">
        <f t="shared" si="230"/>
        <v>42173.636793981474</v>
      </c>
      <c r="T3669" s="9">
        <f t="shared" si="231"/>
        <v>42203.636793981474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</v>
      </c>
      <c r="Q3670" s="5" t="s">
        <v>8317</v>
      </c>
      <c r="R3670" t="s">
        <v>8318</v>
      </c>
      <c r="S3670" s="9">
        <f t="shared" si="230"/>
        <v>42185.222824074073</v>
      </c>
      <c r="T3670" s="9">
        <f t="shared" si="231"/>
        <v>42208.439583333333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81.290000000000006</v>
      </c>
      <c r="Q3671" s="5" t="s">
        <v>8317</v>
      </c>
      <c r="R3671" t="s">
        <v>8318</v>
      </c>
      <c r="S3671" s="9">
        <f t="shared" si="230"/>
        <v>42136.341863425921</v>
      </c>
      <c r="T3671" s="9">
        <f t="shared" si="231"/>
        <v>42166.341863425921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20.079999999999998</v>
      </c>
      <c r="Q3672" s="5" t="s">
        <v>8317</v>
      </c>
      <c r="R3672" t="s">
        <v>8318</v>
      </c>
      <c r="S3672" s="9">
        <f t="shared" si="230"/>
        <v>42142.180682870363</v>
      </c>
      <c r="T3672" s="9">
        <f t="shared" si="231"/>
        <v>42155.624999999993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s="5" t="s">
        <v>8317</v>
      </c>
      <c r="R3673" t="s">
        <v>8318</v>
      </c>
      <c r="S3673" s="9">
        <f t="shared" si="230"/>
        <v>41820.294756944444</v>
      </c>
      <c r="T3673" s="9">
        <f t="shared" si="231"/>
        <v>41840.832638888889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53.44</v>
      </c>
      <c r="Q3674" s="5" t="s">
        <v>8317</v>
      </c>
      <c r="R3674" t="s">
        <v>8318</v>
      </c>
      <c r="S3674" s="9">
        <f t="shared" si="230"/>
        <v>41878.613240740735</v>
      </c>
      <c r="T3674" s="9">
        <f t="shared" si="231"/>
        <v>41908.613240740735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39.869999999999997</v>
      </c>
      <c r="Q3675" s="5" t="s">
        <v>8317</v>
      </c>
      <c r="R3675" t="s">
        <v>8318</v>
      </c>
      <c r="S3675" s="9">
        <f t="shared" si="230"/>
        <v>41913.961770833332</v>
      </c>
      <c r="T3675" s="9">
        <f t="shared" si="231"/>
        <v>41948.202777777777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s="5" t="s">
        <v>8317</v>
      </c>
      <c r="R3676" t="s">
        <v>8318</v>
      </c>
      <c r="S3676" s="9">
        <f t="shared" si="230"/>
        <v>42556.539687499993</v>
      </c>
      <c r="T3676" s="9">
        <f t="shared" si="231"/>
        <v>42616.539687499993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s="5" t="s">
        <v>8317</v>
      </c>
      <c r="R3677" t="s">
        <v>8318</v>
      </c>
      <c r="S3677" s="9">
        <f t="shared" si="230"/>
        <v>42493.263680555552</v>
      </c>
      <c r="T3677" s="9">
        <f t="shared" si="231"/>
        <v>42505.624999999993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</v>
      </c>
      <c r="Q3678" s="5" t="s">
        <v>8317</v>
      </c>
      <c r="R3678" t="s">
        <v>8318</v>
      </c>
      <c r="S3678" s="9">
        <f t="shared" si="230"/>
        <v>41876.482453703698</v>
      </c>
      <c r="T3678" s="9">
        <f t="shared" si="231"/>
        <v>41894.482453703698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</v>
      </c>
      <c r="Q3679" s="5" t="s">
        <v>8317</v>
      </c>
      <c r="R3679" t="s">
        <v>8318</v>
      </c>
      <c r="S3679" s="9">
        <f t="shared" si="230"/>
        <v>41802.240949074076</v>
      </c>
      <c r="T3679" s="9">
        <f t="shared" si="231"/>
        <v>41822.832638888889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66.13</v>
      </c>
      <c r="Q3680" s="5" t="s">
        <v>8317</v>
      </c>
      <c r="R3680" t="s">
        <v>8318</v>
      </c>
      <c r="S3680" s="9">
        <f t="shared" si="230"/>
        <v>42120.197893518511</v>
      </c>
      <c r="T3680" s="9">
        <f t="shared" si="231"/>
        <v>42155.197893518511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s="5" t="s">
        <v>8317</v>
      </c>
      <c r="R3681" t="s">
        <v>8318</v>
      </c>
      <c r="S3681" s="9">
        <f t="shared" si="230"/>
        <v>41786.428020833329</v>
      </c>
      <c r="T3681" s="9">
        <f t="shared" si="231"/>
        <v>41820.874305555553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s="5" t="s">
        <v>8317</v>
      </c>
      <c r="R3682" t="s">
        <v>8318</v>
      </c>
      <c r="S3682" s="9">
        <f t="shared" si="230"/>
        <v>42627.120763888888</v>
      </c>
      <c r="T3682" s="9">
        <f t="shared" si="231"/>
        <v>42648.120763888888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62.17</v>
      </c>
      <c r="Q3683" s="5" t="s">
        <v>8317</v>
      </c>
      <c r="R3683" t="s">
        <v>8318</v>
      </c>
      <c r="S3683" s="9">
        <f t="shared" si="230"/>
        <v>42374.318171296291</v>
      </c>
      <c r="T3683" s="9">
        <f t="shared" si="231"/>
        <v>42384.318171296291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s="5" t="s">
        <v>8317</v>
      </c>
      <c r="R3684" t="s">
        <v>8318</v>
      </c>
      <c r="S3684" s="9">
        <f t="shared" si="230"/>
        <v>41772.352060185185</v>
      </c>
      <c r="T3684" s="9">
        <f t="shared" si="231"/>
        <v>41805.957638888889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58.79</v>
      </c>
      <c r="Q3685" s="5" t="s">
        <v>8317</v>
      </c>
      <c r="R3685" t="s">
        <v>8318</v>
      </c>
      <c r="S3685" s="9">
        <f t="shared" si="230"/>
        <v>42632.783518518518</v>
      </c>
      <c r="T3685" s="9">
        <f t="shared" si="231"/>
        <v>42662.783518518518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45.35</v>
      </c>
      <c r="Q3686" s="5" t="s">
        <v>8317</v>
      </c>
      <c r="R3686" t="s">
        <v>8318</v>
      </c>
      <c r="S3686" s="9">
        <f t="shared" si="230"/>
        <v>42218.84706018518</v>
      </c>
      <c r="T3686" s="9">
        <f t="shared" si="231"/>
        <v>42248.84706018518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</v>
      </c>
      <c r="Q3687" s="5" t="s">
        <v>8317</v>
      </c>
      <c r="R3687" t="s">
        <v>8318</v>
      </c>
      <c r="S3687" s="9">
        <f t="shared" si="230"/>
        <v>41753.259942129625</v>
      </c>
      <c r="T3687" s="9">
        <f t="shared" si="231"/>
        <v>41778.541666666664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59.17</v>
      </c>
      <c r="Q3688" s="5" t="s">
        <v>8317</v>
      </c>
      <c r="R3688" t="s">
        <v>8318</v>
      </c>
      <c r="S3688" s="9">
        <f t="shared" si="230"/>
        <v>42230.329398148147</v>
      </c>
      <c r="T3688" s="9">
        <f t="shared" si="231"/>
        <v>42244.832638888889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s="5" t="s">
        <v>8317</v>
      </c>
      <c r="R3689" t="s">
        <v>8318</v>
      </c>
      <c r="S3689" s="9">
        <f t="shared" si="230"/>
        <v>41786.884895833333</v>
      </c>
      <c r="T3689" s="9">
        <f t="shared" si="231"/>
        <v>41816.884895833333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83.97</v>
      </c>
      <c r="Q3690" s="5" t="s">
        <v>8317</v>
      </c>
      <c r="R3690" t="s">
        <v>8318</v>
      </c>
      <c r="S3690" s="9">
        <f t="shared" si="230"/>
        <v>41829.453749999993</v>
      </c>
      <c r="T3690" s="9">
        <f t="shared" si="231"/>
        <v>41859.453749999993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57.26</v>
      </c>
      <c r="Q3691" s="5" t="s">
        <v>8317</v>
      </c>
      <c r="R3691" t="s">
        <v>8318</v>
      </c>
      <c r="S3691" s="9">
        <f t="shared" si="230"/>
        <v>42147.49350694444</v>
      </c>
      <c r="T3691" s="9">
        <f t="shared" si="231"/>
        <v>42176.600694444445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s="5" t="s">
        <v>8317</v>
      </c>
      <c r="R3692" t="s">
        <v>8318</v>
      </c>
      <c r="S3692" s="9">
        <f t="shared" si="230"/>
        <v>41940.26484953703</v>
      </c>
      <c r="T3692" s="9">
        <f t="shared" si="231"/>
        <v>41970.306516203702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</v>
      </c>
      <c r="Q3693" s="5" t="s">
        <v>8317</v>
      </c>
      <c r="R3693" t="s">
        <v>8318</v>
      </c>
      <c r="S3693" s="9">
        <f t="shared" si="230"/>
        <v>42020.367233796293</v>
      </c>
      <c r="T3693" s="9">
        <f t="shared" si="231"/>
        <v>42064.874305555553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s="5" t="s">
        <v>8317</v>
      </c>
      <c r="R3694" t="s">
        <v>8318</v>
      </c>
      <c r="S3694" s="9">
        <f t="shared" si="230"/>
        <v>41891.631701388884</v>
      </c>
      <c r="T3694" s="9">
        <f t="shared" si="231"/>
        <v>41900.666666666664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30.71</v>
      </c>
      <c r="Q3695" s="5" t="s">
        <v>8317</v>
      </c>
      <c r="R3695" t="s">
        <v>8318</v>
      </c>
      <c r="S3695" s="9">
        <f t="shared" si="230"/>
        <v>42308.85797453703</v>
      </c>
      <c r="T3695" s="9">
        <f t="shared" si="231"/>
        <v>42338.604166666664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62.67</v>
      </c>
      <c r="Q3696" s="5" t="s">
        <v>8317</v>
      </c>
      <c r="R3696" t="s">
        <v>8318</v>
      </c>
      <c r="S3696" s="9">
        <f t="shared" si="230"/>
        <v>42489.800543981481</v>
      </c>
      <c r="T3696" s="9">
        <f t="shared" si="231"/>
        <v>42526.749999999993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121.36</v>
      </c>
      <c r="Q3697" s="5" t="s">
        <v>8317</v>
      </c>
      <c r="R3697" t="s">
        <v>8318</v>
      </c>
      <c r="S3697" s="9">
        <f t="shared" si="230"/>
        <v>41995.537152777775</v>
      </c>
      <c r="T3697" s="9">
        <f t="shared" si="231"/>
        <v>42015.537152777775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s="5" t="s">
        <v>8317</v>
      </c>
      <c r="R3698" t="s">
        <v>8318</v>
      </c>
      <c r="S3698" s="9">
        <f t="shared" si="230"/>
        <v>41988.283749999995</v>
      </c>
      <c r="T3698" s="9">
        <f t="shared" si="231"/>
        <v>42048.283749999995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s="5" t="s">
        <v>8317</v>
      </c>
      <c r="R3699" t="s">
        <v>8318</v>
      </c>
      <c r="S3699" s="9">
        <f t="shared" si="230"/>
        <v>42479.1325</v>
      </c>
      <c r="T3699" s="9">
        <f t="shared" si="231"/>
        <v>42500.1325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40.630000000000003</v>
      </c>
      <c r="Q3700" s="5" t="s">
        <v>8317</v>
      </c>
      <c r="R3700" t="s">
        <v>8318</v>
      </c>
      <c r="S3700" s="9">
        <f t="shared" si="230"/>
        <v>42401.473229166666</v>
      </c>
      <c r="T3700" s="9">
        <f t="shared" si="231"/>
        <v>42431.473229166666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s="5" t="s">
        <v>8317</v>
      </c>
      <c r="R3701" t="s">
        <v>8318</v>
      </c>
      <c r="S3701" s="9">
        <f t="shared" si="230"/>
        <v>41897.268703703703</v>
      </c>
      <c r="T3701" s="9">
        <f t="shared" si="231"/>
        <v>41927.268703703703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33.67</v>
      </c>
      <c r="Q3702" s="5" t="s">
        <v>8317</v>
      </c>
      <c r="R3702" t="s">
        <v>8318</v>
      </c>
      <c r="S3702" s="9">
        <f t="shared" si="230"/>
        <v>41882.25231481481</v>
      </c>
      <c r="T3702" s="9">
        <f t="shared" si="231"/>
        <v>41912.333333333328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38.590000000000003</v>
      </c>
      <c r="Q3703" s="5" t="s">
        <v>8317</v>
      </c>
      <c r="R3703" t="s">
        <v>8318</v>
      </c>
      <c r="S3703" s="9">
        <f t="shared" si="230"/>
        <v>42129.208252314813</v>
      </c>
      <c r="T3703" s="9">
        <f t="shared" si="231"/>
        <v>42159.208252314813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155.94999999999999</v>
      </c>
      <c r="Q3704" s="5" t="s">
        <v>8317</v>
      </c>
      <c r="R3704" t="s">
        <v>8318</v>
      </c>
      <c r="S3704" s="9">
        <f t="shared" si="230"/>
        <v>42524.204675925925</v>
      </c>
      <c r="T3704" s="9">
        <f t="shared" si="231"/>
        <v>42561.624305555553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s="5" t="s">
        <v>8317</v>
      </c>
      <c r="R3705" t="s">
        <v>8318</v>
      </c>
      <c r="S3705" s="9">
        <f t="shared" si="230"/>
        <v>42556.171157407407</v>
      </c>
      <c r="T3705" s="9">
        <f t="shared" si="231"/>
        <v>42594.957638888889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15.15</v>
      </c>
      <c r="Q3706" s="5" t="s">
        <v>8317</v>
      </c>
      <c r="R3706" t="s">
        <v>8318</v>
      </c>
      <c r="S3706" s="9">
        <f t="shared" si="230"/>
        <v>42461.356412037036</v>
      </c>
      <c r="T3706" s="9">
        <f t="shared" si="231"/>
        <v>42521.356412037036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83.57</v>
      </c>
      <c r="Q3707" s="5" t="s">
        <v>8317</v>
      </c>
      <c r="R3707" t="s">
        <v>8318</v>
      </c>
      <c r="S3707" s="9">
        <f t="shared" si="230"/>
        <v>41792.209652777776</v>
      </c>
      <c r="T3707" s="9">
        <f t="shared" si="231"/>
        <v>41813.416666666664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s="5" t="s">
        <v>8317</v>
      </c>
      <c r="R3708" t="s">
        <v>8318</v>
      </c>
      <c r="S3708" s="9">
        <f t="shared" si="230"/>
        <v>41879.580428240741</v>
      </c>
      <c r="T3708" s="9">
        <f t="shared" si="231"/>
        <v>41894.580428240741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s="5" t="s">
        <v>8317</v>
      </c>
      <c r="R3709" t="s">
        <v>8318</v>
      </c>
      <c r="S3709" s="9">
        <f t="shared" si="230"/>
        <v>42551.715023148143</v>
      </c>
      <c r="T3709" s="9">
        <f t="shared" si="231"/>
        <v>42572.893055555549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s="5" t="s">
        <v>8317</v>
      </c>
      <c r="R3710" t="s">
        <v>8318</v>
      </c>
      <c r="S3710" s="9">
        <f t="shared" si="230"/>
        <v>41809.808865740742</v>
      </c>
      <c r="T3710" s="9">
        <f t="shared" si="231"/>
        <v>41823.808865740742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</v>
      </c>
      <c r="Q3711" s="5" t="s">
        <v>8317</v>
      </c>
      <c r="R3711" t="s">
        <v>8318</v>
      </c>
      <c r="S3711" s="9">
        <f t="shared" si="230"/>
        <v>41785.374374999999</v>
      </c>
      <c r="T3711" s="9">
        <f t="shared" si="231"/>
        <v>41815.374374999999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67.959999999999994</v>
      </c>
      <c r="Q3712" s="5" t="s">
        <v>8317</v>
      </c>
      <c r="R3712" t="s">
        <v>8318</v>
      </c>
      <c r="S3712" s="9">
        <f t="shared" si="230"/>
        <v>42072.242916666662</v>
      </c>
      <c r="T3712" s="9">
        <f t="shared" si="231"/>
        <v>42097.242916666662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s="5" t="s">
        <v>8317</v>
      </c>
      <c r="R3713" t="s">
        <v>8318</v>
      </c>
      <c r="S3713" s="9">
        <f t="shared" si="230"/>
        <v>41779.3908912037</v>
      </c>
      <c r="T3713" s="9">
        <f t="shared" si="231"/>
        <v>41805.333333333328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ROUND((E3714/D3714*100),2)</f>
        <v>153.72999999999999</v>
      </c>
      <c r="P3714">
        <f t="shared" ref="P3714:P3777" si="233">ROUND((E3714/L3714),2)</f>
        <v>110.87</v>
      </c>
      <c r="Q3714" s="5" t="s">
        <v>8317</v>
      </c>
      <c r="R3714" t="s">
        <v>8318</v>
      </c>
      <c r="S3714" s="9">
        <f t="shared" si="230"/>
        <v>42133.838738425919</v>
      </c>
      <c r="T3714" s="9">
        <f t="shared" si="231"/>
        <v>42154.957638888889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101.5</v>
      </c>
      <c r="P3715">
        <f t="shared" si="233"/>
        <v>106.84</v>
      </c>
      <c r="Q3715" s="5" t="s">
        <v>8317</v>
      </c>
      <c r="R3715" t="s">
        <v>8318</v>
      </c>
      <c r="S3715" s="9">
        <f t="shared" ref="S3715:S3778" si="234">(J3715/86400)+25569+(-8/24)</f>
        <v>42505.404699074068</v>
      </c>
      <c r="T3715" s="9">
        <f t="shared" ref="T3715:T3778" si="235">(I3715/86400)+25569+(-8/24)</f>
        <v>42525.404699074068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s="5" t="s">
        <v>8317</v>
      </c>
      <c r="R3716" t="s">
        <v>8318</v>
      </c>
      <c r="S3716" s="9">
        <f t="shared" si="234"/>
        <v>42118.222997685181</v>
      </c>
      <c r="T3716" s="9">
        <f t="shared" si="235"/>
        <v>42149.832638888889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s="5" t="s">
        <v>8317</v>
      </c>
      <c r="R3717" t="s">
        <v>8318</v>
      </c>
      <c r="S3717" s="9">
        <f t="shared" si="234"/>
        <v>42036.662256944437</v>
      </c>
      <c r="T3717" s="9">
        <f t="shared" si="235"/>
        <v>42094.202777777777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s="5" t="s">
        <v>8317</v>
      </c>
      <c r="R3718" t="s">
        <v>8318</v>
      </c>
      <c r="S3718" s="9">
        <f t="shared" si="234"/>
        <v>42360.554502314808</v>
      </c>
      <c r="T3718" s="9">
        <f t="shared" si="235"/>
        <v>42390.554502314808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s="5" t="s">
        <v>8317</v>
      </c>
      <c r="R3719" t="s">
        <v>8318</v>
      </c>
      <c r="S3719" s="9">
        <f t="shared" si="234"/>
        <v>42102.532974537033</v>
      </c>
      <c r="T3719" s="9">
        <f t="shared" si="235"/>
        <v>42133.532974537033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s="5" t="s">
        <v>8317</v>
      </c>
      <c r="R3720" t="s">
        <v>8318</v>
      </c>
      <c r="S3720" s="9">
        <f t="shared" si="234"/>
        <v>42032.382812499993</v>
      </c>
      <c r="T3720" s="9">
        <f t="shared" si="235"/>
        <v>42062.382812499993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s="5" t="s">
        <v>8317</v>
      </c>
      <c r="R3721" t="s">
        <v>8318</v>
      </c>
      <c r="S3721" s="9">
        <f t="shared" si="234"/>
        <v>42147.396597222221</v>
      </c>
      <c r="T3721" s="9">
        <f t="shared" si="235"/>
        <v>42177.396597222221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s="5" t="s">
        <v>8317</v>
      </c>
      <c r="R3722" t="s">
        <v>8318</v>
      </c>
      <c r="S3722" s="9">
        <f t="shared" si="234"/>
        <v>42165.659791666665</v>
      </c>
      <c r="T3722" s="9">
        <f t="shared" si="235"/>
        <v>42187.659791666665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s="5" t="s">
        <v>8317</v>
      </c>
      <c r="R3723" t="s">
        <v>8318</v>
      </c>
      <c r="S3723" s="9">
        <f t="shared" si="234"/>
        <v>41927.602824074071</v>
      </c>
      <c r="T3723" s="9">
        <f t="shared" si="235"/>
        <v>41948.644490740735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s="5" t="s">
        <v>8317</v>
      </c>
      <c r="R3724" t="s">
        <v>8318</v>
      </c>
      <c r="S3724" s="9">
        <f t="shared" si="234"/>
        <v>42381.338506944441</v>
      </c>
      <c r="T3724" s="9">
        <f t="shared" si="235"/>
        <v>42411.624305555553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s="5" t="s">
        <v>8317</v>
      </c>
      <c r="R3725" t="s">
        <v>8318</v>
      </c>
      <c r="S3725" s="9">
        <f t="shared" si="234"/>
        <v>41943.419699074067</v>
      </c>
      <c r="T3725" s="9">
        <f t="shared" si="235"/>
        <v>41973.461365740739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s="5" t="s">
        <v>8317</v>
      </c>
      <c r="R3726" t="s">
        <v>8318</v>
      </c>
      <c r="S3726" s="9">
        <f t="shared" si="234"/>
        <v>42465.158101851848</v>
      </c>
      <c r="T3726" s="9">
        <f t="shared" si="235"/>
        <v>42494.624999999993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s="5" t="s">
        <v>8317</v>
      </c>
      <c r="R3727" t="s">
        <v>8318</v>
      </c>
      <c r="S3727" s="9">
        <f t="shared" si="234"/>
        <v>42401.611886574072</v>
      </c>
      <c r="T3727" s="9">
        <f t="shared" si="235"/>
        <v>42418.562499999993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s="5" t="s">
        <v>8317</v>
      </c>
      <c r="R3728" t="s">
        <v>8318</v>
      </c>
      <c r="S3728" s="9">
        <f t="shared" si="234"/>
        <v>42461.807534722218</v>
      </c>
      <c r="T3728" s="9">
        <f t="shared" si="235"/>
        <v>42489.541666666664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s="5" t="s">
        <v>8317</v>
      </c>
      <c r="R3729" t="s">
        <v>8318</v>
      </c>
      <c r="S3729" s="9">
        <f t="shared" si="234"/>
        <v>42632.014976851853</v>
      </c>
      <c r="T3729" s="9">
        <f t="shared" si="235"/>
        <v>42662.871527777774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</v>
      </c>
      <c r="Q3730" s="5" t="s">
        <v>8317</v>
      </c>
      <c r="R3730" t="s">
        <v>8318</v>
      </c>
      <c r="S3730" s="9">
        <f t="shared" si="234"/>
        <v>42204.837685185186</v>
      </c>
      <c r="T3730" s="9">
        <f t="shared" si="235"/>
        <v>42234.837685185186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s="5" t="s">
        <v>8317</v>
      </c>
      <c r="R3731" t="s">
        <v>8318</v>
      </c>
      <c r="S3731" s="9">
        <f t="shared" si="234"/>
        <v>42040.871666666666</v>
      </c>
      <c r="T3731" s="9">
        <f t="shared" si="235"/>
        <v>42085.829999999994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s="5" t="s">
        <v>8317</v>
      </c>
      <c r="R3732" t="s">
        <v>8318</v>
      </c>
      <c r="S3732" s="9">
        <f t="shared" si="234"/>
        <v>42203.34443287037</v>
      </c>
      <c r="T3732" s="9">
        <f t="shared" si="235"/>
        <v>42233.34443287037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51.67</v>
      </c>
      <c r="Q3733" s="5" t="s">
        <v>8317</v>
      </c>
      <c r="R3733" t="s">
        <v>8318</v>
      </c>
      <c r="S3733" s="9">
        <f t="shared" si="234"/>
        <v>41983.419513888883</v>
      </c>
      <c r="T3733" s="9">
        <f t="shared" si="235"/>
        <v>42013.807638888888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s="5" t="s">
        <v>8317</v>
      </c>
      <c r="R3734" t="s">
        <v>8318</v>
      </c>
      <c r="S3734" s="9">
        <f t="shared" si="234"/>
        <v>41968.344131944446</v>
      </c>
      <c r="T3734" s="9">
        <f t="shared" si="235"/>
        <v>42028.166666666664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s="5" t="s">
        <v>8317</v>
      </c>
      <c r="R3735" t="s">
        <v>8318</v>
      </c>
      <c r="S3735" s="9">
        <f t="shared" si="234"/>
        <v>42102.691064814811</v>
      </c>
      <c r="T3735" s="9">
        <f t="shared" si="235"/>
        <v>42112.604166666664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s="5" t="s">
        <v>8317</v>
      </c>
      <c r="R3736" t="s">
        <v>8318</v>
      </c>
      <c r="S3736" s="9">
        <f t="shared" si="234"/>
        <v>42089.568240740737</v>
      </c>
      <c r="T3736" s="9">
        <f t="shared" si="235"/>
        <v>42149.568240740737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s="5" t="s">
        <v>8317</v>
      </c>
      <c r="R3737" t="s">
        <v>8318</v>
      </c>
      <c r="S3737" s="9">
        <f t="shared" si="234"/>
        <v>42122.359826388885</v>
      </c>
      <c r="T3737" s="9">
        <f t="shared" si="235"/>
        <v>42152.359826388885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s="5" t="s">
        <v>8317</v>
      </c>
      <c r="R3738" t="s">
        <v>8318</v>
      </c>
      <c r="S3738" s="9">
        <f t="shared" si="234"/>
        <v>42048.378391203696</v>
      </c>
      <c r="T3738" s="9">
        <f t="shared" si="235"/>
        <v>42086.416666666664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s="5" t="s">
        <v>8317</v>
      </c>
      <c r="R3739" t="s">
        <v>8318</v>
      </c>
      <c r="S3739" s="9">
        <f t="shared" si="234"/>
        <v>42297.357673611106</v>
      </c>
      <c r="T3739" s="9">
        <f t="shared" si="235"/>
        <v>42319.957638888889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s="5" t="s">
        <v>8317</v>
      </c>
      <c r="R3740" t="s">
        <v>8318</v>
      </c>
      <c r="S3740" s="9">
        <f t="shared" si="234"/>
        <v>41813.605381944442</v>
      </c>
      <c r="T3740" s="9">
        <f t="shared" si="235"/>
        <v>41835.583333333328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100.63</v>
      </c>
      <c r="Q3741" s="5" t="s">
        <v>8317</v>
      </c>
      <c r="R3741" t="s">
        <v>8318</v>
      </c>
      <c r="S3741" s="9">
        <f t="shared" si="234"/>
        <v>42548.116527777776</v>
      </c>
      <c r="T3741" s="9">
        <f t="shared" si="235"/>
        <v>42568.116527777776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</v>
      </c>
      <c r="Q3742" s="5" t="s">
        <v>8317</v>
      </c>
      <c r="R3742" t="s">
        <v>8318</v>
      </c>
      <c r="S3742" s="9">
        <f t="shared" si="234"/>
        <v>41832.756423611107</v>
      </c>
      <c r="T3742" s="9">
        <f t="shared" si="235"/>
        <v>41862.745810185181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s="5" t="s">
        <v>8317</v>
      </c>
      <c r="R3743" t="s">
        <v>8318</v>
      </c>
      <c r="S3743" s="9">
        <f t="shared" si="234"/>
        <v>42325.587384259255</v>
      </c>
      <c r="T3743" s="9">
        <f t="shared" si="235"/>
        <v>42355.587384259255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s="5" t="s">
        <v>8317</v>
      </c>
      <c r="R3744" t="s">
        <v>8318</v>
      </c>
      <c r="S3744" s="9">
        <f t="shared" si="234"/>
        <v>41857.881296296291</v>
      </c>
      <c r="T3744" s="9">
        <f t="shared" si="235"/>
        <v>41887.881296296291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s="5" t="s">
        <v>8317</v>
      </c>
      <c r="R3745" t="s">
        <v>8318</v>
      </c>
      <c r="S3745" s="9">
        <f t="shared" si="234"/>
        <v>41793.376898148148</v>
      </c>
      <c r="T3745" s="9">
        <f t="shared" si="235"/>
        <v>41823.376898148148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s="5" t="s">
        <v>8317</v>
      </c>
      <c r="R3746" t="s">
        <v>8318</v>
      </c>
      <c r="S3746" s="9">
        <f t="shared" si="234"/>
        <v>41793.480925925927</v>
      </c>
      <c r="T3746" s="9">
        <f t="shared" si="235"/>
        <v>41824.832638888889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s="5" t="s">
        <v>8317</v>
      </c>
      <c r="R3747" t="s">
        <v>8318</v>
      </c>
      <c r="S3747" s="9">
        <f t="shared" si="234"/>
        <v>41831.364606481475</v>
      </c>
      <c r="T3747" s="9">
        <f t="shared" si="235"/>
        <v>41861.364606481475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s="5" t="s">
        <v>8317</v>
      </c>
      <c r="R3748" t="s">
        <v>8318</v>
      </c>
      <c r="S3748" s="9">
        <f t="shared" si="234"/>
        <v>42621.05600694444</v>
      </c>
      <c r="T3748" s="9">
        <f t="shared" si="235"/>
        <v>42651.05600694444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s="5" t="s">
        <v>8317</v>
      </c>
      <c r="R3749" t="s">
        <v>8318</v>
      </c>
      <c r="S3749" s="9">
        <f t="shared" si="234"/>
        <v>42163.966388888883</v>
      </c>
      <c r="T3749" s="9">
        <f t="shared" si="235"/>
        <v>42190.624305555553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s="5" t="s">
        <v>8317</v>
      </c>
      <c r="R3750" t="s">
        <v>8359</v>
      </c>
      <c r="S3750" s="9">
        <f t="shared" si="234"/>
        <v>42395.373101851852</v>
      </c>
      <c r="T3750" s="9">
        <f t="shared" si="235"/>
        <v>42415.915972222218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s="5" t="s">
        <v>8317</v>
      </c>
      <c r="R3751" t="s">
        <v>8359</v>
      </c>
      <c r="S3751" s="9">
        <f t="shared" si="234"/>
        <v>42457.793842592589</v>
      </c>
      <c r="T3751" s="9">
        <f t="shared" si="235"/>
        <v>42488.832638888889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s="5" t="s">
        <v>8317</v>
      </c>
      <c r="R3752" t="s">
        <v>8359</v>
      </c>
      <c r="S3752" s="9">
        <f t="shared" si="234"/>
        <v>42016.648240740738</v>
      </c>
      <c r="T3752" s="9">
        <f t="shared" si="235"/>
        <v>42044.999305555553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</v>
      </c>
      <c r="Q3753" s="5" t="s">
        <v>8317</v>
      </c>
      <c r="R3753" t="s">
        <v>8359</v>
      </c>
      <c r="S3753" s="9">
        <f t="shared" si="234"/>
        <v>42402.702233796292</v>
      </c>
      <c r="T3753" s="9">
        <f t="shared" si="235"/>
        <v>42462.660567129627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s="5" t="s">
        <v>8317</v>
      </c>
      <c r="R3754" t="s">
        <v>8359</v>
      </c>
      <c r="S3754" s="9">
        <f t="shared" si="234"/>
        <v>42619.469155092585</v>
      </c>
      <c r="T3754" s="9">
        <f t="shared" si="235"/>
        <v>42659.541666666664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</v>
      </c>
      <c r="Q3755" s="5" t="s">
        <v>8317</v>
      </c>
      <c r="R3755" t="s">
        <v>8359</v>
      </c>
      <c r="S3755" s="9">
        <f t="shared" si="234"/>
        <v>42128.490740740737</v>
      </c>
      <c r="T3755" s="9">
        <f t="shared" si="235"/>
        <v>42157.666666666664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s="5" t="s">
        <v>8317</v>
      </c>
      <c r="R3756" t="s">
        <v>8359</v>
      </c>
      <c r="S3756" s="9">
        <f t="shared" si="234"/>
        <v>41808.54788194444</v>
      </c>
      <c r="T3756" s="9">
        <f t="shared" si="235"/>
        <v>41845.874305555553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25.46</v>
      </c>
      <c r="Q3757" s="5" t="s">
        <v>8317</v>
      </c>
      <c r="R3757" t="s">
        <v>8359</v>
      </c>
      <c r="S3757" s="9">
        <f t="shared" si="234"/>
        <v>42445.533645833326</v>
      </c>
      <c r="T3757" s="9">
        <f t="shared" si="235"/>
        <v>42475.533645833326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267.64999999999998</v>
      </c>
      <c r="Q3758" s="5" t="s">
        <v>8317</v>
      </c>
      <c r="R3758" t="s">
        <v>8359</v>
      </c>
      <c r="S3758" s="9">
        <f t="shared" si="234"/>
        <v>41771.481458333328</v>
      </c>
      <c r="T3758" s="9">
        <f t="shared" si="235"/>
        <v>41801.481458333328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s="5" t="s">
        <v>8317</v>
      </c>
      <c r="R3759" t="s">
        <v>8359</v>
      </c>
      <c r="S3759" s="9">
        <f t="shared" si="234"/>
        <v>41954.517534722218</v>
      </c>
      <c r="T3759" s="9">
        <f t="shared" si="235"/>
        <v>41974.517534722218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59.04</v>
      </c>
      <c r="Q3760" s="5" t="s">
        <v>8317</v>
      </c>
      <c r="R3760" t="s">
        <v>8359</v>
      </c>
      <c r="S3760" s="9">
        <f t="shared" si="234"/>
        <v>41747.138171296298</v>
      </c>
      <c r="T3760" s="9">
        <f t="shared" si="235"/>
        <v>41777.875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50.11</v>
      </c>
      <c r="Q3761" s="5" t="s">
        <v>8317</v>
      </c>
      <c r="R3761" t="s">
        <v>8359</v>
      </c>
      <c r="S3761" s="9">
        <f t="shared" si="234"/>
        <v>42181.774918981479</v>
      </c>
      <c r="T3761" s="9">
        <f t="shared" si="235"/>
        <v>42241.774918981479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</v>
      </c>
      <c r="Q3762" s="5" t="s">
        <v>8317</v>
      </c>
      <c r="R3762" t="s">
        <v>8359</v>
      </c>
      <c r="S3762" s="9">
        <f t="shared" si="234"/>
        <v>41739.191967592589</v>
      </c>
      <c r="T3762" s="9">
        <f t="shared" si="235"/>
        <v>41764.191967592589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s="5" t="s">
        <v>8317</v>
      </c>
      <c r="R3763" t="s">
        <v>8359</v>
      </c>
      <c r="S3763" s="9">
        <f t="shared" si="234"/>
        <v>42173.133530092593</v>
      </c>
      <c r="T3763" s="9">
        <f t="shared" si="235"/>
        <v>42226.624999999993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s="5" t="s">
        <v>8317</v>
      </c>
      <c r="R3764" t="s">
        <v>8359</v>
      </c>
      <c r="S3764" s="9">
        <f t="shared" si="234"/>
        <v>42193.480196759258</v>
      </c>
      <c r="T3764" s="9">
        <f t="shared" si="235"/>
        <v>42218.480196759258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s="5" t="s">
        <v>8317</v>
      </c>
      <c r="R3765" t="s">
        <v>8359</v>
      </c>
      <c r="S3765" s="9">
        <f t="shared" si="234"/>
        <v>42065.416967592588</v>
      </c>
      <c r="T3765" s="9">
        <f t="shared" si="235"/>
        <v>42095.375300925924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s="5" t="s">
        <v>8317</v>
      </c>
      <c r="R3766" t="s">
        <v>8359</v>
      </c>
      <c r="S3766" s="9">
        <f t="shared" si="234"/>
        <v>42499.509629629632</v>
      </c>
      <c r="T3766" s="9">
        <f t="shared" si="235"/>
        <v>42518.691666666666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74.22</v>
      </c>
      <c r="Q3767" s="5" t="s">
        <v>8317</v>
      </c>
      <c r="R3767" t="s">
        <v>8359</v>
      </c>
      <c r="S3767" s="9">
        <f t="shared" si="234"/>
        <v>41820.443078703705</v>
      </c>
      <c r="T3767" s="9">
        <f t="shared" si="235"/>
        <v>41850.443078703705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106.93</v>
      </c>
      <c r="Q3768" s="5" t="s">
        <v>8317</v>
      </c>
      <c r="R3768" t="s">
        <v>8359</v>
      </c>
      <c r="S3768" s="9">
        <f t="shared" si="234"/>
        <v>41787.833854166667</v>
      </c>
      <c r="T3768" s="9">
        <f t="shared" si="235"/>
        <v>41822.833854166667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41.7</v>
      </c>
      <c r="Q3769" s="5" t="s">
        <v>8317</v>
      </c>
      <c r="R3769" t="s">
        <v>8359</v>
      </c>
      <c r="S3769" s="9">
        <f t="shared" si="234"/>
        <v>42049.686307870368</v>
      </c>
      <c r="T3769" s="9">
        <f t="shared" si="235"/>
        <v>42063.874305555553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74.239999999999995</v>
      </c>
      <c r="Q3770" s="5" t="s">
        <v>8317</v>
      </c>
      <c r="R3770" t="s">
        <v>8359</v>
      </c>
      <c r="S3770" s="9">
        <f t="shared" si="234"/>
        <v>41772.394560185181</v>
      </c>
      <c r="T3770" s="9">
        <f t="shared" si="235"/>
        <v>41802.394560185181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s="5" t="s">
        <v>8317</v>
      </c>
      <c r="R3771" t="s">
        <v>8359</v>
      </c>
      <c r="S3771" s="9">
        <f t="shared" si="234"/>
        <v>42445.264803240738</v>
      </c>
      <c r="T3771" s="9">
        <f t="shared" si="235"/>
        <v>42475.264803240738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s="5" t="s">
        <v>8317</v>
      </c>
      <c r="R3772" t="s">
        <v>8359</v>
      </c>
      <c r="S3772" s="9">
        <f t="shared" si="234"/>
        <v>42138.597337962965</v>
      </c>
      <c r="T3772" s="9">
        <f t="shared" si="235"/>
        <v>42168.597337962965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s="5" t="s">
        <v>8317</v>
      </c>
      <c r="R3773" t="s">
        <v>8359</v>
      </c>
      <c r="S3773" s="9">
        <f t="shared" si="234"/>
        <v>42493.52375</v>
      </c>
      <c r="T3773" s="9">
        <f t="shared" si="235"/>
        <v>42507.666666666664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s="5" t="s">
        <v>8317</v>
      </c>
      <c r="R3774" t="s">
        <v>8359</v>
      </c>
      <c r="S3774" s="9">
        <f t="shared" si="234"/>
        <v>42682.283634259256</v>
      </c>
      <c r="T3774" s="9">
        <f t="shared" si="235"/>
        <v>42702.916666666664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</v>
      </c>
      <c r="Q3775" s="5" t="s">
        <v>8317</v>
      </c>
      <c r="R3775" t="s">
        <v>8359</v>
      </c>
      <c r="S3775" s="9">
        <f t="shared" si="234"/>
        <v>42655.671840277777</v>
      </c>
      <c r="T3775" s="9">
        <f t="shared" si="235"/>
        <v>42688.755555555552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s="5" t="s">
        <v>8317</v>
      </c>
      <c r="R3776" t="s">
        <v>8359</v>
      </c>
      <c r="S3776" s="9">
        <f t="shared" si="234"/>
        <v>42087.458969907406</v>
      </c>
      <c r="T3776" s="9">
        <f t="shared" si="235"/>
        <v>42103.458969907406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</v>
      </c>
      <c r="Q3777" s="5" t="s">
        <v>8317</v>
      </c>
      <c r="R3777" t="s">
        <v>8359</v>
      </c>
      <c r="S3777" s="9">
        <f t="shared" si="234"/>
        <v>42075.609293981477</v>
      </c>
      <c r="T3777" s="9">
        <f t="shared" si="235"/>
        <v>42102.833333333336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ROUND((E3778/D3778*100),2)</f>
        <v>106.71</v>
      </c>
      <c r="P3778">
        <f t="shared" ref="P3778:P3841" si="237">ROUND((E3778/L3778),2)</f>
        <v>90.82</v>
      </c>
      <c r="Q3778" s="5" t="s">
        <v>8317</v>
      </c>
      <c r="R3778" t="s">
        <v>8359</v>
      </c>
      <c r="S3778" s="9">
        <f t="shared" si="234"/>
        <v>41814.034467592588</v>
      </c>
      <c r="T3778" s="9">
        <f t="shared" si="235"/>
        <v>41851.708333333328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si="237"/>
        <v>48.54</v>
      </c>
      <c r="Q3779" s="5" t="s">
        <v>8317</v>
      </c>
      <c r="R3779" t="s">
        <v>8359</v>
      </c>
      <c r="S3779" s="9">
        <f t="shared" ref="S3779:S3842" si="238">(J3779/86400)+25569+(-8/24)</f>
        <v>41886.778020833335</v>
      </c>
      <c r="T3779" s="9">
        <f t="shared" ref="T3779:T3842" si="239">(I3779/86400)+25569+(-8/24)</f>
        <v>41908.833333333328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s="5" t="s">
        <v>8317</v>
      </c>
      <c r="R3780" t="s">
        <v>8359</v>
      </c>
      <c r="S3780" s="9">
        <f t="shared" si="238"/>
        <v>41989.485879629625</v>
      </c>
      <c r="T3780" s="9">
        <f t="shared" si="239"/>
        <v>42049.485879629625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s="5" t="s">
        <v>8317</v>
      </c>
      <c r="R3781" t="s">
        <v>8359</v>
      </c>
      <c r="S3781" s="9">
        <f t="shared" si="238"/>
        <v>42425.402083333327</v>
      </c>
      <c r="T3781" s="9">
        <f t="shared" si="239"/>
        <v>42455.360416666663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s="5" t="s">
        <v>8317</v>
      </c>
      <c r="R3782" t="s">
        <v>8359</v>
      </c>
      <c r="S3782" s="9">
        <f t="shared" si="238"/>
        <v>42165.886400462965</v>
      </c>
      <c r="T3782" s="9">
        <f t="shared" si="239"/>
        <v>42198.504166666666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s="5" t="s">
        <v>8317</v>
      </c>
      <c r="R3783" t="s">
        <v>8359</v>
      </c>
      <c r="S3783" s="9">
        <f t="shared" si="238"/>
        <v>41865.549594907403</v>
      </c>
      <c r="T3783" s="9">
        <f t="shared" si="239"/>
        <v>41890.549594907403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s="5" t="s">
        <v>8317</v>
      </c>
      <c r="R3784" t="s">
        <v>8359</v>
      </c>
      <c r="S3784" s="9">
        <f t="shared" si="238"/>
        <v>42546.528900462959</v>
      </c>
      <c r="T3784" s="9">
        <f t="shared" si="239"/>
        <v>42575.624999999993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s="5" t="s">
        <v>8317</v>
      </c>
      <c r="R3785" t="s">
        <v>8359</v>
      </c>
      <c r="S3785" s="9">
        <f t="shared" si="238"/>
        <v>42419.806944444441</v>
      </c>
      <c r="T3785" s="9">
        <f t="shared" si="239"/>
        <v>42444.333333333336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s="5" t="s">
        <v>8317</v>
      </c>
      <c r="R3786" t="s">
        <v>8359</v>
      </c>
      <c r="S3786" s="9">
        <f t="shared" si="238"/>
        <v>42531.647361111107</v>
      </c>
      <c r="T3786" s="9">
        <f t="shared" si="239"/>
        <v>42561.647361111107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s="5" t="s">
        <v>8317</v>
      </c>
      <c r="R3787" t="s">
        <v>8359</v>
      </c>
      <c r="S3787" s="9">
        <f t="shared" si="238"/>
        <v>42548.305196759255</v>
      </c>
      <c r="T3787" s="9">
        <f t="shared" si="239"/>
        <v>42584.085416666661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s="5" t="s">
        <v>8317</v>
      </c>
      <c r="R3788" t="s">
        <v>8359</v>
      </c>
      <c r="S3788" s="9">
        <f t="shared" si="238"/>
        <v>42486.704571759255</v>
      </c>
      <c r="T3788" s="9">
        <f t="shared" si="239"/>
        <v>42516.704571759255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s="5" t="s">
        <v>8317</v>
      </c>
      <c r="R3789" t="s">
        <v>8359</v>
      </c>
      <c r="S3789" s="9">
        <f t="shared" si="238"/>
        <v>42167.201458333329</v>
      </c>
      <c r="T3789" s="9">
        <f t="shared" si="239"/>
        <v>42195.832638888889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s="5" t="s">
        <v>8317</v>
      </c>
      <c r="R3790" t="s">
        <v>8359</v>
      </c>
      <c r="S3790" s="9">
        <f t="shared" si="238"/>
        <v>42333.362488425926</v>
      </c>
      <c r="T3790" s="9">
        <f t="shared" si="239"/>
        <v>42361.345833333333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s="5" t="s">
        <v>8317</v>
      </c>
      <c r="R3791" t="s">
        <v>8359</v>
      </c>
      <c r="S3791" s="9">
        <f t="shared" si="238"/>
        <v>42138.465486111112</v>
      </c>
      <c r="T3791" s="9">
        <f t="shared" si="239"/>
        <v>42170.465486111112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s="5" t="s">
        <v>8317</v>
      </c>
      <c r="R3792" t="s">
        <v>8359</v>
      </c>
      <c r="S3792" s="9">
        <f t="shared" si="238"/>
        <v>42666.333599537036</v>
      </c>
      <c r="T3792" s="9">
        <f t="shared" si="239"/>
        <v>42696.3752662037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s="5" t="s">
        <v>8317</v>
      </c>
      <c r="R3793" t="s">
        <v>8359</v>
      </c>
      <c r="S3793" s="9">
        <f t="shared" si="238"/>
        <v>41766.3587037037</v>
      </c>
      <c r="T3793" s="9">
        <f t="shared" si="239"/>
        <v>41826.3587037037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s="5" t="s">
        <v>8317</v>
      </c>
      <c r="R3794" t="s">
        <v>8359</v>
      </c>
      <c r="S3794" s="9">
        <f t="shared" si="238"/>
        <v>42170.113680555551</v>
      </c>
      <c r="T3794" s="9">
        <f t="shared" si="239"/>
        <v>42200.113680555551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s="5" t="s">
        <v>8317</v>
      </c>
      <c r="R3795" t="s">
        <v>8359</v>
      </c>
      <c r="S3795" s="9">
        <f t="shared" si="238"/>
        <v>41968.60565972222</v>
      </c>
      <c r="T3795" s="9">
        <f t="shared" si="239"/>
        <v>41989.60565972222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s="5" t="s">
        <v>8317</v>
      </c>
      <c r="R3796" t="s">
        <v>8359</v>
      </c>
      <c r="S3796" s="9">
        <f t="shared" si="238"/>
        <v>42132.247152777774</v>
      </c>
      <c r="T3796" s="9">
        <f t="shared" si="239"/>
        <v>42162.247152777774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s="5" t="s">
        <v>8317</v>
      </c>
      <c r="R3797" t="s">
        <v>8359</v>
      </c>
      <c r="S3797" s="9">
        <f t="shared" si="238"/>
        <v>42201.102893518517</v>
      </c>
      <c r="T3797" s="9">
        <f t="shared" si="239"/>
        <v>42244.604166666664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s="5" t="s">
        <v>8317</v>
      </c>
      <c r="R3798" t="s">
        <v>8359</v>
      </c>
      <c r="S3798" s="9">
        <f t="shared" si="238"/>
        <v>42688.696250000001</v>
      </c>
      <c r="T3798" s="9">
        <f t="shared" si="239"/>
        <v>42748.696250000001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145.41</v>
      </c>
      <c r="Q3799" s="5" t="s">
        <v>8317</v>
      </c>
      <c r="R3799" t="s">
        <v>8359</v>
      </c>
      <c r="S3799" s="9">
        <f t="shared" si="238"/>
        <v>42084.548206018517</v>
      </c>
      <c r="T3799" s="9">
        <f t="shared" si="239"/>
        <v>42114.548206018517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s="5" t="s">
        <v>8317</v>
      </c>
      <c r="R3800" t="s">
        <v>8359</v>
      </c>
      <c r="S3800" s="9">
        <f t="shared" si="238"/>
        <v>41831.389444444438</v>
      </c>
      <c r="T3800" s="9">
        <f t="shared" si="239"/>
        <v>41861.389444444438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s="5" t="s">
        <v>8317</v>
      </c>
      <c r="R3801" t="s">
        <v>8359</v>
      </c>
      <c r="S3801" s="9">
        <f t="shared" si="238"/>
        <v>42410.597719907404</v>
      </c>
      <c r="T3801" s="9">
        <f t="shared" si="239"/>
        <v>42440.597719907404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s="5" t="s">
        <v>8317</v>
      </c>
      <c r="R3802" t="s">
        <v>8359</v>
      </c>
      <c r="S3802" s="9">
        <f t="shared" si="238"/>
        <v>41982.403738425921</v>
      </c>
      <c r="T3802" s="9">
        <f t="shared" si="239"/>
        <v>42014.874305555553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</v>
      </c>
      <c r="Q3803" s="5" t="s">
        <v>8317</v>
      </c>
      <c r="R3803" t="s">
        <v>8359</v>
      </c>
      <c r="S3803" s="9">
        <f t="shared" si="238"/>
        <v>41975.342777777776</v>
      </c>
      <c r="T3803" s="9">
        <f t="shared" si="239"/>
        <v>42006.342777777776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s="5" t="s">
        <v>8317</v>
      </c>
      <c r="R3804" t="s">
        <v>8359</v>
      </c>
      <c r="S3804" s="9">
        <f t="shared" si="238"/>
        <v>42268.792893518512</v>
      </c>
      <c r="T3804" s="9">
        <f t="shared" si="239"/>
        <v>42298.792893518512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s="5" t="s">
        <v>8317</v>
      </c>
      <c r="R3805" t="s">
        <v>8359</v>
      </c>
      <c r="S3805" s="9">
        <f t="shared" si="238"/>
        <v>42403.638518518514</v>
      </c>
      <c r="T3805" s="9">
        <f t="shared" si="239"/>
        <v>42433.638518518514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s="5" t="s">
        <v>8317</v>
      </c>
      <c r="R3806" t="s">
        <v>8359</v>
      </c>
      <c r="S3806" s="9">
        <f t="shared" si="238"/>
        <v>42526.676203703704</v>
      </c>
      <c r="T3806" s="9">
        <f t="shared" si="239"/>
        <v>42581.958333333336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s="5" t="s">
        <v>8317</v>
      </c>
      <c r="R3807" t="s">
        <v>8359</v>
      </c>
      <c r="S3807" s="9">
        <f t="shared" si="238"/>
        <v>41849.553703703699</v>
      </c>
      <c r="T3807" s="9">
        <f t="shared" si="239"/>
        <v>41909.553703703699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s="5" t="s">
        <v>8317</v>
      </c>
      <c r="R3808" t="s">
        <v>8359</v>
      </c>
      <c r="S3808" s="9">
        <f t="shared" si="238"/>
        <v>41798.925706018512</v>
      </c>
      <c r="T3808" s="9">
        <f t="shared" si="239"/>
        <v>41818.925706018512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50.56</v>
      </c>
      <c r="Q3809" s="5" t="s">
        <v>8317</v>
      </c>
      <c r="R3809" t="s">
        <v>8359</v>
      </c>
      <c r="S3809" s="9">
        <f t="shared" si="238"/>
        <v>42090.575682870367</v>
      </c>
      <c r="T3809" s="9">
        <f t="shared" si="239"/>
        <v>42097.575682870367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s="5" t="s">
        <v>8317</v>
      </c>
      <c r="R3810" t="s">
        <v>8318</v>
      </c>
      <c r="S3810" s="9">
        <f t="shared" si="238"/>
        <v>42059.12059027778</v>
      </c>
      <c r="T3810" s="9">
        <f t="shared" si="239"/>
        <v>42119.078923611109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s="5" t="s">
        <v>8317</v>
      </c>
      <c r="R3811" t="s">
        <v>8318</v>
      </c>
      <c r="S3811" s="9">
        <f t="shared" si="238"/>
        <v>41800.193368055552</v>
      </c>
      <c r="T3811" s="9">
        <f t="shared" si="239"/>
        <v>41850.625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70.23</v>
      </c>
      <c r="Q3812" s="5" t="s">
        <v>8317</v>
      </c>
      <c r="R3812" t="s">
        <v>8318</v>
      </c>
      <c r="S3812" s="9">
        <f t="shared" si="238"/>
        <v>42054.515717592592</v>
      </c>
      <c r="T3812" s="9">
        <f t="shared" si="239"/>
        <v>42084.474050925921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s="5" t="s">
        <v>8317</v>
      </c>
      <c r="R3813" t="s">
        <v>8318</v>
      </c>
      <c r="S3813" s="9">
        <f t="shared" si="238"/>
        <v>42487.293668981474</v>
      </c>
      <c r="T3813" s="9">
        <f t="shared" si="239"/>
        <v>42521.124999999993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</v>
      </c>
      <c r="Q3814" s="5" t="s">
        <v>8317</v>
      </c>
      <c r="R3814" t="s">
        <v>8318</v>
      </c>
      <c r="S3814" s="9">
        <f t="shared" si="238"/>
        <v>42109.417916666665</v>
      </c>
      <c r="T3814" s="9">
        <f t="shared" si="239"/>
        <v>42155.832638888889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78.52</v>
      </c>
      <c r="Q3815" s="5" t="s">
        <v>8317</v>
      </c>
      <c r="R3815" t="s">
        <v>8318</v>
      </c>
      <c r="S3815" s="9">
        <f t="shared" si="238"/>
        <v>42496.942372685182</v>
      </c>
      <c r="T3815" s="9">
        <f t="shared" si="239"/>
        <v>42535.571527777771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61.82</v>
      </c>
      <c r="Q3816" s="5" t="s">
        <v>8317</v>
      </c>
      <c r="R3816" t="s">
        <v>8318</v>
      </c>
      <c r="S3816" s="9">
        <f t="shared" si="238"/>
        <v>42058.570740740739</v>
      </c>
      <c r="T3816" s="9">
        <f t="shared" si="239"/>
        <v>42094.832638888889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s="5" t="s">
        <v>8317</v>
      </c>
      <c r="R3817" t="s">
        <v>8318</v>
      </c>
      <c r="S3817" s="9">
        <f t="shared" si="238"/>
        <v>42206.926585648143</v>
      </c>
      <c r="T3817" s="9">
        <f t="shared" si="239"/>
        <v>42236.624999999993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48.34</v>
      </c>
      <c r="Q3818" s="5" t="s">
        <v>8317</v>
      </c>
      <c r="R3818" t="s">
        <v>8318</v>
      </c>
      <c r="S3818" s="9">
        <f t="shared" si="238"/>
        <v>41807.356747685182</v>
      </c>
      <c r="T3818" s="9">
        <f t="shared" si="239"/>
        <v>41837.356747685182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s="5" t="s">
        <v>8317</v>
      </c>
      <c r="R3819" t="s">
        <v>8318</v>
      </c>
      <c r="S3819" s="9">
        <f t="shared" si="238"/>
        <v>42284.363611111105</v>
      </c>
      <c r="T3819" s="9">
        <f t="shared" si="239"/>
        <v>42300.832638888889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s="5" t="s">
        <v>8317</v>
      </c>
      <c r="R3820" t="s">
        <v>8318</v>
      </c>
      <c r="S3820" s="9">
        <f t="shared" si="238"/>
        <v>42045.509050925924</v>
      </c>
      <c r="T3820" s="9">
        <f t="shared" si="239"/>
        <v>42075.467384259253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</v>
      </c>
      <c r="Q3821" s="5" t="s">
        <v>8317</v>
      </c>
      <c r="R3821" t="s">
        <v>8318</v>
      </c>
      <c r="S3821" s="9">
        <f t="shared" si="238"/>
        <v>42183.876203703701</v>
      </c>
      <c r="T3821" s="9">
        <f t="shared" si="239"/>
        <v>42202.543055555558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s="5" t="s">
        <v>8317</v>
      </c>
      <c r="R3822" t="s">
        <v>8318</v>
      </c>
      <c r="S3822" s="9">
        <f t="shared" si="238"/>
        <v>42160.318483796298</v>
      </c>
      <c r="T3822" s="9">
        <f t="shared" si="239"/>
        <v>42190.318483796298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79.540000000000006</v>
      </c>
      <c r="Q3823" s="5" t="s">
        <v>8317</v>
      </c>
      <c r="R3823" t="s">
        <v>8318</v>
      </c>
      <c r="S3823" s="9">
        <f t="shared" si="238"/>
        <v>42340.847303240742</v>
      </c>
      <c r="T3823" s="9">
        <f t="shared" si="239"/>
        <v>42372.847303240742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</v>
      </c>
      <c r="Q3824" s="5" t="s">
        <v>8317</v>
      </c>
      <c r="R3824" t="s">
        <v>8318</v>
      </c>
      <c r="S3824" s="9">
        <f t="shared" si="238"/>
        <v>42329.504826388882</v>
      </c>
      <c r="T3824" s="9">
        <f t="shared" si="239"/>
        <v>42388.624305555553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s="5" t="s">
        <v>8317</v>
      </c>
      <c r="R3825" t="s">
        <v>8318</v>
      </c>
      <c r="S3825" s="9">
        <f t="shared" si="238"/>
        <v>42170.576898148145</v>
      </c>
      <c r="T3825" s="9">
        <f t="shared" si="239"/>
        <v>42204.832638888889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s="5" t="s">
        <v>8317</v>
      </c>
      <c r="R3826" t="s">
        <v>8318</v>
      </c>
      <c r="S3826" s="9">
        <f t="shared" si="238"/>
        <v>42571.292858796289</v>
      </c>
      <c r="T3826" s="9">
        <f t="shared" si="239"/>
        <v>42583.236805555549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</v>
      </c>
      <c r="Q3827" s="5" t="s">
        <v>8317</v>
      </c>
      <c r="R3827" t="s">
        <v>8318</v>
      </c>
      <c r="S3827" s="9">
        <f t="shared" si="238"/>
        <v>42150.736273148148</v>
      </c>
      <c r="T3827" s="9">
        <f t="shared" si="239"/>
        <v>42171.736273148148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s="5" t="s">
        <v>8317</v>
      </c>
      <c r="R3828" t="s">
        <v>8318</v>
      </c>
      <c r="S3828" s="9">
        <f t="shared" si="238"/>
        <v>42101.090208333328</v>
      </c>
      <c r="T3828" s="9">
        <f t="shared" si="239"/>
        <v>42131.090208333328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70.459999999999994</v>
      </c>
      <c r="Q3829" s="5" t="s">
        <v>8317</v>
      </c>
      <c r="R3829" t="s">
        <v>8318</v>
      </c>
      <c r="S3829" s="9">
        <f t="shared" si="238"/>
        <v>42034.594918981478</v>
      </c>
      <c r="T3829" s="9">
        <f t="shared" si="239"/>
        <v>42089.666666666664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s="5" t="s">
        <v>8317</v>
      </c>
      <c r="R3830" t="s">
        <v>8318</v>
      </c>
      <c r="S3830" s="9">
        <f t="shared" si="238"/>
        <v>41944.194293981483</v>
      </c>
      <c r="T3830" s="9">
        <f t="shared" si="239"/>
        <v>42004.23596064814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62.63</v>
      </c>
      <c r="Q3831" s="5" t="s">
        <v>8317</v>
      </c>
      <c r="R3831" t="s">
        <v>8318</v>
      </c>
      <c r="S3831" s="9">
        <f t="shared" si="238"/>
        <v>42593.532071759262</v>
      </c>
      <c r="T3831" s="9">
        <f t="shared" si="239"/>
        <v>42613.532071759262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s="5" t="s">
        <v>8317</v>
      </c>
      <c r="R3832" t="s">
        <v>8318</v>
      </c>
      <c r="S3832" s="9">
        <f t="shared" si="238"/>
        <v>42503.407534722217</v>
      </c>
      <c r="T3832" s="9">
        <f t="shared" si="239"/>
        <v>42517.407534722217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</v>
      </c>
      <c r="Q3833" s="5" t="s">
        <v>8317</v>
      </c>
      <c r="R3833" t="s">
        <v>8318</v>
      </c>
      <c r="S3833" s="9">
        <f t="shared" si="238"/>
        <v>41927.515567129631</v>
      </c>
      <c r="T3833" s="9">
        <f t="shared" si="239"/>
        <v>41948.557233796295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139.56</v>
      </c>
      <c r="Q3834" s="5" t="s">
        <v>8317</v>
      </c>
      <c r="R3834" t="s">
        <v>8318</v>
      </c>
      <c r="S3834" s="9">
        <f t="shared" si="238"/>
        <v>42374.781655092585</v>
      </c>
      <c r="T3834" s="9">
        <f t="shared" si="239"/>
        <v>42419.781655092585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s="5" t="s">
        <v>8317</v>
      </c>
      <c r="R3835" t="s">
        <v>8318</v>
      </c>
      <c r="S3835" s="9">
        <f t="shared" si="238"/>
        <v>41963.539027777777</v>
      </c>
      <c r="T3835" s="9">
        <f t="shared" si="239"/>
        <v>41974.464583333327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57.39</v>
      </c>
      <c r="Q3836" s="5" t="s">
        <v>8317</v>
      </c>
      <c r="R3836" t="s">
        <v>8318</v>
      </c>
      <c r="S3836" s="9">
        <f t="shared" si="238"/>
        <v>42143.111886574072</v>
      </c>
      <c r="T3836" s="9">
        <f t="shared" si="239"/>
        <v>42173.111886574072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s="5" t="s">
        <v>8317</v>
      </c>
      <c r="R3837" t="s">
        <v>8318</v>
      </c>
      <c r="S3837" s="9">
        <f t="shared" si="238"/>
        <v>42460.608888888884</v>
      </c>
      <c r="T3837" s="9">
        <f t="shared" si="239"/>
        <v>42481.608888888884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s="5" t="s">
        <v>8317</v>
      </c>
      <c r="R3838" t="s">
        <v>8318</v>
      </c>
      <c r="S3838" s="9">
        <f t="shared" si="238"/>
        <v>42553.593194444438</v>
      </c>
      <c r="T3838" s="9">
        <f t="shared" si="239"/>
        <v>42584.839583333327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s="5" t="s">
        <v>8317</v>
      </c>
      <c r="R3839" t="s">
        <v>8318</v>
      </c>
      <c r="S3839" s="9">
        <f t="shared" si="238"/>
        <v>42152.432384259257</v>
      </c>
      <c r="T3839" s="9">
        <f t="shared" si="239"/>
        <v>42188.432384259257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s="5" t="s">
        <v>8317</v>
      </c>
      <c r="R3840" t="s">
        <v>8318</v>
      </c>
      <c r="S3840" s="9">
        <f t="shared" si="238"/>
        <v>42116.377418981479</v>
      </c>
      <c r="T3840" s="9">
        <f t="shared" si="239"/>
        <v>42146.377418981479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</v>
      </c>
      <c r="Q3841" s="5" t="s">
        <v>8317</v>
      </c>
      <c r="R3841" t="s">
        <v>8318</v>
      </c>
      <c r="S3841" s="9">
        <f t="shared" si="238"/>
        <v>42154.809305555558</v>
      </c>
      <c r="T3841" s="9">
        <f t="shared" si="239"/>
        <v>42214.809305555558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ROUND((E3842/D3842*100),2)</f>
        <v>6500</v>
      </c>
      <c r="P3842">
        <f t="shared" ref="P3842:P3905" si="241">ROUND((E3842/L3842),2)</f>
        <v>21.67</v>
      </c>
      <c r="Q3842" s="5" t="s">
        <v>8317</v>
      </c>
      <c r="R3842" t="s">
        <v>8318</v>
      </c>
      <c r="S3842" s="9">
        <f t="shared" si="238"/>
        <v>42432.368391203701</v>
      </c>
      <c r="T3842" s="9">
        <f t="shared" si="239"/>
        <v>42457.32672453703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si="241"/>
        <v>25.65</v>
      </c>
      <c r="Q3843" s="5" t="s">
        <v>8317</v>
      </c>
      <c r="R3843" t="s">
        <v>8318</v>
      </c>
      <c r="S3843" s="9">
        <f t="shared" ref="S3843:S3906" si="242">(J3843/86400)+25569+(-8/24)</f>
        <v>41780.45239583333</v>
      </c>
      <c r="T3843" s="9">
        <f t="shared" ref="T3843:T3906" si="243">(I3843/86400)+25569+(-8/24)</f>
        <v>41840.45239583333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s="5" t="s">
        <v>8317</v>
      </c>
      <c r="R3844" t="s">
        <v>8318</v>
      </c>
      <c r="S3844" s="9">
        <f t="shared" si="242"/>
        <v>41740.160324074073</v>
      </c>
      <c r="T3844" s="9">
        <f t="shared" si="243"/>
        <v>41770.160324074073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s="5" t="s">
        <v>8317</v>
      </c>
      <c r="R3845" t="s">
        <v>8318</v>
      </c>
      <c r="S3845" s="9">
        <f t="shared" si="242"/>
        <v>41765.739166666666</v>
      </c>
      <c r="T3845" s="9">
        <f t="shared" si="243"/>
        <v>41790.739166666666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s="5" t="s">
        <v>8317</v>
      </c>
      <c r="R3846" t="s">
        <v>8318</v>
      </c>
      <c r="S3846" s="9">
        <f t="shared" si="242"/>
        <v>41766.283958333333</v>
      </c>
      <c r="T3846" s="9">
        <f t="shared" si="243"/>
        <v>41792.957638888889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s="5" t="s">
        <v>8317</v>
      </c>
      <c r="R3847" t="s">
        <v>8318</v>
      </c>
      <c r="S3847" s="9">
        <f t="shared" si="242"/>
        <v>42248.293680555558</v>
      </c>
      <c r="T3847" s="9">
        <f t="shared" si="243"/>
        <v>42278.293680555558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s="5" t="s">
        <v>8317</v>
      </c>
      <c r="R3848" t="s">
        <v>8318</v>
      </c>
      <c r="S3848" s="9">
        <f t="shared" si="242"/>
        <v>41884.88821759259</v>
      </c>
      <c r="T3848" s="9">
        <f t="shared" si="243"/>
        <v>41915.957638888889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s="5" t="s">
        <v>8317</v>
      </c>
      <c r="R3849" t="s">
        <v>8318</v>
      </c>
      <c r="S3849" s="9">
        <f t="shared" si="242"/>
        <v>42158.891099537032</v>
      </c>
      <c r="T3849" s="9">
        <f t="shared" si="243"/>
        <v>42203.891099537032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s="5" t="s">
        <v>8317</v>
      </c>
      <c r="R3850" t="s">
        <v>8318</v>
      </c>
      <c r="S3850" s="9">
        <f t="shared" si="242"/>
        <v>42265.483668981477</v>
      </c>
      <c r="T3850" s="9">
        <f t="shared" si="243"/>
        <v>42295.483668981477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s="5" t="s">
        <v>8317</v>
      </c>
      <c r="R3851" t="s">
        <v>8318</v>
      </c>
      <c r="S3851" s="9">
        <f t="shared" si="242"/>
        <v>42136.433842592589</v>
      </c>
      <c r="T3851" s="9">
        <f t="shared" si="243"/>
        <v>42166.433842592589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s="5" t="s">
        <v>8317</v>
      </c>
      <c r="R3852" t="s">
        <v>8318</v>
      </c>
      <c r="S3852" s="9">
        <f t="shared" si="242"/>
        <v>41974.791006944441</v>
      </c>
      <c r="T3852" s="9">
        <f t="shared" si="243"/>
        <v>42004.791006944441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s="5" t="s">
        <v>8317</v>
      </c>
      <c r="R3853" t="s">
        <v>8318</v>
      </c>
      <c r="S3853" s="9">
        <f t="shared" si="242"/>
        <v>42172.10623842592</v>
      </c>
      <c r="T3853" s="9">
        <f t="shared" si="243"/>
        <v>42202.10623842592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s="5" t="s">
        <v>8317</v>
      </c>
      <c r="R3854" t="s">
        <v>8318</v>
      </c>
      <c r="S3854" s="9">
        <f t="shared" si="242"/>
        <v>42064.857361111113</v>
      </c>
      <c r="T3854" s="9">
        <f t="shared" si="243"/>
        <v>42089.815694444442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s="5" t="s">
        <v>8317</v>
      </c>
      <c r="R3855" t="s">
        <v>8318</v>
      </c>
      <c r="S3855" s="9">
        <f t="shared" si="242"/>
        <v>41848.506689814814</v>
      </c>
      <c r="T3855" s="9">
        <f t="shared" si="243"/>
        <v>41883.506689814814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s="5" t="s">
        <v>8317</v>
      </c>
      <c r="R3856" t="s">
        <v>8318</v>
      </c>
      <c r="S3856" s="9">
        <f t="shared" si="242"/>
        <v>42103.55159722222</v>
      </c>
      <c r="T3856" s="9">
        <f t="shared" si="243"/>
        <v>42133.55159722222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s="5" t="s">
        <v>8317</v>
      </c>
      <c r="R3857" t="s">
        <v>8318</v>
      </c>
      <c r="S3857" s="9">
        <f t="shared" si="242"/>
        <v>42059.637395833335</v>
      </c>
      <c r="T3857" s="9">
        <f t="shared" si="243"/>
        <v>42089.595729166664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s="5" t="s">
        <v>8317</v>
      </c>
      <c r="R3858" t="s">
        <v>8318</v>
      </c>
      <c r="S3858" s="9">
        <f t="shared" si="242"/>
        <v>42041.409756944442</v>
      </c>
      <c r="T3858" s="9">
        <f t="shared" si="243"/>
        <v>42071.368090277778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s="5" t="s">
        <v>8317</v>
      </c>
      <c r="R3859" t="s">
        <v>8318</v>
      </c>
      <c r="S3859" s="9">
        <f t="shared" si="242"/>
        <v>41829.403819444444</v>
      </c>
      <c r="T3859" s="9">
        <f t="shared" si="243"/>
        <v>41852.383333333331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s="5" t="s">
        <v>8317</v>
      </c>
      <c r="R3860" t="s">
        <v>8318</v>
      </c>
      <c r="S3860" s="9">
        <f t="shared" si="242"/>
        <v>42128.097731481474</v>
      </c>
      <c r="T3860" s="9">
        <f t="shared" si="243"/>
        <v>42146.541666666664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s="5" t="s">
        <v>8317</v>
      </c>
      <c r="R3861" t="s">
        <v>8318</v>
      </c>
      <c r="S3861" s="9">
        <f t="shared" si="242"/>
        <v>41789.560266203705</v>
      </c>
      <c r="T3861" s="9">
        <f t="shared" si="243"/>
        <v>41815.541666666664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81.540000000000006</v>
      </c>
      <c r="Q3862" s="5" t="s">
        <v>8317</v>
      </c>
      <c r="R3862" t="s">
        <v>8318</v>
      </c>
      <c r="S3862" s="9">
        <f t="shared" si="242"/>
        <v>41833.327662037038</v>
      </c>
      <c r="T3862" s="9">
        <f t="shared" si="243"/>
        <v>41863.327662037038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s="5" t="s">
        <v>8317</v>
      </c>
      <c r="R3863" t="s">
        <v>8318</v>
      </c>
      <c r="S3863" s="9">
        <f t="shared" si="242"/>
        <v>41914.256678240738</v>
      </c>
      <c r="T3863" s="9">
        <f t="shared" si="243"/>
        <v>41955.574305555558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s="5" t="s">
        <v>8317</v>
      </c>
      <c r="R3864" t="s">
        <v>8318</v>
      </c>
      <c r="S3864" s="9">
        <f t="shared" si="242"/>
        <v>42610.927731481475</v>
      </c>
      <c r="T3864" s="9">
        <f t="shared" si="243"/>
        <v>42625.374305555553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s="5" t="s">
        <v>8317</v>
      </c>
      <c r="R3865" t="s">
        <v>8318</v>
      </c>
      <c r="S3865" s="9">
        <f t="shared" si="242"/>
        <v>42253.299826388888</v>
      </c>
      <c r="T3865" s="9">
        <f t="shared" si="243"/>
        <v>42313.341493055552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s="5" t="s">
        <v>8317</v>
      </c>
      <c r="R3866" t="s">
        <v>8318</v>
      </c>
      <c r="S3866" s="9">
        <f t="shared" si="242"/>
        <v>42295.558495370373</v>
      </c>
      <c r="T3866" s="9">
        <f t="shared" si="243"/>
        <v>42325.60016203703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46.43</v>
      </c>
      <c r="Q3867" s="5" t="s">
        <v>8317</v>
      </c>
      <c r="R3867" t="s">
        <v>8318</v>
      </c>
      <c r="S3867" s="9">
        <f t="shared" si="242"/>
        <v>41841.31826388889</v>
      </c>
      <c r="T3867" s="9">
        <f t="shared" si="243"/>
        <v>41880.895833333328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s="5" t="s">
        <v>8317</v>
      </c>
      <c r="R3868" t="s">
        <v>8318</v>
      </c>
      <c r="S3868" s="9">
        <f t="shared" si="242"/>
        <v>42402.613668981481</v>
      </c>
      <c r="T3868" s="9">
        <f t="shared" si="243"/>
        <v>42451.811805555553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s="5" t="s">
        <v>8317</v>
      </c>
      <c r="R3869" t="s">
        <v>8318</v>
      </c>
      <c r="S3869" s="9">
        <f t="shared" si="242"/>
        <v>42509.480775462966</v>
      </c>
      <c r="T3869" s="9">
        <f t="shared" si="243"/>
        <v>42539.480775462966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s="5" t="s">
        <v>8317</v>
      </c>
      <c r="R3870" t="s">
        <v>8359</v>
      </c>
      <c r="S3870" s="9">
        <f t="shared" si="242"/>
        <v>41865.32644675926</v>
      </c>
      <c r="T3870" s="9">
        <f t="shared" si="243"/>
        <v>41890.32644675926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30.13</v>
      </c>
      <c r="Q3871" s="5" t="s">
        <v>8317</v>
      </c>
      <c r="R3871" t="s">
        <v>8359</v>
      </c>
      <c r="S3871" s="9">
        <f t="shared" si="242"/>
        <v>42047.391111111108</v>
      </c>
      <c r="T3871" s="9">
        <f t="shared" si="243"/>
        <v>42076.799305555549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s="5" t="s">
        <v>8317</v>
      </c>
      <c r="R3872" t="s">
        <v>8359</v>
      </c>
      <c r="S3872" s="9">
        <f t="shared" si="242"/>
        <v>41792.838865740741</v>
      </c>
      <c r="T3872" s="9">
        <f t="shared" si="243"/>
        <v>41822.838865740741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13.33</v>
      </c>
      <c r="Q3873" s="5" t="s">
        <v>8317</v>
      </c>
      <c r="R3873" t="s">
        <v>8359</v>
      </c>
      <c r="S3873" s="9">
        <f t="shared" si="242"/>
        <v>42763.447337962956</v>
      </c>
      <c r="T3873" s="9">
        <f t="shared" si="243"/>
        <v>42823.405671296299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s="5" t="s">
        <v>8317</v>
      </c>
      <c r="R3874" t="s">
        <v>8359</v>
      </c>
      <c r="S3874" s="9">
        <f t="shared" si="242"/>
        <v>42179.8124537037</v>
      </c>
      <c r="T3874" s="9">
        <f t="shared" si="243"/>
        <v>42229.8124537037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s="5" t="s">
        <v>8317</v>
      </c>
      <c r="R3875" t="s">
        <v>8359</v>
      </c>
      <c r="S3875" s="9">
        <f t="shared" si="242"/>
        <v>42255.362673611111</v>
      </c>
      <c r="T3875" s="9">
        <f t="shared" si="243"/>
        <v>42285.362673611111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s="5" t="s">
        <v>8317</v>
      </c>
      <c r="R3876" t="s">
        <v>8359</v>
      </c>
      <c r="S3876" s="9">
        <f t="shared" si="242"/>
        <v>42006.683124999996</v>
      </c>
      <c r="T3876" s="9">
        <f t="shared" si="243"/>
        <v>42027.708333333336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s="5" t="s">
        <v>8317</v>
      </c>
      <c r="R3877" t="s">
        <v>8359</v>
      </c>
      <c r="S3877" s="9">
        <f t="shared" si="242"/>
        <v>42615.013483796291</v>
      </c>
      <c r="T3877" s="9">
        <f t="shared" si="243"/>
        <v>42616.083333333336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</v>
      </c>
      <c r="Q3878" s="5" t="s">
        <v>8317</v>
      </c>
      <c r="R3878" t="s">
        <v>8359</v>
      </c>
      <c r="S3878" s="9">
        <f t="shared" si="242"/>
        <v>42372.290833333333</v>
      </c>
      <c r="T3878" s="9">
        <f t="shared" si="243"/>
        <v>42402.290833333333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88.64</v>
      </c>
      <c r="Q3879" s="5" t="s">
        <v>8317</v>
      </c>
      <c r="R3879" t="s">
        <v>8359</v>
      </c>
      <c r="S3879" s="9">
        <f t="shared" si="242"/>
        <v>42682.344351851854</v>
      </c>
      <c r="T3879" s="9">
        <f t="shared" si="243"/>
        <v>42712.344351851854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s="5" t="s">
        <v>8317</v>
      </c>
      <c r="R3880" t="s">
        <v>8359</v>
      </c>
      <c r="S3880" s="9">
        <f t="shared" si="242"/>
        <v>42154.485486111109</v>
      </c>
      <c r="T3880" s="9">
        <f t="shared" si="243"/>
        <v>42184.832638888889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s="5" t="s">
        <v>8317</v>
      </c>
      <c r="R3881" t="s">
        <v>8359</v>
      </c>
      <c r="S3881" s="9">
        <f t="shared" si="242"/>
        <v>41999.527731481481</v>
      </c>
      <c r="T3881" s="9">
        <f t="shared" si="243"/>
        <v>42029.527731481481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57.65</v>
      </c>
      <c r="Q3882" s="5" t="s">
        <v>8317</v>
      </c>
      <c r="R3882" t="s">
        <v>8359</v>
      </c>
      <c r="S3882" s="9">
        <f t="shared" si="242"/>
        <v>41815.481712962959</v>
      </c>
      <c r="T3882" s="9">
        <f t="shared" si="243"/>
        <v>41850.625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s="5" t="s">
        <v>8317</v>
      </c>
      <c r="R3883" t="s">
        <v>8359</v>
      </c>
      <c r="S3883" s="9">
        <f t="shared" si="242"/>
        <v>42755.685173611106</v>
      </c>
      <c r="T3883" s="9">
        <f t="shared" si="243"/>
        <v>42785.685173611106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s="5" t="s">
        <v>8317</v>
      </c>
      <c r="R3884" t="s">
        <v>8359</v>
      </c>
      <c r="S3884" s="9">
        <f t="shared" si="242"/>
        <v>42373.65011574074</v>
      </c>
      <c r="T3884" s="9">
        <f t="shared" si="243"/>
        <v>42400.627083333333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s="5" t="s">
        <v>8317</v>
      </c>
      <c r="R3885" t="s">
        <v>8359</v>
      </c>
      <c r="S3885" s="9">
        <f t="shared" si="242"/>
        <v>41854.269317129627</v>
      </c>
      <c r="T3885" s="9">
        <f t="shared" si="243"/>
        <v>41884.269317129627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s="5" t="s">
        <v>8317</v>
      </c>
      <c r="R3886" t="s">
        <v>8359</v>
      </c>
      <c r="S3886" s="9">
        <f t="shared" si="242"/>
        <v>42065.458240740736</v>
      </c>
      <c r="T3886" s="9">
        <f t="shared" si="243"/>
        <v>42090.416574074072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s="5" t="s">
        <v>8317</v>
      </c>
      <c r="R3887" t="s">
        <v>8359</v>
      </c>
      <c r="S3887" s="9">
        <f t="shared" si="242"/>
        <v>42469.617951388886</v>
      </c>
      <c r="T3887" s="9">
        <f t="shared" si="243"/>
        <v>42499.617951388886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s="5" t="s">
        <v>8317</v>
      </c>
      <c r="R3888" t="s">
        <v>8359</v>
      </c>
      <c r="S3888" s="9">
        <f t="shared" si="242"/>
        <v>41953.894699074073</v>
      </c>
      <c r="T3888" s="9">
        <f t="shared" si="243"/>
        <v>41983.894699074073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s="5" t="s">
        <v>8317</v>
      </c>
      <c r="R3889" t="s">
        <v>8359</v>
      </c>
      <c r="S3889" s="9">
        <f t="shared" si="242"/>
        <v>42079.524641203701</v>
      </c>
      <c r="T3889" s="9">
        <f t="shared" si="243"/>
        <v>42125.583333333336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</v>
      </c>
      <c r="Q3890" s="5" t="s">
        <v>8317</v>
      </c>
      <c r="R3890" t="s">
        <v>8318</v>
      </c>
      <c r="S3890" s="9">
        <f t="shared" si="242"/>
        <v>42762.212476851848</v>
      </c>
      <c r="T3890" s="9">
        <f t="shared" si="243"/>
        <v>42792.212476851848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13.11</v>
      </c>
      <c r="Q3891" s="5" t="s">
        <v>8317</v>
      </c>
      <c r="R3891" t="s">
        <v>8318</v>
      </c>
      <c r="S3891" s="9">
        <f t="shared" si="242"/>
        <v>41976.671643518515</v>
      </c>
      <c r="T3891" s="9">
        <f t="shared" si="243"/>
        <v>42008.643055555549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s="5" t="s">
        <v>8317</v>
      </c>
      <c r="R3892" t="s">
        <v>8318</v>
      </c>
      <c r="S3892" s="9">
        <f t="shared" si="242"/>
        <v>42171.42527777778</v>
      </c>
      <c r="T3892" s="9">
        <f t="shared" si="243"/>
        <v>42231.42527777778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</v>
      </c>
      <c r="Q3893" s="5" t="s">
        <v>8317</v>
      </c>
      <c r="R3893" t="s">
        <v>8318</v>
      </c>
      <c r="S3893" s="9">
        <f t="shared" si="242"/>
        <v>42055.799120370364</v>
      </c>
      <c r="T3893" s="9">
        <f t="shared" si="243"/>
        <v>42085.874305555553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s="5" t="s">
        <v>8317</v>
      </c>
      <c r="R3894" t="s">
        <v>8318</v>
      </c>
      <c r="S3894" s="9">
        <f t="shared" si="242"/>
        <v>41867.318946759253</v>
      </c>
      <c r="T3894" s="9">
        <f t="shared" si="243"/>
        <v>41874.958333333328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128.27000000000001</v>
      </c>
      <c r="Q3895" s="5" t="s">
        <v>8317</v>
      </c>
      <c r="R3895" t="s">
        <v>8318</v>
      </c>
      <c r="S3895" s="9">
        <f t="shared" si="242"/>
        <v>41779.324537037035</v>
      </c>
      <c r="T3895" s="9">
        <f t="shared" si="243"/>
        <v>41820.916666666664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47.27</v>
      </c>
      <c r="Q3896" s="5" t="s">
        <v>8317</v>
      </c>
      <c r="R3896" t="s">
        <v>8318</v>
      </c>
      <c r="S3896" s="9">
        <f t="shared" si="242"/>
        <v>42679.625138888885</v>
      </c>
      <c r="T3896" s="9">
        <f t="shared" si="243"/>
        <v>42709.874305555553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s="5" t="s">
        <v>8317</v>
      </c>
      <c r="R3897" t="s">
        <v>8318</v>
      </c>
      <c r="S3897" s="9">
        <f t="shared" si="242"/>
        <v>42031.916875000003</v>
      </c>
      <c r="T3897" s="9">
        <f t="shared" si="243"/>
        <v>42062.916875000003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s="5" t="s">
        <v>8317</v>
      </c>
      <c r="R3898" t="s">
        <v>8318</v>
      </c>
      <c r="S3898" s="9">
        <f t="shared" si="242"/>
        <v>41792.858541666668</v>
      </c>
      <c r="T3898" s="9">
        <f t="shared" si="243"/>
        <v>41806.858541666668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s="5" t="s">
        <v>8317</v>
      </c>
      <c r="R3899" t="s">
        <v>8318</v>
      </c>
      <c r="S3899" s="9">
        <f t="shared" si="242"/>
        <v>41982.540312499994</v>
      </c>
      <c r="T3899" s="9">
        <f t="shared" si="243"/>
        <v>42012.540312499994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50.88</v>
      </c>
      <c r="Q3900" s="5" t="s">
        <v>8317</v>
      </c>
      <c r="R3900" t="s">
        <v>8318</v>
      </c>
      <c r="S3900" s="9">
        <f t="shared" si="242"/>
        <v>42193.148958333331</v>
      </c>
      <c r="T3900" s="9">
        <f t="shared" si="243"/>
        <v>42233.333333333336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s="5" t="s">
        <v>8317</v>
      </c>
      <c r="R3901" t="s">
        <v>8318</v>
      </c>
      <c r="S3901" s="9">
        <f t="shared" si="242"/>
        <v>41843.441678240742</v>
      </c>
      <c r="T3901" s="9">
        <f t="shared" si="243"/>
        <v>41863.441678240742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s="5" t="s">
        <v>8317</v>
      </c>
      <c r="R3902" t="s">
        <v>8318</v>
      </c>
      <c r="S3902" s="9">
        <f t="shared" si="242"/>
        <v>42135.759155092594</v>
      </c>
      <c r="T3902" s="9">
        <f t="shared" si="243"/>
        <v>42165.759155092594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s="5" t="s">
        <v>8317</v>
      </c>
      <c r="R3903" t="s">
        <v>8318</v>
      </c>
      <c r="S3903" s="9">
        <f t="shared" si="242"/>
        <v>42317.493043981478</v>
      </c>
      <c r="T3903" s="9">
        <f t="shared" si="243"/>
        <v>42357.493043981478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47.26</v>
      </c>
      <c r="Q3904" s="5" t="s">
        <v>8317</v>
      </c>
      <c r="R3904" t="s">
        <v>8318</v>
      </c>
      <c r="S3904" s="9">
        <f t="shared" si="242"/>
        <v>42663.134745370371</v>
      </c>
      <c r="T3904" s="9">
        <f t="shared" si="243"/>
        <v>42688.176412037035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s="5" t="s">
        <v>8317</v>
      </c>
      <c r="R3905" t="s">
        <v>8318</v>
      </c>
      <c r="S3905" s="9">
        <f t="shared" si="242"/>
        <v>42185.677835648145</v>
      </c>
      <c r="T3905" s="9">
        <f t="shared" si="243"/>
        <v>42230.484722222223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ROUND((E3906/D3906*100),2)</f>
        <v>0.03</v>
      </c>
      <c r="P3906">
        <f t="shared" ref="P3906:P3969" si="245">ROUND((E3906/L3906),2)</f>
        <v>1.5</v>
      </c>
      <c r="Q3906" s="5" t="s">
        <v>8317</v>
      </c>
      <c r="R3906" t="s">
        <v>8318</v>
      </c>
      <c r="S3906" s="9">
        <f t="shared" si="242"/>
        <v>42094.895833333336</v>
      </c>
      <c r="T3906" s="9">
        <f t="shared" si="243"/>
        <v>42108.87777777778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</v>
      </c>
      <c r="P3907">
        <f t="shared" si="245"/>
        <v>24.71</v>
      </c>
      <c r="Q3907" s="5" t="s">
        <v>8317</v>
      </c>
      <c r="R3907" t="s">
        <v>8318</v>
      </c>
      <c r="S3907" s="9">
        <f t="shared" ref="S3907:S3970" si="246">(J3907/86400)+25569+(-8/24)</f>
        <v>42124.290543981479</v>
      </c>
      <c r="T3907" s="9">
        <f t="shared" ref="T3907:T3970" si="247">(I3907/86400)+25569+(-8/24)</f>
        <v>42166.624999999993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s="5" t="s">
        <v>8317</v>
      </c>
      <c r="R3908" t="s">
        <v>8318</v>
      </c>
      <c r="S3908" s="9">
        <f t="shared" si="246"/>
        <v>42143.584409722222</v>
      </c>
      <c r="T3908" s="9">
        <f t="shared" si="247"/>
        <v>42181.225694444445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s="5" t="s">
        <v>8317</v>
      </c>
      <c r="R3909" t="s">
        <v>8318</v>
      </c>
      <c r="S3909" s="9">
        <f t="shared" si="246"/>
        <v>41906.486180555556</v>
      </c>
      <c r="T3909" s="9">
        <f t="shared" si="247"/>
        <v>41938.505555555552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s="5" t="s">
        <v>8317</v>
      </c>
      <c r="R3910" t="s">
        <v>8318</v>
      </c>
      <c r="S3910" s="9">
        <f t="shared" si="246"/>
        <v>41833.802037037036</v>
      </c>
      <c r="T3910" s="9">
        <f t="shared" si="247"/>
        <v>41848.802037037036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s="5" t="s">
        <v>8317</v>
      </c>
      <c r="R3911" t="s">
        <v>8318</v>
      </c>
      <c r="S3911" s="9">
        <f t="shared" si="246"/>
        <v>41863.025949074072</v>
      </c>
      <c r="T3911" s="9">
        <f t="shared" si="247"/>
        <v>41893.025949074072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s="5" t="s">
        <v>8317</v>
      </c>
      <c r="R3912" t="s">
        <v>8318</v>
      </c>
      <c r="S3912" s="9">
        <f t="shared" si="246"/>
        <v>42224.423576388886</v>
      </c>
      <c r="T3912" s="9">
        <f t="shared" si="247"/>
        <v>42254.423576388886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s="5" t="s">
        <v>8317</v>
      </c>
      <c r="R3913" t="s">
        <v>8318</v>
      </c>
      <c r="S3913" s="9">
        <f t="shared" si="246"/>
        <v>41939.478900462964</v>
      </c>
      <c r="T3913" s="9">
        <f t="shared" si="247"/>
        <v>41969.520567129628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s="5" t="s">
        <v>8317</v>
      </c>
      <c r="R3914" t="s">
        <v>8318</v>
      </c>
      <c r="S3914" s="9">
        <f t="shared" si="246"/>
        <v>42058.936689814807</v>
      </c>
      <c r="T3914" s="9">
        <f t="shared" si="247"/>
        <v>42118.857638888883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s="5" t="s">
        <v>8317</v>
      </c>
      <c r="R3915" t="s">
        <v>8318</v>
      </c>
      <c r="S3915" s="9">
        <f t="shared" si="246"/>
        <v>42307.877881944441</v>
      </c>
      <c r="T3915" s="9">
        <f t="shared" si="247"/>
        <v>42337.919548611106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s="5" t="s">
        <v>8317</v>
      </c>
      <c r="R3916" t="s">
        <v>8318</v>
      </c>
      <c r="S3916" s="9">
        <f t="shared" si="246"/>
        <v>42114.485601851855</v>
      </c>
      <c r="T3916" s="9">
        <f t="shared" si="247"/>
        <v>42134.624305555553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s="5" t="s">
        <v>8317</v>
      </c>
      <c r="R3917" t="s">
        <v>8318</v>
      </c>
      <c r="S3917" s="9">
        <f t="shared" si="246"/>
        <v>42492.651724537034</v>
      </c>
      <c r="T3917" s="9">
        <f t="shared" si="247"/>
        <v>42522.651724537034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s="5" t="s">
        <v>8317</v>
      </c>
      <c r="R3918" t="s">
        <v>8318</v>
      </c>
      <c r="S3918" s="9">
        <f t="shared" si="246"/>
        <v>42494.138333333329</v>
      </c>
      <c r="T3918" s="9">
        <f t="shared" si="247"/>
        <v>42524.138333333329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s="5" t="s">
        <v>8317</v>
      </c>
      <c r="R3919" t="s">
        <v>8318</v>
      </c>
      <c r="S3919" s="9">
        <f t="shared" si="246"/>
        <v>41863.193993055553</v>
      </c>
      <c r="T3919" s="9">
        <f t="shared" si="247"/>
        <v>41893.193993055553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s="5" t="s">
        <v>8317</v>
      </c>
      <c r="R3920" t="s">
        <v>8318</v>
      </c>
      <c r="S3920" s="9">
        <f t="shared" si="246"/>
        <v>41843.331284722219</v>
      </c>
      <c r="T3920" s="9">
        <f t="shared" si="247"/>
        <v>41855.333333333328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s="5" t="s">
        <v>8317</v>
      </c>
      <c r="R3921" t="s">
        <v>8318</v>
      </c>
      <c r="S3921" s="9">
        <f t="shared" si="246"/>
        <v>42358.351539351854</v>
      </c>
      <c r="T3921" s="9">
        <f t="shared" si="247"/>
        <v>42386.666666666664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s="5" t="s">
        <v>8317</v>
      </c>
      <c r="R3922" t="s">
        <v>8318</v>
      </c>
      <c r="S3922" s="9">
        <f t="shared" si="246"/>
        <v>42657.053935185184</v>
      </c>
      <c r="T3922" s="9">
        <f t="shared" si="247"/>
        <v>42687.095601851848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s="5" t="s">
        <v>8317</v>
      </c>
      <c r="R3923" t="s">
        <v>8318</v>
      </c>
      <c r="S3923" s="9">
        <f t="shared" si="246"/>
        <v>41926.208969907406</v>
      </c>
      <c r="T3923" s="9">
        <f t="shared" si="247"/>
        <v>41938.416666666664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10.17</v>
      </c>
      <c r="Q3924" s="5" t="s">
        <v>8317</v>
      </c>
      <c r="R3924" t="s">
        <v>8318</v>
      </c>
      <c r="S3924" s="9">
        <f t="shared" si="246"/>
        <v>42020.435300925928</v>
      </c>
      <c r="T3924" s="9">
        <f t="shared" si="247"/>
        <v>42065.624999999993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81.41</v>
      </c>
      <c r="Q3925" s="5" t="s">
        <v>8317</v>
      </c>
      <c r="R3925" t="s">
        <v>8318</v>
      </c>
      <c r="S3925" s="9">
        <f t="shared" si="246"/>
        <v>42075.646655092591</v>
      </c>
      <c r="T3925" s="9">
        <f t="shared" si="247"/>
        <v>42103.646655092591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s="5" t="s">
        <v>8317</v>
      </c>
      <c r="R3926" t="s">
        <v>8318</v>
      </c>
      <c r="S3926" s="9">
        <f t="shared" si="246"/>
        <v>41786.626412037032</v>
      </c>
      <c r="T3926" s="9">
        <f t="shared" si="247"/>
        <v>41816.626412037032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s="5" t="s">
        <v>8317</v>
      </c>
      <c r="R3927" t="s">
        <v>8318</v>
      </c>
      <c r="S3927" s="9">
        <f t="shared" si="246"/>
        <v>41820.537488425922</v>
      </c>
      <c r="T3927" s="9">
        <f t="shared" si="247"/>
        <v>41850.537488425922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s="5" t="s">
        <v>8317</v>
      </c>
      <c r="R3928" t="s">
        <v>8318</v>
      </c>
      <c r="S3928" s="9">
        <f t="shared" si="246"/>
        <v>41969.751712962963</v>
      </c>
      <c r="T3928" s="9">
        <f t="shared" si="247"/>
        <v>41999.751712962963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s="5" t="s">
        <v>8317</v>
      </c>
      <c r="R3929" t="s">
        <v>8318</v>
      </c>
      <c r="S3929" s="9">
        <f t="shared" si="246"/>
        <v>41829.934074074074</v>
      </c>
      <c r="T3929" s="9">
        <f t="shared" si="247"/>
        <v>41859.934074074074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s="5" t="s">
        <v>8317</v>
      </c>
      <c r="R3930" t="s">
        <v>8318</v>
      </c>
      <c r="S3930" s="9">
        <f t="shared" si="246"/>
        <v>42265.349849537037</v>
      </c>
      <c r="T3930" s="9">
        <f t="shared" si="247"/>
        <v>42292.874305555553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32.36</v>
      </c>
      <c r="Q3931" s="5" t="s">
        <v>8317</v>
      </c>
      <c r="R3931" t="s">
        <v>8318</v>
      </c>
      <c r="S3931" s="9">
        <f t="shared" si="246"/>
        <v>42601.493807870364</v>
      </c>
      <c r="T3931" s="9">
        <f t="shared" si="247"/>
        <v>42631.493807870364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s="5" t="s">
        <v>8317</v>
      </c>
      <c r="R3932" t="s">
        <v>8318</v>
      </c>
      <c r="S3932" s="9">
        <f t="shared" si="246"/>
        <v>42433.00541666666</v>
      </c>
      <c r="T3932" s="9">
        <f t="shared" si="247"/>
        <v>42460.916666666664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s="5" t="s">
        <v>8317</v>
      </c>
      <c r="R3933" t="s">
        <v>8318</v>
      </c>
      <c r="S3933" s="9">
        <f t="shared" si="246"/>
        <v>42227.818368055552</v>
      </c>
      <c r="T3933" s="9">
        <f t="shared" si="247"/>
        <v>42252.818368055552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s="5" t="s">
        <v>8317</v>
      </c>
      <c r="R3934" t="s">
        <v>8318</v>
      </c>
      <c r="S3934" s="9">
        <f t="shared" si="246"/>
        <v>42414.835231481477</v>
      </c>
      <c r="T3934" s="9">
        <f t="shared" si="247"/>
        <v>42444.793564814812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91.83</v>
      </c>
      <c r="Q3935" s="5" t="s">
        <v>8317</v>
      </c>
      <c r="R3935" t="s">
        <v>8318</v>
      </c>
      <c r="S3935" s="9">
        <f t="shared" si="246"/>
        <v>42538.634976851848</v>
      </c>
      <c r="T3935" s="9">
        <f t="shared" si="247"/>
        <v>42567.696527777771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s="5" t="s">
        <v>8317</v>
      </c>
      <c r="R3936" t="s">
        <v>8318</v>
      </c>
      <c r="S3936" s="9">
        <f t="shared" si="246"/>
        <v>42233.338414351849</v>
      </c>
      <c r="T3936" s="9">
        <f t="shared" si="247"/>
        <v>42278.208333333336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57.17</v>
      </c>
      <c r="Q3937" s="5" t="s">
        <v>8317</v>
      </c>
      <c r="R3937" t="s">
        <v>8318</v>
      </c>
      <c r="S3937" s="9">
        <f t="shared" si="246"/>
        <v>42221.323449074072</v>
      </c>
      <c r="T3937" s="9">
        <f t="shared" si="247"/>
        <v>42281.323449074072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s="5" t="s">
        <v>8317</v>
      </c>
      <c r="R3938" t="s">
        <v>8318</v>
      </c>
      <c r="S3938" s="9">
        <f t="shared" si="246"/>
        <v>42674.929629629631</v>
      </c>
      <c r="T3938" s="9">
        <f t="shared" si="247"/>
        <v>42704.971296296295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s="5" t="s">
        <v>8317</v>
      </c>
      <c r="R3939" t="s">
        <v>8318</v>
      </c>
      <c r="S3939" s="9">
        <f t="shared" si="246"/>
        <v>42534.298148148147</v>
      </c>
      <c r="T3939" s="9">
        <f t="shared" si="247"/>
        <v>42562.298148148147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s="5" t="s">
        <v>8317</v>
      </c>
      <c r="R3940" t="s">
        <v>8318</v>
      </c>
      <c r="S3940" s="9">
        <f t="shared" si="246"/>
        <v>42151.572384259256</v>
      </c>
      <c r="T3940" s="9">
        <f t="shared" si="247"/>
        <v>42182.572384259256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s="5" t="s">
        <v>8317</v>
      </c>
      <c r="R3941" t="s">
        <v>8318</v>
      </c>
      <c r="S3941" s="9">
        <f t="shared" si="246"/>
        <v>41915.066886574074</v>
      </c>
      <c r="T3941" s="9">
        <f t="shared" si="247"/>
        <v>41918.854166666664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s="5" t="s">
        <v>8317</v>
      </c>
      <c r="R3942" t="s">
        <v>8318</v>
      </c>
      <c r="S3942" s="9">
        <f t="shared" si="246"/>
        <v>41961.159155092588</v>
      </c>
      <c r="T3942" s="9">
        <f t="shared" si="247"/>
        <v>42006.159155092588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s="5" t="s">
        <v>8317</v>
      </c>
      <c r="R3943" t="s">
        <v>8318</v>
      </c>
      <c r="S3943" s="9">
        <f t="shared" si="246"/>
        <v>41940.253900462958</v>
      </c>
      <c r="T3943" s="9">
        <f t="shared" si="247"/>
        <v>41967.708333333336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s="5" t="s">
        <v>8317</v>
      </c>
      <c r="R3944" t="s">
        <v>8318</v>
      </c>
      <c r="S3944" s="9">
        <f t="shared" si="246"/>
        <v>42111.570763888885</v>
      </c>
      <c r="T3944" s="9">
        <f t="shared" si="247"/>
        <v>42171.570763888885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137.08000000000001</v>
      </c>
      <c r="Q3945" s="5" t="s">
        <v>8317</v>
      </c>
      <c r="R3945" t="s">
        <v>8318</v>
      </c>
      <c r="S3945" s="9">
        <f t="shared" si="246"/>
        <v>42279.445231481477</v>
      </c>
      <c r="T3945" s="9">
        <f t="shared" si="247"/>
        <v>42310.368055555555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s="5" t="s">
        <v>8317</v>
      </c>
      <c r="R3946" t="s">
        <v>8318</v>
      </c>
      <c r="S3946" s="9">
        <f t="shared" si="246"/>
        <v>42213.329571759255</v>
      </c>
      <c r="T3946" s="9">
        <f t="shared" si="247"/>
        <v>42243.329571759255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s="5" t="s">
        <v>8317</v>
      </c>
      <c r="R3947" t="s">
        <v>8318</v>
      </c>
      <c r="S3947" s="9">
        <f t="shared" si="246"/>
        <v>42109.468379629623</v>
      </c>
      <c r="T3947" s="9">
        <f t="shared" si="247"/>
        <v>42139.468379629623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s="5" t="s">
        <v>8317</v>
      </c>
      <c r="R3948" t="s">
        <v>8318</v>
      </c>
      <c r="S3948" s="9">
        <f t="shared" si="246"/>
        <v>42031.500254629624</v>
      </c>
      <c r="T3948" s="9">
        <f t="shared" si="247"/>
        <v>42062.999999999993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s="5" t="s">
        <v>8317</v>
      </c>
      <c r="R3949" t="s">
        <v>8318</v>
      </c>
      <c r="S3949" s="9">
        <f t="shared" si="246"/>
        <v>42614.809537037036</v>
      </c>
      <c r="T3949" s="9">
        <f t="shared" si="247"/>
        <v>42644.809537037036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s="5" t="s">
        <v>8317</v>
      </c>
      <c r="R3950" t="s">
        <v>8318</v>
      </c>
      <c r="S3950" s="9">
        <f t="shared" si="246"/>
        <v>41828.992164351854</v>
      </c>
      <c r="T3950" s="9">
        <f t="shared" si="247"/>
        <v>41888.992164351854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</v>
      </c>
      <c r="Q3951" s="5" t="s">
        <v>8317</v>
      </c>
      <c r="R3951" t="s">
        <v>8318</v>
      </c>
      <c r="S3951" s="9">
        <f t="shared" si="246"/>
        <v>42015.787280092591</v>
      </c>
      <c r="T3951" s="9">
        <f t="shared" si="247"/>
        <v>42045.787280092591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s="5" t="s">
        <v>8317</v>
      </c>
      <c r="R3952" t="s">
        <v>8318</v>
      </c>
      <c r="S3952" s="9">
        <f t="shared" si="246"/>
        <v>42439.368981481479</v>
      </c>
      <c r="T3952" s="9">
        <f t="shared" si="247"/>
        <v>42468.440972222219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s="5" t="s">
        <v>8317</v>
      </c>
      <c r="R3953" t="s">
        <v>8318</v>
      </c>
      <c r="S3953" s="9">
        <f t="shared" si="246"/>
        <v>42433.492384259262</v>
      </c>
      <c r="T3953" s="9">
        <f t="shared" si="247"/>
        <v>42493.45071759259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s="5" t="s">
        <v>8317</v>
      </c>
      <c r="R3954" t="s">
        <v>8318</v>
      </c>
      <c r="S3954" s="9">
        <f t="shared" si="246"/>
        <v>42243.457060185181</v>
      </c>
      <c r="T3954" s="9">
        <f t="shared" si="247"/>
        <v>42303.457060185181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s="5" t="s">
        <v>8317</v>
      </c>
      <c r="R3955" t="s">
        <v>8318</v>
      </c>
      <c r="S3955" s="9">
        <f t="shared" si="246"/>
        <v>42549.715115740742</v>
      </c>
      <c r="T3955" s="9">
        <f t="shared" si="247"/>
        <v>42580.645138888889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s="5" t="s">
        <v>8317</v>
      </c>
      <c r="R3956" t="s">
        <v>8318</v>
      </c>
      <c r="S3956" s="9">
        <f t="shared" si="246"/>
        <v>41774.317870370367</v>
      </c>
      <c r="T3956" s="9">
        <f t="shared" si="247"/>
        <v>41834.317870370367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53.13</v>
      </c>
      <c r="Q3957" s="5" t="s">
        <v>8317</v>
      </c>
      <c r="R3957" t="s">
        <v>8318</v>
      </c>
      <c r="S3957" s="9">
        <f t="shared" si="246"/>
        <v>42306.515520833331</v>
      </c>
      <c r="T3957" s="9">
        <f t="shared" si="247"/>
        <v>42336.557187499995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s="5" t="s">
        <v>8317</v>
      </c>
      <c r="R3958" t="s">
        <v>8318</v>
      </c>
      <c r="S3958" s="9">
        <f t="shared" si="246"/>
        <v>42457.598692129628</v>
      </c>
      <c r="T3958" s="9">
        <f t="shared" si="247"/>
        <v>42484.680555555555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s="5" t="s">
        <v>8317</v>
      </c>
      <c r="R3959" t="s">
        <v>8318</v>
      </c>
      <c r="S3959" s="9">
        <f t="shared" si="246"/>
        <v>42513.64298611111</v>
      </c>
      <c r="T3959" s="9">
        <f t="shared" si="247"/>
        <v>42559.64298611111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</v>
      </c>
      <c r="Q3960" s="5" t="s">
        <v>8317</v>
      </c>
      <c r="R3960" t="s">
        <v>8318</v>
      </c>
      <c r="S3960" s="9">
        <f t="shared" si="246"/>
        <v>41816.617037037031</v>
      </c>
      <c r="T3960" s="9">
        <f t="shared" si="247"/>
        <v>41853.25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24.33</v>
      </c>
      <c r="Q3961" s="5" t="s">
        <v>8317</v>
      </c>
      <c r="R3961" t="s">
        <v>8318</v>
      </c>
      <c r="S3961" s="9">
        <f t="shared" si="246"/>
        <v>41880.455509259256</v>
      </c>
      <c r="T3961" s="9">
        <f t="shared" si="247"/>
        <v>41910.455509259256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s="5" t="s">
        <v>8317</v>
      </c>
      <c r="R3962" t="s">
        <v>8318</v>
      </c>
      <c r="S3962" s="9">
        <f t="shared" si="246"/>
        <v>42342.51222222222</v>
      </c>
      <c r="T3962" s="9">
        <f t="shared" si="247"/>
        <v>42372.51222222222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s="5" t="s">
        <v>8317</v>
      </c>
      <c r="R3963" t="s">
        <v>8318</v>
      </c>
      <c r="S3963" s="9">
        <f t="shared" si="246"/>
        <v>41745.557986111111</v>
      </c>
      <c r="T3963" s="9">
        <f t="shared" si="247"/>
        <v>41767.557986111111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s="5" t="s">
        <v>8317</v>
      </c>
      <c r="R3964" t="s">
        <v>8318</v>
      </c>
      <c r="S3964" s="9">
        <f t="shared" si="246"/>
        <v>42311.288124999999</v>
      </c>
      <c r="T3964" s="9">
        <f t="shared" si="247"/>
        <v>42336.288124999999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s="5" t="s">
        <v>8317</v>
      </c>
      <c r="R3965" t="s">
        <v>8318</v>
      </c>
      <c r="S3965" s="9">
        <f t="shared" si="246"/>
        <v>42295.820798611108</v>
      </c>
      <c r="T3965" s="9">
        <f t="shared" si="247"/>
        <v>42325.862465277773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s="5" t="s">
        <v>8317</v>
      </c>
      <c r="R3966" t="s">
        <v>8318</v>
      </c>
      <c r="S3966" s="9">
        <f t="shared" si="246"/>
        <v>42053.388726851852</v>
      </c>
      <c r="T3966" s="9">
        <f t="shared" si="247"/>
        <v>42113.34706018518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s="5" t="s">
        <v>8317</v>
      </c>
      <c r="R3967" t="s">
        <v>8318</v>
      </c>
      <c r="S3967" s="9">
        <f t="shared" si="246"/>
        <v>42413.902546296296</v>
      </c>
      <c r="T3967" s="9">
        <f t="shared" si="247"/>
        <v>42473.860879629625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s="5" t="s">
        <v>8317</v>
      </c>
      <c r="R3968" t="s">
        <v>8318</v>
      </c>
      <c r="S3968" s="9">
        <f t="shared" si="246"/>
        <v>41801.378217592588</v>
      </c>
      <c r="T3968" s="9">
        <f t="shared" si="247"/>
        <v>41843.790972222218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s="5" t="s">
        <v>8317</v>
      </c>
      <c r="R3969" t="s">
        <v>8318</v>
      </c>
      <c r="S3969" s="9">
        <f t="shared" si="246"/>
        <v>42769.957256944443</v>
      </c>
      <c r="T3969" s="9">
        <f t="shared" si="247"/>
        <v>42799.957256944443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ROUND((E3970/D3970*100),2)</f>
        <v>10.54</v>
      </c>
      <c r="P3970">
        <f t="shared" ref="P3970:P4033" si="249">ROUND((E3970/L3970),2)</f>
        <v>47.91</v>
      </c>
      <c r="Q3970" s="5" t="s">
        <v>8317</v>
      </c>
      <c r="R3970" t="s">
        <v>8318</v>
      </c>
      <c r="S3970" s="9">
        <f t="shared" si="246"/>
        <v>42452.48232638889</v>
      </c>
      <c r="T3970" s="9">
        <f t="shared" si="247"/>
        <v>42512.48232638889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7.47</v>
      </c>
      <c r="P3971">
        <f t="shared" si="249"/>
        <v>35.17</v>
      </c>
      <c r="Q3971" s="5" t="s">
        <v>8317</v>
      </c>
      <c r="R3971" t="s">
        <v>8318</v>
      </c>
      <c r="S3971" s="9">
        <f t="shared" ref="S3971:S4034" si="250">(J3971/86400)+25569+(-8/24)</f>
        <v>42601.521365740737</v>
      </c>
      <c r="T3971" s="9">
        <f t="shared" ref="T3971:T4034" si="251">(I3971/86400)+25569+(-8/24)</f>
        <v>42610.829861111109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s="5" t="s">
        <v>8317</v>
      </c>
      <c r="R3972" t="s">
        <v>8318</v>
      </c>
      <c r="S3972" s="9">
        <f t="shared" si="250"/>
        <v>42447.530219907407</v>
      </c>
      <c r="T3972" s="9">
        <f t="shared" si="251"/>
        <v>42477.530219907407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s="5" t="s">
        <v>8317</v>
      </c>
      <c r="R3973" t="s">
        <v>8318</v>
      </c>
      <c r="S3973" s="9">
        <f t="shared" si="250"/>
        <v>41811.202847222223</v>
      </c>
      <c r="T3973" s="9">
        <f t="shared" si="251"/>
        <v>41841.202847222223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s="5" t="s">
        <v>8317</v>
      </c>
      <c r="R3974" t="s">
        <v>8318</v>
      </c>
      <c r="S3974" s="9">
        <f t="shared" si="250"/>
        <v>41980.734189814808</v>
      </c>
      <c r="T3974" s="9">
        <f t="shared" si="251"/>
        <v>42040.734189814808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s="5" t="s">
        <v>8317</v>
      </c>
      <c r="R3975" t="s">
        <v>8318</v>
      </c>
      <c r="S3975" s="9">
        <f t="shared" si="250"/>
        <v>42469.350810185184</v>
      </c>
      <c r="T3975" s="9">
        <f t="shared" si="251"/>
        <v>42498.833333333336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s="5" t="s">
        <v>8317</v>
      </c>
      <c r="R3976" t="s">
        <v>8318</v>
      </c>
      <c r="S3976" s="9">
        <f t="shared" si="250"/>
        <v>42493.213518518511</v>
      </c>
      <c r="T3976" s="9">
        <f t="shared" si="251"/>
        <v>42523.213518518511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s="5" t="s">
        <v>8317</v>
      </c>
      <c r="R3977" t="s">
        <v>8318</v>
      </c>
      <c r="S3977" s="9">
        <f t="shared" si="250"/>
        <v>42534.533541666664</v>
      </c>
      <c r="T3977" s="9">
        <f t="shared" si="251"/>
        <v>42564.533541666664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s="5" t="s">
        <v>8317</v>
      </c>
      <c r="R3978" t="s">
        <v>8318</v>
      </c>
      <c r="S3978" s="9">
        <f t="shared" si="250"/>
        <v>41830.525011574071</v>
      </c>
      <c r="T3978" s="9">
        <f t="shared" si="251"/>
        <v>41851.958333333328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s="5" t="s">
        <v>8317</v>
      </c>
      <c r="R3979" t="s">
        <v>8318</v>
      </c>
      <c r="S3979" s="9">
        <f t="shared" si="250"/>
        <v>42543.455231481479</v>
      </c>
      <c r="T3979" s="9">
        <f t="shared" si="251"/>
        <v>42573.455231481479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s="5" t="s">
        <v>8317</v>
      </c>
      <c r="R3980" t="s">
        <v>8318</v>
      </c>
      <c r="S3980" s="9">
        <f t="shared" si="250"/>
        <v>41975.309641203705</v>
      </c>
      <c r="T3980" s="9">
        <f t="shared" si="251"/>
        <v>42035.309641203705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s="5" t="s">
        <v>8317</v>
      </c>
      <c r="R3981" t="s">
        <v>8318</v>
      </c>
      <c r="S3981" s="9">
        <f t="shared" si="250"/>
        <v>42069.570104166669</v>
      </c>
      <c r="T3981" s="9">
        <f t="shared" si="251"/>
        <v>42092.499999999993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s="5" t="s">
        <v>8317</v>
      </c>
      <c r="R3982" t="s">
        <v>8318</v>
      </c>
      <c r="S3982" s="9">
        <f t="shared" si="250"/>
        <v>41795.265590277777</v>
      </c>
      <c r="T3982" s="9">
        <f t="shared" si="251"/>
        <v>41825.265590277777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s="5" t="s">
        <v>8317</v>
      </c>
      <c r="R3983" t="s">
        <v>8318</v>
      </c>
      <c r="S3983" s="9">
        <f t="shared" si="250"/>
        <v>42507.846631944441</v>
      </c>
      <c r="T3983" s="9">
        <f t="shared" si="251"/>
        <v>42567.846631944441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s="5" t="s">
        <v>8317</v>
      </c>
      <c r="R3984" t="s">
        <v>8318</v>
      </c>
      <c r="S3984" s="9">
        <f t="shared" si="250"/>
        <v>42132.476620370369</v>
      </c>
      <c r="T3984" s="9">
        <f t="shared" si="251"/>
        <v>42192.476620370369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s="5" t="s">
        <v>8317</v>
      </c>
      <c r="R3985" t="s">
        <v>8318</v>
      </c>
      <c r="S3985" s="9">
        <f t="shared" si="250"/>
        <v>41747.536527777775</v>
      </c>
      <c r="T3985" s="9">
        <f t="shared" si="251"/>
        <v>41778.957638888889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s="5" t="s">
        <v>8317</v>
      </c>
      <c r="R3986" t="s">
        <v>8318</v>
      </c>
      <c r="S3986" s="9">
        <f t="shared" si="250"/>
        <v>41920.63013888889</v>
      </c>
      <c r="T3986" s="9">
        <f t="shared" si="251"/>
        <v>41950.666666666664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33.74</v>
      </c>
      <c r="Q3987" s="5" t="s">
        <v>8317</v>
      </c>
      <c r="R3987" t="s">
        <v>8318</v>
      </c>
      <c r="S3987" s="9">
        <f t="shared" si="250"/>
        <v>42399.374074074069</v>
      </c>
      <c r="T3987" s="9">
        <f t="shared" si="251"/>
        <v>42420.545138888883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s="5" t="s">
        <v>8317</v>
      </c>
      <c r="R3988" t="s">
        <v>8318</v>
      </c>
      <c r="S3988" s="9">
        <f t="shared" si="250"/>
        <v>42467.215208333328</v>
      </c>
      <c r="T3988" s="9">
        <f t="shared" si="251"/>
        <v>42496.211111111108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s="5" t="s">
        <v>8317</v>
      </c>
      <c r="R3989" t="s">
        <v>8318</v>
      </c>
      <c r="S3989" s="9">
        <f t="shared" si="250"/>
        <v>41765.591319444444</v>
      </c>
      <c r="T3989" s="9">
        <f t="shared" si="251"/>
        <v>41775.591319444444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s="5" t="s">
        <v>8317</v>
      </c>
      <c r="R3990" t="s">
        <v>8318</v>
      </c>
      <c r="S3990" s="9">
        <f t="shared" si="250"/>
        <v>42229.747835648144</v>
      </c>
      <c r="T3990" s="9">
        <f t="shared" si="251"/>
        <v>42244.747835648144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s="5" t="s">
        <v>8317</v>
      </c>
      <c r="R3991" t="s">
        <v>8318</v>
      </c>
      <c r="S3991" s="9">
        <f t="shared" si="250"/>
        <v>42286.416446759256</v>
      </c>
      <c r="T3991" s="9">
        <f t="shared" si="251"/>
        <v>42316.458113425928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s="5" t="s">
        <v>8317</v>
      </c>
      <c r="R3992" t="s">
        <v>8318</v>
      </c>
      <c r="S3992" s="9">
        <f t="shared" si="250"/>
        <v>42401.339039351849</v>
      </c>
      <c r="T3992" s="9">
        <f t="shared" si="251"/>
        <v>42431.339039351849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s="5" t="s">
        <v>8317</v>
      </c>
      <c r="R3993" t="s">
        <v>8318</v>
      </c>
      <c r="S3993" s="9">
        <f t="shared" si="250"/>
        <v>42125.311134259253</v>
      </c>
      <c r="T3993" s="9">
        <f t="shared" si="251"/>
        <v>42155.311134259253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</v>
      </c>
      <c r="Q3994" s="5" t="s">
        <v>8317</v>
      </c>
      <c r="R3994" t="s">
        <v>8318</v>
      </c>
      <c r="S3994" s="9">
        <f t="shared" si="250"/>
        <v>42289.607164351844</v>
      </c>
      <c r="T3994" s="9">
        <f t="shared" si="251"/>
        <v>42349.648831018516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s="5" t="s">
        <v>8317</v>
      </c>
      <c r="R3995" t="s">
        <v>8318</v>
      </c>
      <c r="S3995" s="9">
        <f t="shared" si="250"/>
        <v>42107.531388888885</v>
      </c>
      <c r="T3995" s="9">
        <f t="shared" si="251"/>
        <v>42137.531388888885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s="5" t="s">
        <v>8317</v>
      </c>
      <c r="R3996" t="s">
        <v>8318</v>
      </c>
      <c r="S3996" s="9">
        <f t="shared" si="250"/>
        <v>41809.056597222218</v>
      </c>
      <c r="T3996" s="9">
        <f t="shared" si="251"/>
        <v>41839.056597222218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s="5" t="s">
        <v>8317</v>
      </c>
      <c r="R3997" t="s">
        <v>8318</v>
      </c>
      <c r="S3997" s="9">
        <f t="shared" si="250"/>
        <v>42019.350428240738</v>
      </c>
      <c r="T3997" s="9">
        <f t="shared" si="251"/>
        <v>42049.143749999996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29.24</v>
      </c>
      <c r="Q3998" s="5" t="s">
        <v>8317</v>
      </c>
      <c r="R3998" t="s">
        <v>8318</v>
      </c>
      <c r="S3998" s="9">
        <f t="shared" si="250"/>
        <v>41949.933611111112</v>
      </c>
      <c r="T3998" s="9">
        <f t="shared" si="251"/>
        <v>41963.336111111108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s="5" t="s">
        <v>8317</v>
      </c>
      <c r="R3999" t="s">
        <v>8318</v>
      </c>
      <c r="S3999" s="9">
        <f t="shared" si="250"/>
        <v>42069.058113425919</v>
      </c>
      <c r="T3999" s="9">
        <f t="shared" si="251"/>
        <v>42099.016446759262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</v>
      </c>
      <c r="Q4000" s="5" t="s">
        <v>8317</v>
      </c>
      <c r="R4000" t="s">
        <v>8318</v>
      </c>
      <c r="S4000" s="9">
        <f t="shared" si="250"/>
        <v>42061.629930555551</v>
      </c>
      <c r="T4000" s="9">
        <f t="shared" si="251"/>
        <v>42091.588263888887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82.57</v>
      </c>
      <c r="Q4001" s="5" t="s">
        <v>8317</v>
      </c>
      <c r="R4001" t="s">
        <v>8318</v>
      </c>
      <c r="S4001" s="9">
        <f t="shared" si="250"/>
        <v>41842.495347222219</v>
      </c>
      <c r="T4001" s="9">
        <f t="shared" si="251"/>
        <v>41882.494317129625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s="5" t="s">
        <v>8317</v>
      </c>
      <c r="R4002" t="s">
        <v>8318</v>
      </c>
      <c r="S4002" s="9">
        <f t="shared" si="250"/>
        <v>42437.312013888884</v>
      </c>
      <c r="T4002" s="9">
        <f t="shared" si="251"/>
        <v>42497.27034722222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s="5" t="s">
        <v>8317</v>
      </c>
      <c r="R4003" t="s">
        <v>8318</v>
      </c>
      <c r="S4003" s="9">
        <f t="shared" si="250"/>
        <v>42775.630879629629</v>
      </c>
      <c r="T4003" s="9">
        <f t="shared" si="251"/>
        <v>42795.458333333336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s="5" t="s">
        <v>8317</v>
      </c>
      <c r="R4004" t="s">
        <v>8318</v>
      </c>
      <c r="S4004" s="9">
        <f t="shared" si="250"/>
        <v>41878.710196759253</v>
      </c>
      <c r="T4004" s="9">
        <f t="shared" si="251"/>
        <v>41908.710196759253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s="5" t="s">
        <v>8317</v>
      </c>
      <c r="R4005" t="s">
        <v>8318</v>
      </c>
      <c r="S4005" s="9">
        <f t="shared" si="250"/>
        <v>42020.254016203697</v>
      </c>
      <c r="T4005" s="9">
        <f t="shared" si="251"/>
        <v>42050.254016203697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s="5" t="s">
        <v>8317</v>
      </c>
      <c r="R4006" t="s">
        <v>8318</v>
      </c>
      <c r="S4006" s="9">
        <f t="shared" si="250"/>
        <v>41889.829363425924</v>
      </c>
      <c r="T4006" s="9">
        <f t="shared" si="251"/>
        <v>41919.829363425924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s="5" t="s">
        <v>8317</v>
      </c>
      <c r="R4007" t="s">
        <v>8318</v>
      </c>
      <c r="S4007" s="9">
        <f t="shared" si="250"/>
        <v>41872.474363425921</v>
      </c>
      <c r="T4007" s="9">
        <f t="shared" si="251"/>
        <v>41932.474363425921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s="5" t="s">
        <v>8317</v>
      </c>
      <c r="R4008" t="s">
        <v>8318</v>
      </c>
      <c r="S4008" s="9">
        <f t="shared" si="250"/>
        <v>42391.439664351848</v>
      </c>
      <c r="T4008" s="9">
        <f t="shared" si="251"/>
        <v>42416.439664351848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s="5" t="s">
        <v>8317</v>
      </c>
      <c r="R4009" t="s">
        <v>8318</v>
      </c>
      <c r="S4009" s="9">
        <f t="shared" si="250"/>
        <v>41848.439594907402</v>
      </c>
      <c r="T4009" s="9">
        <f t="shared" si="251"/>
        <v>41877.352777777771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s="5" t="s">
        <v>8317</v>
      </c>
      <c r="R4010" t="s">
        <v>8318</v>
      </c>
      <c r="S4010" s="9">
        <f t="shared" si="250"/>
        <v>42177.630868055552</v>
      </c>
      <c r="T4010" s="9">
        <f t="shared" si="251"/>
        <v>42207.630868055552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s="5" t="s">
        <v>8317</v>
      </c>
      <c r="R4011" t="s">
        <v>8318</v>
      </c>
      <c r="S4011" s="9">
        <f t="shared" si="250"/>
        <v>41851.367592592593</v>
      </c>
      <c r="T4011" s="9">
        <f t="shared" si="251"/>
        <v>41891.367592592593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45.84</v>
      </c>
      <c r="Q4012" s="5" t="s">
        <v>8317</v>
      </c>
      <c r="R4012" t="s">
        <v>8318</v>
      </c>
      <c r="S4012" s="9">
        <f t="shared" si="250"/>
        <v>41921.437106481477</v>
      </c>
      <c r="T4012" s="9">
        <f t="shared" si="251"/>
        <v>41938.437106481477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s="5" t="s">
        <v>8317</v>
      </c>
      <c r="R4013" t="s">
        <v>8318</v>
      </c>
      <c r="S4013" s="9">
        <f t="shared" si="250"/>
        <v>42002.211550925924</v>
      </c>
      <c r="T4013" s="9">
        <f t="shared" si="251"/>
        <v>42032.211550925924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s="5" t="s">
        <v>8317</v>
      </c>
      <c r="R4014" t="s">
        <v>8318</v>
      </c>
      <c r="S4014" s="9">
        <f t="shared" si="250"/>
        <v>42096.211215277777</v>
      </c>
      <c r="T4014" s="9">
        <f t="shared" si="251"/>
        <v>42126.211215277777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s="5" t="s">
        <v>8317</v>
      </c>
      <c r="R4015" t="s">
        <v>8318</v>
      </c>
      <c r="S4015" s="9">
        <f t="shared" si="250"/>
        <v>42020.967858796292</v>
      </c>
      <c r="T4015" s="9">
        <f t="shared" si="251"/>
        <v>42050.967858796292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s="5" t="s">
        <v>8317</v>
      </c>
      <c r="R4016" t="s">
        <v>8318</v>
      </c>
      <c r="S4016" s="9">
        <f t="shared" si="250"/>
        <v>42418.912835648145</v>
      </c>
      <c r="T4016" s="9">
        <f t="shared" si="251"/>
        <v>42433.912835648145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s="5" t="s">
        <v>8317</v>
      </c>
      <c r="R4017" t="s">
        <v>8318</v>
      </c>
      <c r="S4017" s="9">
        <f t="shared" si="250"/>
        <v>42174.447488425925</v>
      </c>
      <c r="T4017" s="9">
        <f t="shared" si="251"/>
        <v>42204.447488425925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s="5" t="s">
        <v>8317</v>
      </c>
      <c r="R4018" t="s">
        <v>8318</v>
      </c>
      <c r="S4018" s="9">
        <f t="shared" si="250"/>
        <v>41869.539351851847</v>
      </c>
      <c r="T4018" s="9">
        <f t="shared" si="251"/>
        <v>41899.539351851847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s="5" t="s">
        <v>8317</v>
      </c>
      <c r="R4019" t="s">
        <v>8318</v>
      </c>
      <c r="S4019" s="9">
        <f t="shared" si="250"/>
        <v>41856.338819444441</v>
      </c>
      <c r="T4019" s="9">
        <f t="shared" si="251"/>
        <v>41886.338819444441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s="5" t="s">
        <v>8317</v>
      </c>
      <c r="R4020" t="s">
        <v>8318</v>
      </c>
      <c r="S4020" s="9">
        <f t="shared" si="250"/>
        <v>42620.577638888884</v>
      </c>
      <c r="T4020" s="9">
        <f t="shared" si="251"/>
        <v>42650.577638888884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s="5" t="s">
        <v>8317</v>
      </c>
      <c r="R4021" t="s">
        <v>8318</v>
      </c>
      <c r="S4021" s="9">
        <f t="shared" si="250"/>
        <v>42417.342546296299</v>
      </c>
      <c r="T4021" s="9">
        <f t="shared" si="251"/>
        <v>42475.352777777771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</v>
      </c>
      <c r="Q4022" s="5" t="s">
        <v>8317</v>
      </c>
      <c r="R4022" t="s">
        <v>8318</v>
      </c>
      <c r="S4022" s="9">
        <f t="shared" si="250"/>
        <v>42056.857627314814</v>
      </c>
      <c r="T4022" s="9">
        <f t="shared" si="251"/>
        <v>42086.815960648142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s="5" t="s">
        <v>8317</v>
      </c>
      <c r="R4023" t="s">
        <v>8318</v>
      </c>
      <c r="S4023" s="9">
        <f t="shared" si="250"/>
        <v>41878.578217592592</v>
      </c>
      <c r="T4023" s="9">
        <f t="shared" si="251"/>
        <v>41938.578217592592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63.56</v>
      </c>
      <c r="Q4024" s="5" t="s">
        <v>8317</v>
      </c>
      <c r="R4024" t="s">
        <v>8318</v>
      </c>
      <c r="S4024" s="9">
        <f t="shared" si="250"/>
        <v>41990.250775462962</v>
      </c>
      <c r="T4024" s="9">
        <f t="shared" si="251"/>
        <v>42035.787499999999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s="5" t="s">
        <v>8317</v>
      </c>
      <c r="R4025" t="s">
        <v>8318</v>
      </c>
      <c r="S4025" s="9">
        <f t="shared" si="250"/>
        <v>42408.666238425925</v>
      </c>
      <c r="T4025" s="9">
        <f t="shared" si="251"/>
        <v>42453.624571759261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s="5" t="s">
        <v>8317</v>
      </c>
      <c r="R4026" t="s">
        <v>8318</v>
      </c>
      <c r="S4026" s="9">
        <f t="shared" si="250"/>
        <v>42217.336770833332</v>
      </c>
      <c r="T4026" s="9">
        <f t="shared" si="251"/>
        <v>42247.336770833332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s="5" t="s">
        <v>8317</v>
      </c>
      <c r="R4027" t="s">
        <v>8318</v>
      </c>
      <c r="S4027" s="9">
        <f t="shared" si="250"/>
        <v>42150.904351851852</v>
      </c>
      <c r="T4027" s="9">
        <f t="shared" si="251"/>
        <v>42210.904351851852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s="5" t="s">
        <v>8317</v>
      </c>
      <c r="R4028" t="s">
        <v>8318</v>
      </c>
      <c r="S4028" s="9">
        <f t="shared" si="250"/>
        <v>42282.322210648148</v>
      </c>
      <c r="T4028" s="9">
        <f t="shared" si="251"/>
        <v>42342.363877314812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30.71</v>
      </c>
      <c r="Q4029" s="5" t="s">
        <v>8317</v>
      </c>
      <c r="R4029" t="s">
        <v>8318</v>
      </c>
      <c r="S4029" s="9">
        <f t="shared" si="250"/>
        <v>42768.637511574074</v>
      </c>
      <c r="T4029" s="9">
        <f t="shared" si="251"/>
        <v>42788.708333333336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s="5" t="s">
        <v>8317</v>
      </c>
      <c r="R4030" t="s">
        <v>8318</v>
      </c>
      <c r="S4030" s="9">
        <f t="shared" si="250"/>
        <v>41765.605324074073</v>
      </c>
      <c r="T4030" s="9">
        <f t="shared" si="251"/>
        <v>41795.605324074073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s="5" t="s">
        <v>8317</v>
      </c>
      <c r="R4031" t="s">
        <v>8318</v>
      </c>
      <c r="S4031" s="9">
        <f t="shared" si="250"/>
        <v>42321.691782407404</v>
      </c>
      <c r="T4031" s="9">
        <f t="shared" si="251"/>
        <v>42351.691782407404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s="5" t="s">
        <v>8317</v>
      </c>
      <c r="R4032" t="s">
        <v>8318</v>
      </c>
      <c r="S4032" s="9">
        <f t="shared" si="250"/>
        <v>42374.321747685179</v>
      </c>
      <c r="T4032" s="9">
        <f t="shared" si="251"/>
        <v>42403.450694444444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s="5" t="s">
        <v>8317</v>
      </c>
      <c r="R4033" t="s">
        <v>8318</v>
      </c>
      <c r="S4033" s="9">
        <f t="shared" si="250"/>
        <v>41941.251898148148</v>
      </c>
      <c r="T4033" s="9">
        <f t="shared" si="251"/>
        <v>41991.293564814812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ROUND((E4034/D4034*100),2)</f>
        <v>6.83</v>
      </c>
      <c r="P4034">
        <f t="shared" ref="P4034:P4097" si="253">ROUND((E4034/L4034),2)</f>
        <v>59</v>
      </c>
      <c r="Q4034" s="5" t="s">
        <v>8317</v>
      </c>
      <c r="R4034" t="s">
        <v>8318</v>
      </c>
      <c r="S4034" s="9">
        <f t="shared" si="250"/>
        <v>42293.47587962963</v>
      </c>
      <c r="T4034" s="9">
        <f t="shared" si="251"/>
        <v>42353.517546296294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25.7</v>
      </c>
      <c r="P4035">
        <f t="shared" si="253"/>
        <v>65.34</v>
      </c>
      <c r="Q4035" s="5" t="s">
        <v>8317</v>
      </c>
      <c r="R4035" t="s">
        <v>8318</v>
      </c>
      <c r="S4035" s="9">
        <f t="shared" ref="S4035:S4098" si="254">(J4035/86400)+25569+(-8/24)</f>
        <v>42613.93546296296</v>
      </c>
      <c r="T4035" s="9">
        <f t="shared" ref="T4035:T4098" si="255">(I4035/86400)+25569+(-8/24)</f>
        <v>42645.041666666664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s="5" t="s">
        <v>8317</v>
      </c>
      <c r="R4036" t="s">
        <v>8318</v>
      </c>
      <c r="S4036" s="9">
        <f t="shared" si="254"/>
        <v>42067.614004629628</v>
      </c>
      <c r="T4036" s="9">
        <f t="shared" si="255"/>
        <v>42097.572337962956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s="5" t="s">
        <v>8317</v>
      </c>
      <c r="R4037" t="s">
        <v>8318</v>
      </c>
      <c r="S4037" s="9">
        <f t="shared" si="254"/>
        <v>41903.549618055556</v>
      </c>
      <c r="T4037" s="9">
        <f t="shared" si="255"/>
        <v>41933.549618055556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s="5" t="s">
        <v>8317</v>
      </c>
      <c r="R4038" t="s">
        <v>8318</v>
      </c>
      <c r="S4038" s="9">
        <f t="shared" si="254"/>
        <v>41804.603750000002</v>
      </c>
      <c r="T4038" s="9">
        <f t="shared" si="255"/>
        <v>41821.604166666664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s="5" t="s">
        <v>8317</v>
      </c>
      <c r="R4039" t="s">
        <v>8318</v>
      </c>
      <c r="S4039" s="9">
        <f t="shared" si="254"/>
        <v>42496.737442129626</v>
      </c>
      <c r="T4039" s="9">
        <f t="shared" si="255"/>
        <v>42514.267361111109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s="5" t="s">
        <v>8317</v>
      </c>
      <c r="R4040" t="s">
        <v>8318</v>
      </c>
      <c r="S4040" s="9">
        <f t="shared" si="254"/>
        <v>41869.465393518512</v>
      </c>
      <c r="T4040" s="9">
        <f t="shared" si="255"/>
        <v>41929.465393518512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s="5" t="s">
        <v>8317</v>
      </c>
      <c r="R4041" t="s">
        <v>8318</v>
      </c>
      <c r="S4041" s="9">
        <f t="shared" si="254"/>
        <v>42305.337581018517</v>
      </c>
      <c r="T4041" s="9">
        <f t="shared" si="255"/>
        <v>42338.915972222218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s="5" t="s">
        <v>8317</v>
      </c>
      <c r="R4042" t="s">
        <v>8318</v>
      </c>
      <c r="S4042" s="9">
        <f t="shared" si="254"/>
        <v>42143.898194444446</v>
      </c>
      <c r="T4042" s="9">
        <f t="shared" si="255"/>
        <v>42202.791666666664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s="5" t="s">
        <v>8317</v>
      </c>
      <c r="R4043" t="s">
        <v>8318</v>
      </c>
      <c r="S4043" s="9">
        <f t="shared" si="254"/>
        <v>42559.140671296293</v>
      </c>
      <c r="T4043" s="9">
        <f t="shared" si="255"/>
        <v>42619.140671296293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s="5" t="s">
        <v>8317</v>
      </c>
      <c r="R4044" t="s">
        <v>8318</v>
      </c>
      <c r="S4044" s="9">
        <f t="shared" si="254"/>
        <v>41994.750740740739</v>
      </c>
      <c r="T4044" s="9">
        <f t="shared" si="255"/>
        <v>42024.469444444439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s="5" t="s">
        <v>8317</v>
      </c>
      <c r="R4045" t="s">
        <v>8318</v>
      </c>
      <c r="S4045" s="9">
        <f t="shared" si="254"/>
        <v>41948.624131944445</v>
      </c>
      <c r="T4045" s="9">
        <f t="shared" si="255"/>
        <v>41963.624131944445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s="5" t="s">
        <v>8317</v>
      </c>
      <c r="R4046" t="s">
        <v>8318</v>
      </c>
      <c r="S4046" s="9">
        <f t="shared" si="254"/>
        <v>42073.886365740742</v>
      </c>
      <c r="T4046" s="9">
        <f t="shared" si="255"/>
        <v>42103.874999999993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s="5" t="s">
        <v>8317</v>
      </c>
      <c r="R4047" t="s">
        <v>8318</v>
      </c>
      <c r="S4047" s="9">
        <f t="shared" si="254"/>
        <v>41841.867928240739</v>
      </c>
      <c r="T4047" s="9">
        <f t="shared" si="255"/>
        <v>41871.867928240739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s="5" t="s">
        <v>8317</v>
      </c>
      <c r="R4048" t="s">
        <v>8318</v>
      </c>
      <c r="S4048" s="9">
        <f t="shared" si="254"/>
        <v>41904.317245370366</v>
      </c>
      <c r="T4048" s="9">
        <f t="shared" si="255"/>
        <v>41934.317245370366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s="5" t="s">
        <v>8317</v>
      </c>
      <c r="R4049" t="s">
        <v>8318</v>
      </c>
      <c r="S4049" s="9">
        <f t="shared" si="254"/>
        <v>41990.689155092587</v>
      </c>
      <c r="T4049" s="9">
        <f t="shared" si="255"/>
        <v>42014.708333333336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32.979999999999997</v>
      </c>
      <c r="Q4050" s="5" t="s">
        <v>8317</v>
      </c>
      <c r="R4050" t="s">
        <v>8318</v>
      </c>
      <c r="S4050" s="9">
        <f t="shared" si="254"/>
        <v>42436.175775462958</v>
      </c>
      <c r="T4050" s="9">
        <f t="shared" si="255"/>
        <v>42471.134108796294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s="5" t="s">
        <v>8317</v>
      </c>
      <c r="R4051" t="s">
        <v>8318</v>
      </c>
      <c r="S4051" s="9">
        <f t="shared" si="254"/>
        <v>42169.625173611108</v>
      </c>
      <c r="T4051" s="9">
        <f t="shared" si="255"/>
        <v>42199.625173611108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s="5" t="s">
        <v>8317</v>
      </c>
      <c r="R4052" t="s">
        <v>8318</v>
      </c>
      <c r="S4052" s="9">
        <f t="shared" si="254"/>
        <v>41905.303136574068</v>
      </c>
      <c r="T4052" s="9">
        <f t="shared" si="255"/>
        <v>41935.303136574068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s="5" t="s">
        <v>8317</v>
      </c>
      <c r="R4053" t="s">
        <v>8318</v>
      </c>
      <c r="S4053" s="9">
        <f t="shared" si="254"/>
        <v>41761.476817129624</v>
      </c>
      <c r="T4053" s="9">
        <f t="shared" si="255"/>
        <v>41767.953472222223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86.62</v>
      </c>
      <c r="Q4054" s="5" t="s">
        <v>8317</v>
      </c>
      <c r="R4054" t="s">
        <v>8318</v>
      </c>
      <c r="S4054" s="9">
        <f t="shared" si="254"/>
        <v>41865.545324074068</v>
      </c>
      <c r="T4054" s="9">
        <f t="shared" si="255"/>
        <v>41925.545324074068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s="5" t="s">
        <v>8317</v>
      </c>
      <c r="R4055" t="s">
        <v>8318</v>
      </c>
      <c r="S4055" s="9">
        <f t="shared" si="254"/>
        <v>41928.356805555552</v>
      </c>
      <c r="T4055" s="9">
        <f t="shared" si="255"/>
        <v>41958.499999999993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s="5" t="s">
        <v>8317</v>
      </c>
      <c r="R4056" t="s">
        <v>8318</v>
      </c>
      <c r="S4056" s="9">
        <f t="shared" si="254"/>
        <v>42613.507928240739</v>
      </c>
      <c r="T4056" s="9">
        <f t="shared" si="255"/>
        <v>42643.833333333336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</v>
      </c>
      <c r="Q4057" s="5" t="s">
        <v>8317</v>
      </c>
      <c r="R4057" t="s">
        <v>8318</v>
      </c>
      <c r="S4057" s="9">
        <f t="shared" si="254"/>
        <v>41779.31517361111</v>
      </c>
      <c r="T4057" s="9">
        <f t="shared" si="255"/>
        <v>41809.31517361111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s="5" t="s">
        <v>8317</v>
      </c>
      <c r="R4058" t="s">
        <v>8318</v>
      </c>
      <c r="S4058" s="9">
        <f t="shared" si="254"/>
        <v>42534.599988425922</v>
      </c>
      <c r="T4058" s="9">
        <f t="shared" si="255"/>
        <v>42554.499305555553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129.16999999999999</v>
      </c>
      <c r="Q4059" s="5" t="s">
        <v>8317</v>
      </c>
      <c r="R4059" t="s">
        <v>8318</v>
      </c>
      <c r="S4059" s="9">
        <f t="shared" si="254"/>
        <v>42310.635185185187</v>
      </c>
      <c r="T4059" s="9">
        <f t="shared" si="255"/>
        <v>42333.624999999993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s="5" t="s">
        <v>8317</v>
      </c>
      <c r="R4060" t="s">
        <v>8318</v>
      </c>
      <c r="S4060" s="9">
        <f t="shared" si="254"/>
        <v>42445.727361111109</v>
      </c>
      <c r="T4060" s="9">
        <f t="shared" si="255"/>
        <v>42460.832638888889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</v>
      </c>
      <c r="Q4061" s="5" t="s">
        <v>8317</v>
      </c>
      <c r="R4061" t="s">
        <v>8318</v>
      </c>
      <c r="S4061" s="9">
        <f t="shared" si="254"/>
        <v>41866.307314814811</v>
      </c>
      <c r="T4061" s="9">
        <f t="shared" si="255"/>
        <v>41897.791666666664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s="5" t="s">
        <v>8317</v>
      </c>
      <c r="R4062" t="s">
        <v>8318</v>
      </c>
      <c r="S4062" s="9">
        <f t="shared" si="254"/>
        <v>41779.361759259256</v>
      </c>
      <c r="T4062" s="9">
        <f t="shared" si="255"/>
        <v>41813.333333333328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s="5" t="s">
        <v>8317</v>
      </c>
      <c r="R4063" t="s">
        <v>8318</v>
      </c>
      <c r="S4063" s="9">
        <f t="shared" si="254"/>
        <v>42420.808136574073</v>
      </c>
      <c r="T4063" s="9">
        <f t="shared" si="255"/>
        <v>42480.766469907401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163.33000000000001</v>
      </c>
      <c r="Q4064" s="5" t="s">
        <v>8317</v>
      </c>
      <c r="R4064" t="s">
        <v>8318</v>
      </c>
      <c r="S4064" s="9">
        <f t="shared" si="254"/>
        <v>42523.405879629623</v>
      </c>
      <c r="T4064" s="9">
        <f t="shared" si="255"/>
        <v>42553.405879629623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s="5" t="s">
        <v>8317</v>
      </c>
      <c r="R4065" t="s">
        <v>8318</v>
      </c>
      <c r="S4065" s="9">
        <f t="shared" si="254"/>
        <v>41787.348194444443</v>
      </c>
      <c r="T4065" s="9">
        <f t="shared" si="255"/>
        <v>41817.348194444443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s="5" t="s">
        <v>8317</v>
      </c>
      <c r="R4066" t="s">
        <v>8318</v>
      </c>
      <c r="S4066" s="9">
        <f t="shared" si="254"/>
        <v>42093.254930555551</v>
      </c>
      <c r="T4066" s="9">
        <f t="shared" si="255"/>
        <v>42123.254930555551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s="5" t="s">
        <v>8317</v>
      </c>
      <c r="R4067" t="s">
        <v>8318</v>
      </c>
      <c r="S4067" s="9">
        <f t="shared" si="254"/>
        <v>41833.61818287037</v>
      </c>
      <c r="T4067" s="9">
        <f t="shared" si="255"/>
        <v>41863.61818287037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s="5" t="s">
        <v>8317</v>
      </c>
      <c r="R4068" t="s">
        <v>8318</v>
      </c>
      <c r="S4068" s="9">
        <f t="shared" si="254"/>
        <v>42478.705879629626</v>
      </c>
      <c r="T4068" s="9">
        <f t="shared" si="255"/>
        <v>42508.705879629626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s="5" t="s">
        <v>8317</v>
      </c>
      <c r="R4069" t="s">
        <v>8318</v>
      </c>
      <c r="S4069" s="9">
        <f t="shared" si="254"/>
        <v>42234.784143518518</v>
      </c>
      <c r="T4069" s="9">
        <f t="shared" si="255"/>
        <v>42274.784143518518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s="5" t="s">
        <v>8317</v>
      </c>
      <c r="R4070" t="s">
        <v>8318</v>
      </c>
      <c r="S4070" s="9">
        <f t="shared" si="254"/>
        <v>42718.630266203698</v>
      </c>
      <c r="T4070" s="9">
        <f t="shared" si="255"/>
        <v>42748.628472222219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s="5" t="s">
        <v>8317</v>
      </c>
      <c r="R4071" t="s">
        <v>8318</v>
      </c>
      <c r="S4071" s="9">
        <f t="shared" si="254"/>
        <v>42022.328194444439</v>
      </c>
      <c r="T4071" s="9">
        <f t="shared" si="255"/>
        <v>42063.166666666664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s="5" t="s">
        <v>8317</v>
      </c>
      <c r="R4072" t="s">
        <v>8318</v>
      </c>
      <c r="S4072" s="9">
        <f t="shared" si="254"/>
        <v>42031.333564814813</v>
      </c>
      <c r="T4072" s="9">
        <f t="shared" si="255"/>
        <v>42063.791666666664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s="5" t="s">
        <v>8317</v>
      </c>
      <c r="R4073" t="s">
        <v>8318</v>
      </c>
      <c r="S4073" s="9">
        <f t="shared" si="254"/>
        <v>42700.47142361111</v>
      </c>
      <c r="T4073" s="9">
        <f t="shared" si="255"/>
        <v>42730.47142361111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s="5" t="s">
        <v>8317</v>
      </c>
      <c r="R4074" t="s">
        <v>8318</v>
      </c>
      <c r="S4074" s="9">
        <f t="shared" si="254"/>
        <v>41812.441099537034</v>
      </c>
      <c r="T4074" s="9">
        <f t="shared" si="255"/>
        <v>41872.441099537034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s="5" t="s">
        <v>8317</v>
      </c>
      <c r="R4075" t="s">
        <v>8318</v>
      </c>
      <c r="S4075" s="9">
        <f t="shared" si="254"/>
        <v>42078.011874999997</v>
      </c>
      <c r="T4075" s="9">
        <f t="shared" si="255"/>
        <v>42132.833333333336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s="5" t="s">
        <v>8317</v>
      </c>
      <c r="R4076" t="s">
        <v>8318</v>
      </c>
      <c r="S4076" s="9">
        <f t="shared" si="254"/>
        <v>42283.219618055555</v>
      </c>
      <c r="T4076" s="9">
        <f t="shared" si="255"/>
        <v>42313.261284722219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44.31</v>
      </c>
      <c r="Q4077" s="5" t="s">
        <v>8317</v>
      </c>
      <c r="R4077" t="s">
        <v>8318</v>
      </c>
      <c r="S4077" s="9">
        <f t="shared" si="254"/>
        <v>41778.712604166663</v>
      </c>
      <c r="T4077" s="9">
        <f t="shared" si="255"/>
        <v>41820.394444444442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s="5" t="s">
        <v>8317</v>
      </c>
      <c r="R4078" t="s">
        <v>8318</v>
      </c>
      <c r="S4078" s="9">
        <f t="shared" si="254"/>
        <v>41905.462372685179</v>
      </c>
      <c r="T4078" s="9">
        <f t="shared" si="255"/>
        <v>41933.493750000001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s="5" t="s">
        <v>8317</v>
      </c>
      <c r="R4079" t="s">
        <v>8318</v>
      </c>
      <c r="S4079" s="9">
        <f t="shared" si="254"/>
        <v>42695.377245370364</v>
      </c>
      <c r="T4079" s="9">
        <f t="shared" si="255"/>
        <v>42725.377245370364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s="5" t="s">
        <v>8317</v>
      </c>
      <c r="R4080" t="s">
        <v>8318</v>
      </c>
      <c r="S4080" s="9">
        <f t="shared" si="254"/>
        <v>42732.454189814809</v>
      </c>
      <c r="T4080" s="9">
        <f t="shared" si="255"/>
        <v>42762.454189814809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s="5" t="s">
        <v>8317</v>
      </c>
      <c r="R4081" t="s">
        <v>8318</v>
      </c>
      <c r="S4081" s="9">
        <f t="shared" si="254"/>
        <v>42510.605567129627</v>
      </c>
      <c r="T4081" s="9">
        <f t="shared" si="255"/>
        <v>42540.605567129627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s="5" t="s">
        <v>8317</v>
      </c>
      <c r="R4082" t="s">
        <v>8318</v>
      </c>
      <c r="S4082" s="9">
        <f t="shared" si="254"/>
        <v>42511.364768518521</v>
      </c>
      <c r="T4082" s="9">
        <f t="shared" si="255"/>
        <v>42535.454166666663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29.17</v>
      </c>
      <c r="Q4083" s="5" t="s">
        <v>8317</v>
      </c>
      <c r="R4083" t="s">
        <v>8318</v>
      </c>
      <c r="S4083" s="9">
        <f t="shared" si="254"/>
        <v>42041.247974537029</v>
      </c>
      <c r="T4083" s="9">
        <f t="shared" si="255"/>
        <v>42071.206307870372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s="5" t="s">
        <v>8317</v>
      </c>
      <c r="R4084" t="s">
        <v>8318</v>
      </c>
      <c r="S4084" s="9">
        <f t="shared" si="254"/>
        <v>42306.855937499997</v>
      </c>
      <c r="T4084" s="9">
        <f t="shared" si="255"/>
        <v>42322.624999999993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s="5" t="s">
        <v>8317</v>
      </c>
      <c r="R4085" t="s">
        <v>8318</v>
      </c>
      <c r="S4085" s="9">
        <f t="shared" si="254"/>
        <v>42353.428425925922</v>
      </c>
      <c r="T4085" s="9">
        <f t="shared" si="255"/>
        <v>42383.428425925922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s="5" t="s">
        <v>8317</v>
      </c>
      <c r="R4086" t="s">
        <v>8318</v>
      </c>
      <c r="S4086" s="9">
        <f t="shared" si="254"/>
        <v>42622.103078703702</v>
      </c>
      <c r="T4086" s="9">
        <f t="shared" si="255"/>
        <v>42652.103078703702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s="5" t="s">
        <v>8317</v>
      </c>
      <c r="R4087" t="s">
        <v>8318</v>
      </c>
      <c r="S4087" s="9">
        <f t="shared" si="254"/>
        <v>42058.270543981482</v>
      </c>
      <c r="T4087" s="9">
        <f t="shared" si="255"/>
        <v>42086.832638888889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s="5" t="s">
        <v>8317</v>
      </c>
      <c r="R4088" t="s">
        <v>8318</v>
      </c>
      <c r="S4088" s="9">
        <f t="shared" si="254"/>
        <v>42304.607627314814</v>
      </c>
      <c r="T4088" s="9">
        <f t="shared" si="255"/>
        <v>42328.833333333336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s="5" t="s">
        <v>8317</v>
      </c>
      <c r="R4089" t="s">
        <v>8318</v>
      </c>
      <c r="S4089" s="9">
        <f t="shared" si="254"/>
        <v>42538.40956018518</v>
      </c>
      <c r="T4089" s="9">
        <f t="shared" si="255"/>
        <v>42568.40956018518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s="5" t="s">
        <v>8317</v>
      </c>
      <c r="R4090" t="s">
        <v>8318</v>
      </c>
      <c r="S4090" s="9">
        <f t="shared" si="254"/>
        <v>41990.27921296296</v>
      </c>
      <c r="T4090" s="9">
        <f t="shared" si="255"/>
        <v>42020.101388888885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s="5" t="s">
        <v>8317</v>
      </c>
      <c r="R4091" t="s">
        <v>8318</v>
      </c>
      <c r="S4091" s="9">
        <f t="shared" si="254"/>
        <v>42122.399166666662</v>
      </c>
      <c r="T4091" s="9">
        <f t="shared" si="255"/>
        <v>42155.399305555555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s="5" t="s">
        <v>8317</v>
      </c>
      <c r="R4092" t="s">
        <v>8318</v>
      </c>
      <c r="S4092" s="9">
        <f t="shared" si="254"/>
        <v>42209.339548611104</v>
      </c>
      <c r="T4092" s="9">
        <f t="shared" si="255"/>
        <v>42223.291666666664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s="5" t="s">
        <v>8317</v>
      </c>
      <c r="R4093" t="s">
        <v>8318</v>
      </c>
      <c r="S4093" s="9">
        <f t="shared" si="254"/>
        <v>41990.173043981478</v>
      </c>
      <c r="T4093" s="9">
        <f t="shared" si="255"/>
        <v>42020.173043981478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s="5" t="s">
        <v>8317</v>
      </c>
      <c r="R4094" t="s">
        <v>8318</v>
      </c>
      <c r="S4094" s="9">
        <f t="shared" si="254"/>
        <v>42038.861655092587</v>
      </c>
      <c r="T4094" s="9">
        <f t="shared" si="255"/>
        <v>42098.819988425923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s="5" t="s">
        <v>8317</v>
      </c>
      <c r="R4095" t="s">
        <v>8318</v>
      </c>
      <c r="S4095" s="9">
        <f t="shared" si="254"/>
        <v>42178.482557870368</v>
      </c>
      <c r="T4095" s="9">
        <f t="shared" si="255"/>
        <v>42238.482557870368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s="5" t="s">
        <v>8317</v>
      </c>
      <c r="R4096" t="s">
        <v>8318</v>
      </c>
      <c r="S4096" s="9">
        <f t="shared" si="254"/>
        <v>41889.753472222219</v>
      </c>
      <c r="T4096" s="9">
        <f t="shared" si="255"/>
        <v>41933.874305555553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s="5" t="s">
        <v>8317</v>
      </c>
      <c r="R4097" t="s">
        <v>8318</v>
      </c>
      <c r="S4097" s="9">
        <f t="shared" si="254"/>
        <v>42692.698495370372</v>
      </c>
      <c r="T4097" s="9">
        <f t="shared" si="255"/>
        <v>42722.698495370372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ROUND((E4098/D4098*100),2)</f>
        <v>11.43</v>
      </c>
      <c r="P4098">
        <f t="shared" ref="P4098:P4115" si="257">ROUND((E4098/L4098),2)</f>
        <v>80</v>
      </c>
      <c r="Q4098" s="5" t="s">
        <v>8317</v>
      </c>
      <c r="R4098" t="s">
        <v>8318</v>
      </c>
      <c r="S4098" s="9">
        <f t="shared" si="254"/>
        <v>42750.196979166663</v>
      </c>
      <c r="T4098" s="9">
        <f t="shared" si="255"/>
        <v>42794.035416666666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s="5" t="s">
        <v>8317</v>
      </c>
      <c r="R4099" t="s">
        <v>8318</v>
      </c>
      <c r="S4099" s="9">
        <f t="shared" ref="S4099:S4115" si="258">(J4099/86400)+25569+(-8/24)</f>
        <v>42344.491168981483</v>
      </c>
      <c r="T4099" s="9">
        <f t="shared" ref="T4099:T4115" si="259">(I4099/86400)+25569+(-8/24)</f>
        <v>42400.663194444445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s="5" t="s">
        <v>8317</v>
      </c>
      <c r="R4100" t="s">
        <v>8318</v>
      </c>
      <c r="S4100" s="9">
        <f t="shared" si="258"/>
        <v>42495.38885416666</v>
      </c>
      <c r="T4100" s="9">
        <f t="shared" si="259"/>
        <v>42525.38885416666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s="5" t="s">
        <v>8317</v>
      </c>
      <c r="R4101" t="s">
        <v>8318</v>
      </c>
      <c r="S4101" s="9">
        <f t="shared" si="258"/>
        <v>42570.517048611109</v>
      </c>
      <c r="T4101" s="9">
        <f t="shared" si="259"/>
        <v>42615.517048611109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s="5" t="s">
        <v>8317</v>
      </c>
      <c r="R4102" t="s">
        <v>8318</v>
      </c>
      <c r="S4102" s="9">
        <f t="shared" si="258"/>
        <v>41926.791550925926</v>
      </c>
      <c r="T4102" s="9">
        <f t="shared" si="259"/>
        <v>41936.791550925926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s="5" t="s">
        <v>8317</v>
      </c>
      <c r="R4103" t="s">
        <v>8318</v>
      </c>
      <c r="S4103" s="9">
        <f t="shared" si="258"/>
        <v>42730.570393518516</v>
      </c>
      <c r="T4103" s="9">
        <f t="shared" si="259"/>
        <v>42760.570393518516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s="5" t="s">
        <v>8317</v>
      </c>
      <c r="R4104" t="s">
        <v>8318</v>
      </c>
      <c r="S4104" s="9">
        <f t="shared" si="258"/>
        <v>42475.514733796292</v>
      </c>
      <c r="T4104" s="9">
        <f t="shared" si="259"/>
        <v>42505.514733796292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s="5" t="s">
        <v>8317</v>
      </c>
      <c r="R4105" t="s">
        <v>8318</v>
      </c>
      <c r="S4105" s="9">
        <f t="shared" si="258"/>
        <v>42188.499606481484</v>
      </c>
      <c r="T4105" s="9">
        <f t="shared" si="259"/>
        <v>42242.438888888886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s="5" t="s">
        <v>8317</v>
      </c>
      <c r="R4106" t="s">
        <v>8318</v>
      </c>
      <c r="S4106" s="9">
        <f t="shared" si="258"/>
        <v>42639.944837962961</v>
      </c>
      <c r="T4106" s="9">
        <f t="shared" si="259"/>
        <v>42669.944837962961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s="5" t="s">
        <v>8317</v>
      </c>
      <c r="R4107" t="s">
        <v>8318</v>
      </c>
      <c r="S4107" s="9">
        <f t="shared" si="258"/>
        <v>42696.677187499998</v>
      </c>
      <c r="T4107" s="9">
        <f t="shared" si="259"/>
        <v>42729.677187499998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s="5" t="s">
        <v>8317</v>
      </c>
      <c r="R4108" t="s">
        <v>8318</v>
      </c>
      <c r="S4108" s="9">
        <f t="shared" si="258"/>
        <v>42052.716041666667</v>
      </c>
      <c r="T4108" s="9">
        <f t="shared" si="259"/>
        <v>42095.708333333336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s="5" t="s">
        <v>8317</v>
      </c>
      <c r="R4109" t="s">
        <v>8318</v>
      </c>
      <c r="S4109" s="9">
        <f t="shared" si="258"/>
        <v>41883.583344907405</v>
      </c>
      <c r="T4109" s="9">
        <f t="shared" si="259"/>
        <v>41906.583344907405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s="5" t="s">
        <v>8317</v>
      </c>
      <c r="R4110" t="s">
        <v>8318</v>
      </c>
      <c r="S4110" s="9">
        <f t="shared" si="258"/>
        <v>42766.698344907403</v>
      </c>
      <c r="T4110" s="9">
        <f t="shared" si="259"/>
        <v>42796.874999999993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s="5" t="s">
        <v>8317</v>
      </c>
      <c r="R4111" t="s">
        <v>8318</v>
      </c>
      <c r="S4111" s="9">
        <f t="shared" si="258"/>
        <v>42307.206064814811</v>
      </c>
      <c r="T4111" s="9">
        <f t="shared" si="259"/>
        <v>42337.247731481482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s="5" t="s">
        <v>8317</v>
      </c>
      <c r="R4112" t="s">
        <v>8318</v>
      </c>
      <c r="S4112" s="9">
        <f t="shared" si="258"/>
        <v>42512.293414351851</v>
      </c>
      <c r="T4112" s="9">
        <f t="shared" si="259"/>
        <v>42572.293414351851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s="5" t="s">
        <v>8317</v>
      </c>
      <c r="R4113" t="s">
        <v>8318</v>
      </c>
      <c r="S4113" s="9">
        <f t="shared" si="258"/>
        <v>42028.802546296291</v>
      </c>
      <c r="T4113" s="9">
        <f t="shared" si="259"/>
        <v>42058.802546296291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s="5" t="s">
        <v>8317</v>
      </c>
      <c r="R4114" t="s">
        <v>8318</v>
      </c>
      <c r="S4114" s="9">
        <f t="shared" si="258"/>
        <v>42400.613263888888</v>
      </c>
      <c r="T4114" s="9">
        <f t="shared" si="259"/>
        <v>42427.666666666664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s="5" t="s">
        <v>8317</v>
      </c>
      <c r="R4115" t="s">
        <v>8318</v>
      </c>
      <c r="S4115" s="9">
        <f t="shared" si="258"/>
        <v>42358.239849537036</v>
      </c>
      <c r="T4115" s="9">
        <f t="shared" si="259"/>
        <v>42376.94027777778</v>
      </c>
    </row>
    <row r="4116" spans="1:20">
      <c r="B4116"/>
      <c r="C4116"/>
    </row>
    <row r="4117" spans="1:20">
      <c r="B4117"/>
      <c r="C4117"/>
    </row>
    <row r="4118" spans="1:20">
      <c r="B4118"/>
      <c r="C4118"/>
    </row>
    <row r="4119" spans="1:20">
      <c r="B4119"/>
      <c r="C4119"/>
    </row>
    <row r="4120" spans="1:20">
      <c r="B4120"/>
      <c r="C4120"/>
    </row>
    <row r="4121" spans="1:20">
      <c r="B4121"/>
      <c r="C4121"/>
    </row>
  </sheetData>
  <autoFilter ref="Q1:Q4115" xr:uid="{ADA33C46-A5FC-7D47-A474-A308CBCF6F45}"/>
  <conditionalFormatting sqref="F1:F4115 F4122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4115 O4122:O1048576 P1:T1">
    <cfRule type="colorScale" priority="1">
      <colorScale>
        <cfvo type="min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0D4EB-A2B3-304A-9A01-2A4F48DFDD7C}">
  <dimension ref="A3:F48"/>
  <sheetViews>
    <sheetView zoomScaleNormal="100" workbookViewId="0">
      <selection activeCell="F47" sqref="F47"/>
    </sheetView>
  </sheetViews>
  <sheetFormatPr baseColWidth="10" defaultRowHeight="15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4" width="22" bestFit="1" customWidth="1"/>
    <col min="45" max="45" width="16" bestFit="1" customWidth="1"/>
    <col min="46" max="46" width="19.1640625" bestFit="1" customWidth="1"/>
    <col min="47" max="47" width="14.1640625" bestFit="1" customWidth="1"/>
    <col min="48" max="48" width="18.83203125" bestFit="1" customWidth="1"/>
    <col min="49" max="49" width="17.6640625" bestFit="1" customWidth="1"/>
    <col min="50" max="50" width="19.5" bestFit="1" customWidth="1"/>
    <col min="51" max="51" width="14.1640625" bestFit="1" customWidth="1"/>
    <col min="52" max="52" width="11" bestFit="1" customWidth="1"/>
    <col min="53" max="53" width="9.5" bestFit="1" customWidth="1"/>
    <col min="54" max="54" width="9.83203125" bestFit="1" customWidth="1"/>
    <col min="55" max="55" width="21.1640625" bestFit="1" customWidth="1"/>
    <col min="56" max="56" width="18.1640625" bestFit="1" customWidth="1"/>
    <col min="57" max="57" width="23" bestFit="1" customWidth="1"/>
    <col min="58" max="58" width="18.1640625" bestFit="1" customWidth="1"/>
    <col min="59" max="59" width="20.6640625" bestFit="1" customWidth="1"/>
    <col min="60" max="60" width="24.6640625" bestFit="1" customWidth="1"/>
    <col min="61" max="61" width="18.6640625" bestFit="1" customWidth="1"/>
    <col min="62" max="62" width="13.6640625" bestFit="1" customWidth="1"/>
    <col min="63" max="63" width="11.6640625" bestFit="1" customWidth="1"/>
    <col min="64" max="64" width="12.83203125" bestFit="1" customWidth="1"/>
    <col min="65" max="65" width="13" bestFit="1" customWidth="1"/>
    <col min="66" max="66" width="10" bestFit="1" customWidth="1"/>
  </cols>
  <sheetData>
    <row r="3" spans="1:6">
      <c r="A3" s="7" t="s">
        <v>8223</v>
      </c>
      <c r="B3" t="s">
        <v>8364</v>
      </c>
    </row>
    <row r="5" spans="1:6">
      <c r="A5" s="7" t="s">
        <v>8366</v>
      </c>
      <c r="B5" s="7" t="s">
        <v>8365</v>
      </c>
    </row>
    <row r="6" spans="1:6">
      <c r="A6" s="7" t="s">
        <v>8360</v>
      </c>
      <c r="B6" t="s">
        <v>8220</v>
      </c>
      <c r="C6" t="s">
        <v>8221</v>
      </c>
      <c r="D6" t="s">
        <v>8222</v>
      </c>
      <c r="E6" t="s">
        <v>8219</v>
      </c>
      <c r="F6" t="s">
        <v>8362</v>
      </c>
    </row>
    <row r="7" spans="1:6">
      <c r="A7" s="8" t="s">
        <v>8316</v>
      </c>
      <c r="B7" s="6"/>
      <c r="C7" s="6">
        <v>100</v>
      </c>
      <c r="D7" s="6"/>
      <c r="E7" s="6"/>
      <c r="F7" s="6">
        <v>100</v>
      </c>
    </row>
    <row r="8" spans="1:6">
      <c r="A8" s="8" t="s">
        <v>8344</v>
      </c>
      <c r="B8" s="6">
        <v>20</v>
      </c>
      <c r="C8" s="6"/>
      <c r="D8" s="6"/>
      <c r="E8" s="6"/>
      <c r="F8" s="6">
        <v>20</v>
      </c>
    </row>
    <row r="9" spans="1:6">
      <c r="A9" s="8" t="s">
        <v>8332</v>
      </c>
      <c r="B9" s="6">
        <v>24</v>
      </c>
      <c r="C9" s="6"/>
      <c r="D9" s="6"/>
      <c r="E9" s="6"/>
      <c r="F9" s="6">
        <v>24</v>
      </c>
    </row>
    <row r="10" spans="1:6">
      <c r="A10" s="8" t="s">
        <v>8358</v>
      </c>
      <c r="B10" s="6"/>
      <c r="C10" s="6">
        <v>40</v>
      </c>
      <c r="D10" s="6"/>
      <c r="E10" s="6"/>
      <c r="F10" s="6">
        <v>40</v>
      </c>
    </row>
    <row r="11" spans="1:6">
      <c r="A11" s="8" t="s">
        <v>8354</v>
      </c>
      <c r="B11" s="6"/>
      <c r="C11" s="6"/>
      <c r="D11" s="6"/>
      <c r="E11" s="6">
        <v>40</v>
      </c>
      <c r="F11" s="6">
        <v>40</v>
      </c>
    </row>
    <row r="12" spans="1:6">
      <c r="A12" s="8" t="s">
        <v>8315</v>
      </c>
      <c r="B12" s="6"/>
      <c r="C12" s="6"/>
      <c r="D12" s="6"/>
      <c r="E12" s="6">
        <v>180</v>
      </c>
      <c r="F12" s="6">
        <v>180</v>
      </c>
    </row>
    <row r="13" spans="1:6">
      <c r="A13" s="8" t="s">
        <v>8314</v>
      </c>
      <c r="B13" s="6"/>
      <c r="C13" s="6">
        <v>80</v>
      </c>
      <c r="D13" s="6"/>
      <c r="E13" s="6"/>
      <c r="F13" s="6">
        <v>80</v>
      </c>
    </row>
    <row r="14" spans="1:6">
      <c r="A14" s="8" t="s">
        <v>8330</v>
      </c>
      <c r="B14" s="6"/>
      <c r="C14" s="6"/>
      <c r="D14" s="6"/>
      <c r="E14" s="6">
        <v>40</v>
      </c>
      <c r="F14" s="6">
        <v>40</v>
      </c>
    </row>
    <row r="15" spans="1:6">
      <c r="A15" s="8" t="s">
        <v>8347</v>
      </c>
      <c r="B15" s="6"/>
      <c r="C15" s="6">
        <v>40</v>
      </c>
      <c r="D15" s="6">
        <v>20</v>
      </c>
      <c r="E15" s="6"/>
      <c r="F15" s="6">
        <v>60</v>
      </c>
    </row>
    <row r="16" spans="1:6">
      <c r="A16" s="8" t="s">
        <v>8324</v>
      </c>
      <c r="B16" s="6"/>
      <c r="C16" s="6">
        <v>40</v>
      </c>
      <c r="D16" s="6"/>
      <c r="E16" s="6"/>
      <c r="F16" s="6">
        <v>40</v>
      </c>
    </row>
    <row r="17" spans="1:6">
      <c r="A17" s="8" t="s">
        <v>8337</v>
      </c>
      <c r="B17" s="6">
        <v>20</v>
      </c>
      <c r="C17" s="6">
        <v>120</v>
      </c>
      <c r="D17" s="6"/>
      <c r="E17" s="6"/>
      <c r="F17" s="6">
        <v>140</v>
      </c>
    </row>
    <row r="18" spans="1:6">
      <c r="A18" s="8" t="s">
        <v>8348</v>
      </c>
      <c r="B18" s="6"/>
      <c r="C18" s="6">
        <v>20</v>
      </c>
      <c r="D18" s="6"/>
      <c r="E18" s="6"/>
      <c r="F18" s="6">
        <v>20</v>
      </c>
    </row>
    <row r="19" spans="1:6">
      <c r="A19" s="8" t="s">
        <v>8349</v>
      </c>
      <c r="B19" s="6"/>
      <c r="C19" s="6"/>
      <c r="D19" s="6"/>
      <c r="E19" s="6">
        <v>140</v>
      </c>
      <c r="F19" s="6">
        <v>140</v>
      </c>
    </row>
    <row r="20" spans="1:6">
      <c r="A20" s="8" t="s">
        <v>8329</v>
      </c>
      <c r="B20" s="6"/>
      <c r="C20" s="6">
        <v>20</v>
      </c>
      <c r="D20" s="6"/>
      <c r="E20" s="6">
        <v>140</v>
      </c>
      <c r="F20" s="6">
        <v>160</v>
      </c>
    </row>
    <row r="21" spans="1:6">
      <c r="A21" s="8" t="s">
        <v>8328</v>
      </c>
      <c r="B21" s="6"/>
      <c r="C21" s="6">
        <v>60</v>
      </c>
      <c r="D21" s="6"/>
      <c r="E21" s="6"/>
      <c r="F21" s="6">
        <v>60</v>
      </c>
    </row>
    <row r="22" spans="1:6">
      <c r="A22" s="8" t="s">
        <v>8356</v>
      </c>
      <c r="B22" s="6"/>
      <c r="C22" s="6">
        <v>11</v>
      </c>
      <c r="D22" s="6"/>
      <c r="E22" s="6">
        <v>9</v>
      </c>
      <c r="F22" s="6">
        <v>20</v>
      </c>
    </row>
    <row r="23" spans="1:6">
      <c r="A23" s="8" t="s">
        <v>8327</v>
      </c>
      <c r="B23" s="6"/>
      <c r="C23" s="6"/>
      <c r="D23" s="6"/>
      <c r="E23" s="6">
        <v>20</v>
      </c>
      <c r="F23" s="6">
        <v>20</v>
      </c>
    </row>
    <row r="24" spans="1:6">
      <c r="A24" s="8" t="s">
        <v>8335</v>
      </c>
      <c r="B24" s="6"/>
      <c r="C24" s="6">
        <v>40</v>
      </c>
      <c r="D24" s="6"/>
      <c r="E24" s="6"/>
      <c r="F24" s="6">
        <v>40</v>
      </c>
    </row>
    <row r="25" spans="1:6">
      <c r="A25" s="8" t="s">
        <v>8359</v>
      </c>
      <c r="B25" s="6">
        <v>20</v>
      </c>
      <c r="C25" s="6">
        <v>60</v>
      </c>
      <c r="D25" s="6"/>
      <c r="E25" s="6">
        <v>60</v>
      </c>
      <c r="F25" s="6">
        <v>140</v>
      </c>
    </row>
    <row r="26" spans="1:6">
      <c r="A26" s="8" t="s">
        <v>8343</v>
      </c>
      <c r="B26" s="6"/>
      <c r="C26" s="6">
        <v>20</v>
      </c>
      <c r="D26" s="6"/>
      <c r="E26" s="6"/>
      <c r="F26" s="6">
        <v>20</v>
      </c>
    </row>
    <row r="27" spans="1:6">
      <c r="A27" s="8" t="s">
        <v>8323</v>
      </c>
      <c r="B27" s="6"/>
      <c r="C27" s="6"/>
      <c r="D27" s="6"/>
      <c r="E27" s="6">
        <v>60</v>
      </c>
      <c r="F27" s="6">
        <v>60</v>
      </c>
    </row>
    <row r="28" spans="1:6">
      <c r="A28" s="8" t="s">
        <v>8350</v>
      </c>
      <c r="B28" s="6"/>
      <c r="C28" s="6">
        <v>20</v>
      </c>
      <c r="D28" s="6"/>
      <c r="E28" s="6"/>
      <c r="F28" s="6">
        <v>20</v>
      </c>
    </row>
    <row r="29" spans="1:6">
      <c r="A29" s="8" t="s">
        <v>8339</v>
      </c>
      <c r="B29" s="6"/>
      <c r="C29" s="6">
        <v>57</v>
      </c>
      <c r="D29" s="6"/>
      <c r="E29" s="6">
        <v>103</v>
      </c>
      <c r="F29" s="6">
        <v>160</v>
      </c>
    </row>
    <row r="30" spans="1:6">
      <c r="A30" s="8" t="s">
        <v>8345</v>
      </c>
      <c r="B30" s="6"/>
      <c r="C30" s="6">
        <v>20</v>
      </c>
      <c r="D30" s="6"/>
      <c r="E30" s="6"/>
      <c r="F30" s="6">
        <v>20</v>
      </c>
    </row>
    <row r="31" spans="1:6">
      <c r="A31" s="8" t="s">
        <v>8318</v>
      </c>
      <c r="B31" s="6"/>
      <c r="C31" s="6">
        <v>353</v>
      </c>
      <c r="D31" s="6">
        <v>19</v>
      </c>
      <c r="E31" s="6">
        <v>694</v>
      </c>
      <c r="F31" s="6">
        <v>1066</v>
      </c>
    </row>
    <row r="32" spans="1:6">
      <c r="A32" s="8" t="s">
        <v>8346</v>
      </c>
      <c r="B32" s="6"/>
      <c r="C32" s="6"/>
      <c r="D32" s="6"/>
      <c r="E32" s="6">
        <v>40</v>
      </c>
      <c r="F32" s="6">
        <v>40</v>
      </c>
    </row>
    <row r="33" spans="1:6">
      <c r="A33" s="8" t="s">
        <v>8342</v>
      </c>
      <c r="B33" s="6"/>
      <c r="C33" s="6"/>
      <c r="D33" s="6"/>
      <c r="E33" s="6">
        <v>20</v>
      </c>
      <c r="F33" s="6">
        <v>20</v>
      </c>
    </row>
    <row r="34" spans="1:6">
      <c r="A34" s="8" t="s">
        <v>8353</v>
      </c>
      <c r="B34" s="6"/>
      <c r="C34" s="6">
        <v>20</v>
      </c>
      <c r="D34" s="6"/>
      <c r="E34" s="6"/>
      <c r="F34" s="6">
        <v>20</v>
      </c>
    </row>
    <row r="35" spans="1:6">
      <c r="A35" s="8" t="s">
        <v>8326</v>
      </c>
      <c r="B35" s="6"/>
      <c r="C35" s="6"/>
      <c r="D35" s="6"/>
      <c r="E35" s="6">
        <v>260</v>
      </c>
      <c r="F35" s="6">
        <v>260</v>
      </c>
    </row>
    <row r="36" spans="1:6">
      <c r="A36" s="8" t="s">
        <v>8313</v>
      </c>
      <c r="B36" s="6">
        <v>40</v>
      </c>
      <c r="C36" s="6"/>
      <c r="D36" s="6"/>
      <c r="E36" s="6"/>
      <c r="F36" s="6">
        <v>40</v>
      </c>
    </row>
    <row r="37" spans="1:6">
      <c r="A37" s="8" t="s">
        <v>8312</v>
      </c>
      <c r="B37" s="6"/>
      <c r="C37" s="6"/>
      <c r="D37" s="6"/>
      <c r="E37" s="6">
        <v>60</v>
      </c>
      <c r="F37" s="6">
        <v>60</v>
      </c>
    </row>
    <row r="38" spans="1:6">
      <c r="A38" s="8" t="s">
        <v>8352</v>
      </c>
      <c r="B38" s="6"/>
      <c r="C38" s="6"/>
      <c r="D38" s="6">
        <v>6</v>
      </c>
      <c r="E38" s="6">
        <v>34</v>
      </c>
      <c r="F38" s="6">
        <v>40</v>
      </c>
    </row>
    <row r="39" spans="1:6">
      <c r="A39" s="8" t="s">
        <v>8355</v>
      </c>
      <c r="B39" s="6">
        <v>18</v>
      </c>
      <c r="C39" s="6">
        <v>2</v>
      </c>
      <c r="D39" s="6"/>
      <c r="E39" s="6">
        <v>40</v>
      </c>
      <c r="F39" s="6">
        <v>60</v>
      </c>
    </row>
    <row r="40" spans="1:6">
      <c r="A40" s="8" t="s">
        <v>8357</v>
      </c>
      <c r="B40" s="6">
        <v>17</v>
      </c>
      <c r="C40" s="6">
        <v>80</v>
      </c>
      <c r="D40" s="6">
        <v>5</v>
      </c>
      <c r="E40" s="6">
        <v>85</v>
      </c>
      <c r="F40" s="6">
        <v>187</v>
      </c>
    </row>
    <row r="41" spans="1:6">
      <c r="A41" s="8" t="s">
        <v>8351</v>
      </c>
      <c r="B41" s="6"/>
      <c r="C41" s="6"/>
      <c r="D41" s="6"/>
      <c r="E41" s="6">
        <v>80</v>
      </c>
      <c r="F41" s="6">
        <v>80</v>
      </c>
    </row>
    <row r="42" spans="1:6">
      <c r="A42" s="8" t="s">
        <v>8311</v>
      </c>
      <c r="B42" s="6"/>
      <c r="C42" s="6"/>
      <c r="D42" s="6"/>
      <c r="E42" s="6">
        <v>60</v>
      </c>
      <c r="F42" s="6">
        <v>60</v>
      </c>
    </row>
    <row r="43" spans="1:6">
      <c r="A43" s="8" t="s">
        <v>8341</v>
      </c>
      <c r="B43" s="6">
        <v>10</v>
      </c>
      <c r="C43" s="6">
        <v>47</v>
      </c>
      <c r="D43" s="6"/>
      <c r="E43" s="6"/>
      <c r="F43" s="6">
        <v>57</v>
      </c>
    </row>
    <row r="44" spans="1:6">
      <c r="A44" s="8" t="s">
        <v>8334</v>
      </c>
      <c r="B44" s="6"/>
      <c r="C44" s="6">
        <v>100</v>
      </c>
      <c r="D44" s="6"/>
      <c r="E44" s="6"/>
      <c r="F44" s="6">
        <v>100</v>
      </c>
    </row>
    <row r="45" spans="1:6">
      <c r="A45" s="8" t="s">
        <v>8321</v>
      </c>
      <c r="B45" s="6">
        <v>60</v>
      </c>
      <c r="C45" s="6">
        <v>120</v>
      </c>
      <c r="D45" s="6"/>
      <c r="E45" s="6">
        <v>20</v>
      </c>
      <c r="F45" s="6">
        <v>200</v>
      </c>
    </row>
    <row r="46" spans="1:6">
      <c r="A46" s="8" t="s">
        <v>8320</v>
      </c>
      <c r="B46" s="6">
        <v>100</v>
      </c>
      <c r="C46" s="6">
        <v>60</v>
      </c>
      <c r="D46" s="6"/>
      <c r="E46" s="6"/>
      <c r="F46" s="6">
        <v>160</v>
      </c>
    </row>
    <row r="47" spans="1:6">
      <c r="A47" s="8" t="s">
        <v>8340</v>
      </c>
      <c r="B47" s="6">
        <v>20</v>
      </c>
      <c r="C47" s="6"/>
      <c r="D47" s="6"/>
      <c r="E47" s="6"/>
      <c r="F47" s="6">
        <v>20</v>
      </c>
    </row>
    <row r="48" spans="1:6">
      <c r="A48" s="8" t="s">
        <v>8362</v>
      </c>
      <c r="B48" s="6">
        <v>349</v>
      </c>
      <c r="C48" s="6">
        <v>1530</v>
      </c>
      <c r="D48" s="6">
        <v>50</v>
      </c>
      <c r="E48" s="6">
        <v>2185</v>
      </c>
      <c r="F4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E0FD1-49CA-8B43-B495-D9D9001654DD}">
  <dimension ref="A1:P20"/>
  <sheetViews>
    <sheetView tabSelected="1" zoomScale="141" zoomScaleNormal="141" workbookViewId="0">
      <selection activeCell="J23" sqref="J23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7" t="s">
        <v>8223</v>
      </c>
      <c r="B1" t="s">
        <v>8364</v>
      </c>
    </row>
    <row r="3" spans="1:7">
      <c r="A3" s="7" t="s">
        <v>8363</v>
      </c>
      <c r="B3" s="7" t="s">
        <v>8365</v>
      </c>
    </row>
    <row r="4" spans="1:7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>
      <c r="A5" s="8" t="s">
        <v>8310</v>
      </c>
      <c r="B5" s="6">
        <v>40</v>
      </c>
      <c r="C5" s="6">
        <v>180</v>
      </c>
      <c r="D5" s="6"/>
      <c r="E5" s="6">
        <v>300</v>
      </c>
      <c r="F5" s="6"/>
      <c r="G5" s="6">
        <v>520</v>
      </c>
    </row>
    <row r="6" spans="1:7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/>
      <c r="G6" s="6">
        <v>200</v>
      </c>
    </row>
    <row r="7" spans="1:7">
      <c r="A7" s="8" t="s">
        <v>8333</v>
      </c>
      <c r="B7" s="6"/>
      <c r="C7" s="6">
        <v>140</v>
      </c>
      <c r="D7" s="6"/>
      <c r="E7" s="6">
        <v>80</v>
      </c>
      <c r="F7" s="6"/>
      <c r="G7" s="6">
        <v>220</v>
      </c>
    </row>
    <row r="8" spans="1:7">
      <c r="A8" s="8" t="s">
        <v>8331</v>
      </c>
      <c r="B8" s="6">
        <v>24</v>
      </c>
      <c r="C8" s="6"/>
      <c r="D8" s="6"/>
      <c r="E8" s="6"/>
      <c r="F8" s="6"/>
      <c r="G8" s="6">
        <v>24</v>
      </c>
    </row>
    <row r="9" spans="1:7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/>
      <c r="G9" s="6">
        <v>700</v>
      </c>
    </row>
    <row r="10" spans="1:7">
      <c r="A10" s="8" t="s">
        <v>8338</v>
      </c>
      <c r="B10" s="6"/>
      <c r="C10" s="6">
        <v>117</v>
      </c>
      <c r="D10" s="6"/>
      <c r="E10" s="6">
        <v>103</v>
      </c>
      <c r="F10" s="6"/>
      <c r="G10" s="6">
        <v>220</v>
      </c>
    </row>
    <row r="11" spans="1:7">
      <c r="A11" s="8" t="s">
        <v>8322</v>
      </c>
      <c r="B11" s="6">
        <v>30</v>
      </c>
      <c r="C11" s="6">
        <v>127</v>
      </c>
      <c r="D11" s="6"/>
      <c r="E11" s="6">
        <v>80</v>
      </c>
      <c r="F11" s="6"/>
      <c r="G11" s="6">
        <v>237</v>
      </c>
    </row>
    <row r="12" spans="1:7">
      <c r="A12" s="8" t="s">
        <v>8319</v>
      </c>
      <c r="B12" s="6">
        <v>178</v>
      </c>
      <c r="C12" s="6">
        <v>213</v>
      </c>
      <c r="D12" s="6"/>
      <c r="E12" s="6">
        <v>209</v>
      </c>
      <c r="F12" s="6"/>
      <c r="G12" s="6">
        <v>600</v>
      </c>
    </row>
    <row r="13" spans="1:7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/>
      <c r="G13" s="6">
        <v>1393</v>
      </c>
    </row>
    <row r="14" spans="1:7">
      <c r="A14" s="8" t="s">
        <v>8361</v>
      </c>
      <c r="B14" s="6"/>
      <c r="C14" s="6"/>
      <c r="D14" s="6"/>
      <c r="E14" s="6"/>
      <c r="F14" s="6"/>
      <c r="G14" s="6"/>
    </row>
    <row r="15" spans="1:7">
      <c r="A15" s="8" t="s">
        <v>8362</v>
      </c>
      <c r="B15" s="6">
        <v>349</v>
      </c>
      <c r="C15" s="6">
        <v>1530</v>
      </c>
      <c r="D15" s="6">
        <v>50</v>
      </c>
      <c r="E15" s="6">
        <v>2185</v>
      </c>
      <c r="F15" s="6"/>
      <c r="G15" s="6">
        <v>4114</v>
      </c>
    </row>
    <row r="19" spans="10:16">
      <c r="J19" s="12" t="s">
        <v>8367</v>
      </c>
      <c r="K19" s="13"/>
      <c r="L19" s="13"/>
      <c r="M19" s="13"/>
      <c r="N19" s="13"/>
      <c r="O19" s="13"/>
      <c r="P19" s="13"/>
    </row>
    <row r="20" spans="10:16">
      <c r="J20" s="13"/>
      <c r="K20" s="13"/>
      <c r="L20" s="13"/>
      <c r="M20" s="13"/>
      <c r="N20" s="13"/>
      <c r="O20" s="13"/>
      <c r="P20" s="13"/>
    </row>
  </sheetData>
  <mergeCells count="1">
    <mergeCell ref="J19:P20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Bonus Sheet</vt:lpstr>
      <vt:lpstr>Sheet1</vt:lpstr>
      <vt:lpstr>Subcategory pivot</vt:lpstr>
      <vt:lpstr>Category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2019-02-21T01:32:41Z</dcterms:modified>
</cp:coreProperties>
</file>