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자료\"/>
    </mc:Choice>
  </mc:AlternateContent>
  <xr:revisionPtr revIDLastSave="0" documentId="13_ncr:1_{83CE0A63-E77E-42FE-8D06-700B89EBD34B}" xr6:coauthVersionLast="47" xr6:coauthVersionMax="47" xr10:uidLastSave="{00000000-0000-0000-0000-000000000000}"/>
  <bookViews>
    <workbookView xWindow="-120" yWindow="-120" windowWidth="29040" windowHeight="15840" tabRatio="772" firstSheet="2" activeTab="5" xr2:uid="{3DCD50FB-FC7E-4F28-A848-A7708D3929F6}"/>
  </bookViews>
  <sheets>
    <sheet name="1. 기본사항" sheetId="3" r:id="rId1"/>
    <sheet name="2-1. 전선" sheetId="4" r:id="rId2"/>
    <sheet name="2-2. 전선관(신규)" sheetId="6" r:id="rId3"/>
    <sheet name="2-3. 케이블트레이(신규)" sheetId="8" r:id="rId4"/>
    <sheet name="2-4. 현장조작반" sheetId="10" r:id="rId5"/>
    <sheet name="2-5. 전동기제어반(수정보완)" sheetId="12" r:id="rId6"/>
    <sheet name="2-6. 계측기(수정보완)" sheetId="14" r:id="rId7"/>
    <sheet name="3-1. 전선" sheetId="5" r:id="rId8"/>
    <sheet name="3-2. 전선관" sheetId="7" r:id="rId9"/>
    <sheet name="3-3. 케이블트레이" sheetId="9" r:id="rId10"/>
    <sheet name="3-4. 현장조작반" sheetId="11" r:id="rId11"/>
    <sheet name="3-5. 전동기제어반" sheetId="13" r:id="rId1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1" i="13" l="1"/>
  <c r="I357" i="12"/>
  <c r="I356" i="12"/>
  <c r="J243" i="12" l="1"/>
  <c r="J242" i="12"/>
  <c r="J241" i="12"/>
  <c r="J239" i="12"/>
  <c r="C68" i="12" l="1"/>
  <c r="C71" i="12"/>
  <c r="C72" i="12"/>
  <c r="S167" i="13"/>
  <c r="Q167" i="13"/>
  <c r="O167" i="13"/>
  <c r="M167" i="13"/>
  <c r="S166" i="13"/>
  <c r="Q166" i="13"/>
  <c r="O166" i="13"/>
  <c r="M166" i="13"/>
  <c r="S165" i="13"/>
  <c r="Q165" i="13"/>
  <c r="O165" i="13"/>
  <c r="M165" i="13"/>
  <c r="S164" i="13"/>
  <c r="Q164" i="13"/>
  <c r="O164" i="13"/>
  <c r="M164" i="13"/>
  <c r="S163" i="13"/>
  <c r="Q163" i="13"/>
  <c r="O163" i="13"/>
  <c r="M163" i="13"/>
  <c r="S162" i="13"/>
  <c r="Q162" i="13"/>
  <c r="O162" i="13"/>
  <c r="M162" i="13"/>
  <c r="S161" i="13"/>
  <c r="Q161" i="13"/>
  <c r="O161" i="13"/>
  <c r="M161" i="13"/>
  <c r="S160" i="13"/>
  <c r="Q160" i="13"/>
  <c r="O160" i="13"/>
  <c r="M160" i="13"/>
  <c r="S159" i="13"/>
  <c r="Q159" i="13"/>
  <c r="O159" i="13"/>
  <c r="M159" i="13"/>
  <c r="S158" i="13"/>
  <c r="Q158" i="13"/>
  <c r="O158" i="13"/>
  <c r="M158" i="13"/>
  <c r="S157" i="13"/>
  <c r="Q157" i="13"/>
  <c r="O157" i="13"/>
  <c r="M157" i="13"/>
  <c r="S156" i="13"/>
  <c r="Q156" i="13"/>
  <c r="O156" i="13"/>
  <c r="M156" i="13"/>
  <c r="S155" i="13"/>
  <c r="Q155" i="13"/>
  <c r="O155" i="13"/>
  <c r="M155" i="13"/>
  <c r="S154" i="13"/>
  <c r="Q154" i="13"/>
  <c r="O154" i="13"/>
  <c r="M154" i="13"/>
  <c r="S153" i="13"/>
  <c r="Q153" i="13"/>
  <c r="O153" i="13"/>
  <c r="M153" i="13"/>
  <c r="S152" i="13"/>
  <c r="Q152" i="13"/>
  <c r="O152" i="13"/>
  <c r="M152" i="13"/>
  <c r="O148" i="13"/>
  <c r="M148" i="13"/>
  <c r="O147" i="13"/>
  <c r="M147" i="13"/>
  <c r="O146" i="13"/>
  <c r="M146" i="13"/>
  <c r="O145" i="13"/>
  <c r="M145" i="13"/>
  <c r="O144" i="13"/>
  <c r="M144" i="13"/>
  <c r="O143" i="13"/>
  <c r="M143" i="13"/>
  <c r="O142" i="13"/>
  <c r="M142" i="13"/>
  <c r="O141" i="13"/>
  <c r="M141" i="13"/>
  <c r="O140" i="13"/>
  <c r="M140" i="13"/>
  <c r="O139" i="13"/>
  <c r="M139" i="13"/>
  <c r="O138" i="13"/>
  <c r="M138" i="13"/>
  <c r="O137" i="13"/>
  <c r="M137" i="13"/>
  <c r="O136" i="13"/>
  <c r="M136" i="13"/>
  <c r="O135" i="13"/>
  <c r="M135" i="13"/>
  <c r="O134" i="13"/>
  <c r="M134" i="13"/>
  <c r="O133" i="13"/>
  <c r="M133" i="13"/>
  <c r="Q129" i="13"/>
  <c r="O129" i="13"/>
  <c r="M129" i="13"/>
  <c r="C46" i="13"/>
  <c r="C36" i="13"/>
  <c r="C35" i="13"/>
  <c r="C34" i="13"/>
  <c r="C33" i="13"/>
  <c r="C29" i="13"/>
  <c r="C28" i="13"/>
  <c r="C19" i="13"/>
  <c r="C18" i="13"/>
  <c r="C17" i="13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AM5" i="11"/>
  <c r="AK5" i="11"/>
  <c r="AI5" i="11"/>
  <c r="AG5" i="11"/>
  <c r="AE5" i="11"/>
  <c r="AC5" i="11"/>
  <c r="Y5" i="11"/>
  <c r="W5" i="11"/>
  <c r="U5" i="11"/>
  <c r="S5" i="11"/>
  <c r="Q5" i="11"/>
  <c r="O5" i="11"/>
  <c r="AM4" i="11"/>
  <c r="AK4" i="11"/>
  <c r="AI4" i="11"/>
  <c r="AG4" i="11"/>
  <c r="AE4" i="11"/>
  <c r="AC4" i="11"/>
  <c r="Y4" i="11"/>
  <c r="W4" i="11"/>
  <c r="U4" i="11"/>
  <c r="S4" i="11"/>
  <c r="Q4" i="11"/>
  <c r="O4" i="11"/>
  <c r="AA4" i="11" s="1"/>
  <c r="AM3" i="11"/>
  <c r="AK3" i="11"/>
  <c r="AI3" i="11"/>
  <c r="AG3" i="11"/>
  <c r="AE3" i="11"/>
  <c r="AC3" i="11"/>
  <c r="Y3" i="11"/>
  <c r="W3" i="11"/>
  <c r="U3" i="11"/>
  <c r="S3" i="11"/>
  <c r="Q3" i="11"/>
  <c r="O3" i="11"/>
  <c r="AA3" i="11" s="1"/>
  <c r="C33" i="9"/>
  <c r="C32" i="9"/>
  <c r="C31" i="9"/>
  <c r="C30" i="9"/>
  <c r="C29" i="9"/>
  <c r="C28" i="9"/>
  <c r="C27" i="9"/>
  <c r="C26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S12" i="9"/>
  <c r="O12" i="9"/>
  <c r="Q12" i="9" s="1"/>
  <c r="M12" i="9"/>
  <c r="O11" i="9"/>
  <c r="Q11" i="9" s="1"/>
  <c r="M11" i="9"/>
  <c r="O10" i="9"/>
  <c r="Q10" i="9" s="1"/>
  <c r="M10" i="9"/>
  <c r="O9" i="9"/>
  <c r="Q9" i="9" s="1"/>
  <c r="M9" i="9"/>
  <c r="O8" i="9"/>
  <c r="Q8" i="9" s="1"/>
  <c r="M8" i="9"/>
  <c r="O7" i="9"/>
  <c r="Q7" i="9" s="1"/>
  <c r="M7" i="9"/>
  <c r="O6" i="9"/>
  <c r="Q6" i="9" s="1"/>
  <c r="M6" i="9"/>
  <c r="O5" i="9"/>
  <c r="Q5" i="9" s="1"/>
  <c r="M5" i="9"/>
  <c r="S4" i="9"/>
  <c r="O4" i="9"/>
  <c r="Q4" i="9" s="1"/>
  <c r="M4" i="9"/>
  <c r="O3" i="9"/>
  <c r="Q3" i="9" s="1"/>
  <c r="M3" i="9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Q11" i="7"/>
  <c r="O11" i="7"/>
  <c r="M11" i="7"/>
  <c r="U11" i="7" s="1"/>
  <c r="C11" i="7"/>
  <c r="Q10" i="7"/>
  <c r="O10" i="7"/>
  <c r="M10" i="7"/>
  <c r="S10" i="7" s="1"/>
  <c r="Q9" i="7"/>
  <c r="O9" i="7"/>
  <c r="W9" i="7" s="1"/>
  <c r="M9" i="7"/>
  <c r="Q8" i="7"/>
  <c r="O8" i="7"/>
  <c r="M8" i="7"/>
  <c r="S8" i="7" s="1"/>
  <c r="Q7" i="7"/>
  <c r="O7" i="7"/>
  <c r="W7" i="7" s="1"/>
  <c r="M7" i="7"/>
  <c r="Q6" i="7"/>
  <c r="O6" i="7"/>
  <c r="M6" i="7"/>
  <c r="S6" i="7" s="1"/>
  <c r="Q5" i="7"/>
  <c r="O5" i="7"/>
  <c r="W5" i="7" s="1"/>
  <c r="M5" i="7"/>
  <c r="Q4" i="7"/>
  <c r="O4" i="7"/>
  <c r="M4" i="7"/>
  <c r="S4" i="7" s="1"/>
  <c r="Q3" i="7"/>
  <c r="O3" i="7"/>
  <c r="W3" i="7" s="1"/>
  <c r="M3" i="7"/>
  <c r="K18" i="5" a="1"/>
  <c r="K18" i="5" s="1"/>
  <c r="L18" i="5" a="1"/>
  <c r="L18" i="5" s="1"/>
  <c r="M18" i="5" a="1"/>
  <c r="M18" i="5" s="1"/>
  <c r="N18" i="5" a="1"/>
  <c r="N18" i="5" s="1"/>
  <c r="O18" i="5" a="1"/>
  <c r="O18" i="5" s="1"/>
  <c r="P18" i="5" a="1"/>
  <c r="P18" i="5" s="1"/>
  <c r="K19" i="5" a="1"/>
  <c r="K19" i="5" s="1"/>
  <c r="L19" i="5" a="1"/>
  <c r="L19" i="5" s="1"/>
  <c r="M19" i="5" a="1"/>
  <c r="M19" i="5" s="1"/>
  <c r="N19" i="5" a="1"/>
  <c r="N19" i="5" s="1"/>
  <c r="O19" i="5" a="1"/>
  <c r="O19" i="5" s="1"/>
  <c r="P19" i="5" a="1"/>
  <c r="P19" i="5" s="1"/>
  <c r="K20" i="5" a="1"/>
  <c r="K20" i="5" s="1"/>
  <c r="L20" i="5" a="1"/>
  <c r="L20" i="5" s="1"/>
  <c r="M20" i="5" a="1"/>
  <c r="M20" i="5" s="1"/>
  <c r="N20" i="5" a="1"/>
  <c r="N20" i="5" s="1"/>
  <c r="O20" i="5" a="1"/>
  <c r="O20" i="5" s="1"/>
  <c r="P20" i="5" a="1"/>
  <c r="P20" i="5" s="1"/>
  <c r="P17" i="5" a="1"/>
  <c r="P17" i="5" s="1"/>
  <c r="O17" i="5" a="1"/>
  <c r="O17" i="5" s="1"/>
  <c r="N17" i="5" a="1"/>
  <c r="N17" i="5" s="1"/>
  <c r="M17" i="5" a="1"/>
  <c r="M17" i="5" s="1"/>
  <c r="L17" i="5" a="1"/>
  <c r="L17" i="5" s="1"/>
  <c r="K17" i="5" a="1"/>
  <c r="K17" i="5" s="1"/>
  <c r="N10" i="5"/>
  <c r="O10" i="5"/>
  <c r="P10" i="5"/>
  <c r="N11" i="5"/>
  <c r="O11" i="5"/>
  <c r="P11" i="5"/>
  <c r="N12" i="5"/>
  <c r="O12" i="5"/>
  <c r="P12" i="5"/>
  <c r="N13" i="5"/>
  <c r="O13" i="5"/>
  <c r="P13" i="5"/>
  <c r="N14" i="5"/>
  <c r="O14" i="5"/>
  <c r="P14" i="5"/>
  <c r="N15" i="5"/>
  <c r="O15" i="5"/>
  <c r="P15" i="5"/>
  <c r="N16" i="5"/>
  <c r="O16" i="5"/>
  <c r="P16" i="5"/>
  <c r="P9" i="5"/>
  <c r="O9" i="5"/>
  <c r="N9" i="5"/>
  <c r="M10" i="5"/>
  <c r="M11" i="5"/>
  <c r="M12" i="5"/>
  <c r="M13" i="5"/>
  <c r="M14" i="5"/>
  <c r="M15" i="5"/>
  <c r="M16" i="5"/>
  <c r="M9" i="5"/>
  <c r="L10" i="5"/>
  <c r="L11" i="5"/>
  <c r="L12" i="5"/>
  <c r="L13" i="5"/>
  <c r="L14" i="5"/>
  <c r="L15" i="5"/>
  <c r="L16" i="5"/>
  <c r="L9" i="5"/>
  <c r="K10" i="5"/>
  <c r="K11" i="5"/>
  <c r="K12" i="5"/>
  <c r="K13" i="5"/>
  <c r="K14" i="5"/>
  <c r="K15" i="5"/>
  <c r="K16" i="5"/>
  <c r="K9" i="5"/>
  <c r="P5" i="5" a="1"/>
  <c r="P5" i="5" s="1"/>
  <c r="P6" i="5" a="1"/>
  <c r="P6" i="5" s="1"/>
  <c r="P7" i="5" a="1"/>
  <c r="P7" i="5" s="1"/>
  <c r="P8" i="5" a="1"/>
  <c r="P8" i="5" s="1"/>
  <c r="O5" i="5" a="1"/>
  <c r="O5" i="5" s="1"/>
  <c r="O6" i="5" a="1"/>
  <c r="O6" i="5" s="1"/>
  <c r="O7" i="5" a="1"/>
  <c r="O7" i="5" s="1"/>
  <c r="O8" i="5" a="1"/>
  <c r="O8" i="5" s="1"/>
  <c r="P4" i="5" a="1"/>
  <c r="P4" i="5" s="1"/>
  <c r="O4" i="5" a="1"/>
  <c r="O4" i="5" s="1"/>
  <c r="N5" i="5" a="1"/>
  <c r="N5" i="5" s="1"/>
  <c r="N6" i="5" a="1"/>
  <c r="N6" i="5" s="1"/>
  <c r="N7" i="5" a="1"/>
  <c r="N7" i="5" s="1"/>
  <c r="N8" i="5" a="1"/>
  <c r="N8" i="5" s="1"/>
  <c r="M5" i="5" a="1"/>
  <c r="M5" i="5" s="1"/>
  <c r="M6" i="5" a="1"/>
  <c r="M6" i="5" s="1"/>
  <c r="M7" i="5" a="1"/>
  <c r="M7" i="5" s="1"/>
  <c r="M8" i="5" a="1"/>
  <c r="M8" i="5" s="1"/>
  <c r="N4" i="5" a="1"/>
  <c r="N4" i="5" s="1"/>
  <c r="M4" i="5" a="1"/>
  <c r="M4" i="5" s="1"/>
  <c r="L5" i="5" a="1"/>
  <c r="L5" i="5" s="1"/>
  <c r="L6" i="5" a="1"/>
  <c r="L6" i="5" s="1"/>
  <c r="L7" i="5" a="1"/>
  <c r="L7" i="5" s="1"/>
  <c r="L8" i="5" a="1"/>
  <c r="L8" i="5" s="1"/>
  <c r="K5" i="5" a="1"/>
  <c r="K5" i="5" s="1"/>
  <c r="K6" i="5" a="1"/>
  <c r="K6" i="5" s="1"/>
  <c r="K7" i="5" a="1"/>
  <c r="K7" i="5" s="1"/>
  <c r="K8" i="5" a="1"/>
  <c r="K8" i="5" s="1"/>
  <c r="L4" i="5" a="1"/>
  <c r="L4" i="5" s="1"/>
  <c r="K4" i="5" a="1"/>
  <c r="K4" i="5" s="1"/>
  <c r="AA5" i="11" l="1"/>
  <c r="S9" i="9"/>
  <c r="S8" i="9"/>
  <c r="S5" i="9"/>
  <c r="S3" i="9"/>
  <c r="S7" i="9"/>
  <c r="S6" i="9"/>
  <c r="S10" i="9"/>
  <c r="C35" i="9"/>
  <c r="S11" i="9"/>
  <c r="U3" i="7"/>
  <c r="U7" i="7"/>
  <c r="C29" i="7"/>
  <c r="C31" i="7"/>
  <c r="U5" i="7"/>
  <c r="U9" i="7"/>
  <c r="W11" i="7"/>
  <c r="C30" i="7"/>
  <c r="C34" i="9"/>
  <c r="S3" i="7"/>
  <c r="W4" i="7"/>
  <c r="S5" i="7"/>
  <c r="W6" i="7"/>
  <c r="S7" i="7"/>
  <c r="W8" i="7"/>
  <c r="S9" i="7"/>
  <c r="W10" i="7"/>
  <c r="U4" i="7"/>
  <c r="U8" i="7"/>
  <c r="S11" i="7"/>
  <c r="U6" i="7"/>
  <c r="U1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<sst xmlns="http://schemas.openxmlformats.org/spreadsheetml/2006/main" count="3927" uniqueCount="1319">
  <si>
    <t>Item</t>
  </si>
  <si>
    <t>Specification</t>
    <phoneticPr fontId="1" type="noConversion"/>
  </si>
  <si>
    <t>Quantity</t>
    <phoneticPr fontId="1" type="noConversion"/>
  </si>
  <si>
    <t>Unit</t>
    <phoneticPr fontId="1" type="noConversion"/>
  </si>
  <si>
    <t>■ 전기설비 배관 배선 공사</t>
    <phoneticPr fontId="1" type="noConversion"/>
  </si>
  <si>
    <t>0.6/1kV 난연 전력 케이블(F-CV)</t>
  </si>
  <si>
    <t>4C 25㎟</t>
    <phoneticPr fontId="1" type="noConversion"/>
  </si>
  <si>
    <t>M</t>
    <phoneticPr fontId="1" type="noConversion"/>
  </si>
  <si>
    <t>4C 6㎟</t>
  </si>
  <si>
    <t>M</t>
  </si>
  <si>
    <t>3C 2.5㎟</t>
  </si>
  <si>
    <t>0.6/1kV 트레이용 절연난연 제어용케이블(F-CVV)</t>
  </si>
  <si>
    <t>12C 1.5㎟</t>
  </si>
  <si>
    <t>10C 1.5㎟</t>
  </si>
  <si>
    <t>8C 1.5㎟</t>
  </si>
  <si>
    <t>0.6/3kV 트레이용 제어용케이블(F-CVV-SB)</t>
  </si>
  <si>
    <t>난연 비닐 절연 접지용전선(F-GV)</t>
  </si>
  <si>
    <t>0.6/1kV 2.5㎟</t>
  </si>
  <si>
    <t>강제 전선관</t>
  </si>
  <si>
    <t>70mm</t>
  </si>
  <si>
    <t>54mm</t>
  </si>
  <si>
    <t>36mm</t>
  </si>
  <si>
    <t>28mm</t>
  </si>
  <si>
    <t>22mm</t>
  </si>
  <si>
    <t>16mm</t>
  </si>
  <si>
    <t>EA</t>
  </si>
  <si>
    <t>■ 전기 및 제어 CABLE TRAY 공사</t>
    <phoneticPr fontId="1" type="noConversion"/>
  </si>
  <si>
    <t>용융 케이블 트레이</t>
  </si>
  <si>
    <t>W1000*100H*2.3t</t>
  </si>
  <si>
    <t>W800*100H*2.3t</t>
  </si>
  <si>
    <t>W700*100H*2.3t</t>
  </si>
  <si>
    <t>W500*100H*2.3t</t>
    <phoneticPr fontId="1" type="noConversion"/>
  </si>
  <si>
    <t>W400*100H*2.3t</t>
  </si>
  <si>
    <t>W300*100H*2.3t</t>
  </si>
  <si>
    <t>W200*100H*2.3t</t>
  </si>
  <si>
    <t>W150*100H*2.3t</t>
    <phoneticPr fontId="1" type="noConversion"/>
  </si>
  <si>
    <t>케이블트레이부속품</t>
  </si>
  <si>
    <t>용융 HOR. ELBOW, W700 x H100</t>
  </si>
  <si>
    <t>용융 HOR. ELBOW, W500 x H100</t>
    <phoneticPr fontId="1" type="noConversion"/>
  </si>
  <si>
    <t>용융 HOR. ELBOW, W400 x H100</t>
  </si>
  <si>
    <t>용융 HOR. ELBOW, W300 x H100</t>
  </si>
  <si>
    <t>용융 HOR. ELBOW, W150 x H100</t>
  </si>
  <si>
    <t>용융 VER. ELBOW, W700 x H100</t>
  </si>
  <si>
    <t>용융 VER. ELBOW, W500 x H100</t>
    <phoneticPr fontId="1" type="noConversion"/>
  </si>
  <si>
    <t>용융 VER. ELBOW, W400 x H100</t>
  </si>
  <si>
    <t>용융 VER. ELBOW, W300 x H100</t>
  </si>
  <si>
    <t>용융 VER. ELBOW, W150 x H100</t>
  </si>
  <si>
    <t>■ 전동기반 구매 및 설치</t>
    <phoneticPr fontId="1" type="noConversion"/>
  </si>
  <si>
    <t>MCC-1</t>
  </si>
  <si>
    <t>600*2350*600 2.3T</t>
  </si>
  <si>
    <t>면</t>
  </si>
  <si>
    <t>MCC-2</t>
  </si>
  <si>
    <t>LOP-1회로</t>
  </si>
  <si>
    <t>450*1500*250 2.3T</t>
  </si>
  <si>
    <t>■ 제어시스템 (전동기제어반)</t>
    <phoneticPr fontId="1" type="noConversion"/>
  </si>
  <si>
    <t>MCCB</t>
  </si>
  <si>
    <t>ABS 125AF/100AT 4P</t>
  </si>
  <si>
    <t>ABS 125AF/75AT 4P</t>
  </si>
  <si>
    <t>ABS 30AF/20AT 3P</t>
  </si>
  <si>
    <t>EBS 30AF/20AT 4P</t>
  </si>
  <si>
    <t>CT</t>
  </si>
  <si>
    <t>75/5A</t>
    <phoneticPr fontId="1" type="noConversion"/>
  </si>
  <si>
    <t>100/5A</t>
  </si>
  <si>
    <t>SPD</t>
  </si>
  <si>
    <t>SP C TT 275 FM</t>
  </si>
  <si>
    <t>MC</t>
  </si>
  <si>
    <t>MC-9A</t>
  </si>
  <si>
    <t>DMPR</t>
  </si>
  <si>
    <t>DMP06i-TZ</t>
  </si>
  <si>
    <t>INVERTER</t>
  </si>
  <si>
    <t>LSLV0008G100-4</t>
  </si>
  <si>
    <t>LSLV0004G100-4</t>
  </si>
  <si>
    <t>EA</t>
    <phoneticPr fontId="1" type="noConversion"/>
  </si>
  <si>
    <t>■ 계측기기</t>
    <phoneticPr fontId="1" type="noConversion"/>
  </si>
  <si>
    <t>유량계</t>
    <phoneticPr fontId="1" type="noConversion"/>
  </si>
  <si>
    <t>150A</t>
    <phoneticPr fontId="1" type="noConversion"/>
  </si>
  <si>
    <t>초음파 수위계</t>
    <phoneticPr fontId="1" type="noConversion"/>
  </si>
  <si>
    <t>장비코드
(equipment_code)</t>
    <phoneticPr fontId="1" type="noConversion"/>
  </si>
  <si>
    <t>비고</t>
    <phoneticPr fontId="1" type="noConversion"/>
  </si>
  <si>
    <t>E_CAB01_VM_0000_25_4</t>
  </si>
  <si>
    <t>E_CAB01_VM_0000_6_4</t>
  </si>
  <si>
    <t>4C 4㎟</t>
    <phoneticPr fontId="1" type="noConversion"/>
  </si>
  <si>
    <t>E_CAB01_VM_0000_4_4</t>
    <phoneticPr fontId="1" type="noConversion"/>
  </si>
  <si>
    <t>3C 4㎟</t>
    <phoneticPr fontId="1" type="noConversion"/>
  </si>
  <si>
    <t>E_CAB01_VM_0000_4_3</t>
    <phoneticPr fontId="1" type="noConversion"/>
  </si>
  <si>
    <t>E_CAB01_VM_0000_2.5_3</t>
    <phoneticPr fontId="1" type="noConversion"/>
  </si>
  <si>
    <t>0.6/1kV 트레이용 절연난연 제어용케이블(F-CVV)</t>
    <phoneticPr fontId="1" type="noConversion"/>
  </si>
  <si>
    <t>12C 1.5㎟</t>
    <phoneticPr fontId="1" type="noConversion"/>
  </si>
  <si>
    <t>E_CAB0201_VM_0000_1.5_12</t>
  </si>
  <si>
    <t>E_CAB0201_VM_0000_1.5_10</t>
    <phoneticPr fontId="1" type="noConversion"/>
  </si>
  <si>
    <t>E_CAB0201_VM_0000_1.5_8</t>
    <phoneticPr fontId="1" type="noConversion"/>
  </si>
  <si>
    <t>6C 1.5㎟</t>
    <phoneticPr fontId="1" type="noConversion"/>
  </si>
  <si>
    <t>E_CAB0201_VM_0000_1.5_6</t>
    <phoneticPr fontId="1" type="noConversion"/>
  </si>
  <si>
    <t>5C 1.5㎟</t>
    <phoneticPr fontId="1" type="noConversion"/>
  </si>
  <si>
    <t>E_CAB0201_VM_0000_1.5_5</t>
    <phoneticPr fontId="1" type="noConversion"/>
  </si>
  <si>
    <t>0.6/3kV 트레이용 제어용케이블(F-CVV-SB)</t>
    <phoneticPr fontId="1" type="noConversion"/>
  </si>
  <si>
    <t>E_CAB0202_VM_0000_1.5_12</t>
    <phoneticPr fontId="1" type="noConversion"/>
  </si>
  <si>
    <t>4C 1.5㎟</t>
    <phoneticPr fontId="1" type="noConversion"/>
  </si>
  <si>
    <t>E_CAB0202_VM_0000_1.5_4</t>
    <phoneticPr fontId="1" type="noConversion"/>
  </si>
  <si>
    <t>2C 1.5㎟</t>
    <phoneticPr fontId="1" type="noConversion"/>
  </si>
  <si>
    <t>E_CAB0202_VM_0000_1.5_2</t>
    <phoneticPr fontId="1" type="noConversion"/>
  </si>
  <si>
    <t>난연 비닐 절연 접지용전선(F-GV)</t>
    <phoneticPr fontId="1" type="noConversion"/>
  </si>
  <si>
    <t>0.6/1kV 16㎟</t>
    <phoneticPr fontId="1" type="noConversion"/>
  </si>
  <si>
    <t>E_CAB03_VM_0000_16</t>
  </si>
  <si>
    <t>0.6/1kV 6㎟</t>
    <phoneticPr fontId="1" type="noConversion"/>
  </si>
  <si>
    <t>E_CAB03_VM_0000_6</t>
    <phoneticPr fontId="1" type="noConversion"/>
  </si>
  <si>
    <t>0.6/1kV 4㎟</t>
    <phoneticPr fontId="1" type="noConversion"/>
  </si>
  <si>
    <t>E_CAB03_VM_0000_4</t>
    <phoneticPr fontId="1" type="noConversion"/>
  </si>
  <si>
    <t>E_CAB03_VM_0000_2.5</t>
    <phoneticPr fontId="1" type="noConversion"/>
  </si>
  <si>
    <t>E_CON0101_VM_0000_70</t>
    <phoneticPr fontId="1" type="noConversion"/>
  </si>
  <si>
    <t>E_CON0101_VM_0000_54</t>
    <phoneticPr fontId="1" type="noConversion"/>
  </si>
  <si>
    <t>E_CON0101_VM_0000_36</t>
    <phoneticPr fontId="1" type="noConversion"/>
  </si>
  <si>
    <t>E_CON0101_VM_0000_28</t>
    <phoneticPr fontId="1" type="noConversion"/>
  </si>
  <si>
    <t>E_CON0101_VM_0000_22</t>
    <phoneticPr fontId="1" type="noConversion"/>
  </si>
  <si>
    <t>E_CON0101_VM_0000_16</t>
  </si>
  <si>
    <t>E_TRA0101_VM_SEOYOUNG_1000</t>
  </si>
  <si>
    <t>E_TRA0101_VM_SEOYOUNG_800</t>
    <phoneticPr fontId="1" type="noConversion"/>
  </si>
  <si>
    <t>E_TRA0101_VM_SEOYOUNG_700</t>
    <phoneticPr fontId="1" type="noConversion"/>
  </si>
  <si>
    <t>E_TRA0101_VM_SEOYOUNG_500</t>
    <phoneticPr fontId="1" type="noConversion"/>
  </si>
  <si>
    <t>E_TRA0101_VM_SEOYOUNG_400</t>
    <phoneticPr fontId="1" type="noConversion"/>
  </si>
  <si>
    <t>E_TRA0101_VM_SEOYOUNG_300</t>
    <phoneticPr fontId="1" type="noConversion"/>
  </si>
  <si>
    <t>E_TRA0101_VM_SEOYOUNG_200</t>
    <phoneticPr fontId="1" type="noConversion"/>
  </si>
  <si>
    <t>E_TRA0101_VM_SEOYOUNG_150</t>
    <phoneticPr fontId="1" type="noConversion"/>
  </si>
  <si>
    <t>E_TRA0203_VM_SEOYOUNG_700</t>
  </si>
  <si>
    <t>E_TRA0203_VM_SEOYOUNG_500</t>
    <phoneticPr fontId="1" type="noConversion"/>
  </si>
  <si>
    <t>E_TRA0203_VM_SEOYOUNG_400</t>
    <phoneticPr fontId="1" type="noConversion"/>
  </si>
  <si>
    <t>E_TRA0203_VM_SEOYOUNG_300</t>
    <phoneticPr fontId="1" type="noConversion"/>
  </si>
  <si>
    <t>E_TRA0203_VM_SEOYOUNG_150</t>
    <phoneticPr fontId="1" type="noConversion"/>
  </si>
  <si>
    <t>E_TRA0204_VM_SEOYOUNG_700</t>
  </si>
  <si>
    <t>E_TRA0204_VM_SEOYOUNG_500</t>
    <phoneticPr fontId="1" type="noConversion"/>
  </si>
  <si>
    <t>E_TRA0204_VM_SEOYOUNG_400</t>
    <phoneticPr fontId="1" type="noConversion"/>
  </si>
  <si>
    <t>E_TRA0204_VM_SEOYOUNG_300</t>
    <phoneticPr fontId="1" type="noConversion"/>
  </si>
  <si>
    <t>E_TRA0204_VM_SEOYOUNG_150</t>
    <phoneticPr fontId="1" type="noConversion"/>
  </si>
  <si>
    <t>E_EET0103_VM_0000</t>
  </si>
  <si>
    <t>E_EET0104_VM_0000_1</t>
    <phoneticPr fontId="1" type="noConversion"/>
  </si>
  <si>
    <t>E_VCB0201_VM_LS_ELC_100_125_4</t>
  </si>
  <si>
    <t>E_VCB0201_VM_LS_ELC_75_125_4</t>
  </si>
  <si>
    <t>E_VCB0201_VM_LS_ELC_20_30_3</t>
  </si>
  <si>
    <t>E_VCB0202_VM_LS_ELC_20_30_4</t>
  </si>
  <si>
    <t>E_EET0107_VM_0000</t>
  </si>
  <si>
    <t>E_ITR0101_VM_0000_75</t>
    <phoneticPr fontId="1" type="noConversion"/>
  </si>
  <si>
    <t>E_ITR0101_VM_0000_100</t>
  </si>
  <si>
    <t>E_DCN0101_VM_LS_ELC_4</t>
  </si>
  <si>
    <t>E_EET0109_VM_0000</t>
  </si>
  <si>
    <t>E_POW0102_VM_LS_ELC_0.75</t>
  </si>
  <si>
    <t>E_POW0102_VM_LS_ELC_0.4</t>
    <phoneticPr fontId="1" type="noConversion"/>
  </si>
  <si>
    <t>확인 위치</t>
    <phoneticPr fontId="1" type="noConversion"/>
  </si>
  <si>
    <t>동력설비 리스트 Json</t>
    <phoneticPr fontId="1" type="noConversion"/>
  </si>
  <si>
    <t>3D</t>
    <phoneticPr fontId="1" type="noConversion"/>
  </si>
  <si>
    <t>Code 형태로 산출</t>
    <phoneticPr fontId="1" type="noConversion"/>
  </si>
  <si>
    <t>협의 중</t>
    <phoneticPr fontId="1" type="noConversion"/>
  </si>
  <si>
    <t>※ 내용</t>
    <phoneticPr fontId="1" type="noConversion"/>
  </si>
  <si>
    <t>1) 기본적인 산출이 필요한 항목들</t>
    <phoneticPr fontId="1" type="noConversion"/>
  </si>
  <si>
    <t>2) "협의 중"인 사항은 ICT팀 전기계산 과정 중 생성되는 데이터 전달 관련 협의 진행 중</t>
    <phoneticPr fontId="1" type="noConversion"/>
  </si>
  <si>
    <t>3) 기본적인 산출이 끝나면 추가적인 부속 기자재들에 대해 산출 필요</t>
    <phoneticPr fontId="1" type="noConversion"/>
  </si>
  <si>
    <t>4) 각각의 항목들에 대해 산출 과정을 구분하여 정리</t>
    <phoneticPr fontId="1" type="noConversion"/>
  </si>
  <si>
    <t>전선관</t>
  </si>
  <si>
    <t>케이블트레이</t>
  </si>
  <si>
    <t>전선</t>
  </si>
  <si>
    <t>현장조작반</t>
  </si>
  <si>
    <t>전동기제어반</t>
  </si>
  <si>
    <t>계측기</t>
  </si>
  <si>
    <r>
      <t xml:space="preserve"> → 각각의 항목들에 대해 산출과정에 대해 정리 </t>
    </r>
    <r>
      <rPr>
        <b/>
        <sz val="11"/>
        <color rgb="FFFF0000"/>
        <rFont val="맑은 고딕"/>
        <family val="3"/>
        <charset val="129"/>
        <scheme val="minor"/>
      </rPr>
      <t>(2-@. 시트)</t>
    </r>
    <phoneticPr fontId="1" type="noConversion"/>
  </si>
  <si>
    <r>
      <t xml:space="preserve"> → 부속기자재 산출은 "251229_내역서 산출과정 정리(전기).xlsx"를 참조하여 본 파일에 산출과정 정리 </t>
    </r>
    <r>
      <rPr>
        <b/>
        <sz val="11"/>
        <color rgb="FFFF0000"/>
        <rFont val="맑은 고딕"/>
        <family val="3"/>
        <charset val="129"/>
        <scheme val="minor"/>
      </rPr>
      <t>(3-@. 시트)</t>
    </r>
    <phoneticPr fontId="1" type="noConversion"/>
  </si>
  <si>
    <t>25SQ 4C</t>
    <phoneticPr fontId="1" type="noConversion"/>
  </si>
  <si>
    <t>cable_cv</t>
    <phoneticPr fontId="1" type="noConversion"/>
  </si>
  <si>
    <t>Code</t>
    <phoneticPr fontId="1" type="noConversion"/>
  </si>
  <si>
    <t>Value</t>
    <phoneticPr fontId="1" type="noConversion"/>
  </si>
  <si>
    <t>cable_gv</t>
    <phoneticPr fontId="1" type="noConversion"/>
  </si>
  <si>
    <r>
      <t xml:space="preserve">1) </t>
    </r>
    <r>
      <rPr>
        <b/>
        <sz val="11"/>
        <color theme="1"/>
        <rFont val="맑은 고딕"/>
        <family val="3"/>
        <charset val="129"/>
        <scheme val="minor"/>
      </rPr>
      <t>전선</t>
    </r>
    <r>
      <rPr>
        <sz val="11"/>
        <color theme="1"/>
        <rFont val="맑은 고딕"/>
        <family val="2"/>
        <charset val="129"/>
        <scheme val="minor"/>
      </rPr>
      <t>의 해당하는 내용은 다음과 같음</t>
    </r>
    <phoneticPr fontId="1" type="noConversion"/>
  </si>
  <si>
    <t>16SQ</t>
    <phoneticPr fontId="1" type="noConversion"/>
  </si>
  <si>
    <t>plc_cable_cvv</t>
    <phoneticPr fontId="1" type="noConversion"/>
  </si>
  <si>
    <t>plc_cable_cvv_sb</t>
    <phoneticPr fontId="1" type="noConversion"/>
  </si>
  <si>
    <t>1.5SQ 2C</t>
    <phoneticPr fontId="1" type="noConversion"/>
  </si>
  <si>
    <t xml:space="preserve"> → 모든 기계들에 있는 내용이며, 값이 없을 수 있음</t>
    <phoneticPr fontId="1" type="noConversion"/>
  </si>
  <si>
    <t>equipment_type</t>
    <phoneticPr fontId="1" type="noConversion"/>
  </si>
  <si>
    <t>전기카탈로그(DB)</t>
    <phoneticPr fontId="1" type="noConversion"/>
  </si>
  <si>
    <t>E_CAB01</t>
    <phoneticPr fontId="1" type="noConversion"/>
  </si>
  <si>
    <t>E_CAB0201</t>
    <phoneticPr fontId="1" type="noConversion"/>
  </si>
  <si>
    <t>E_CAB0202</t>
    <phoneticPr fontId="1" type="noConversion"/>
  </si>
  <si>
    <t>E_CAB03</t>
    <phoneticPr fontId="1" type="noConversion"/>
  </si>
  <si>
    <t>2) Value에 해당하는 내용은 다음과 같음</t>
    <phoneticPr fontId="1" type="noConversion"/>
  </si>
  <si>
    <t>column</t>
    <phoneticPr fontId="1" type="noConversion"/>
  </si>
  <si>
    <t>SQ</t>
    <phoneticPr fontId="1" type="noConversion"/>
  </si>
  <si>
    <t>C</t>
    <phoneticPr fontId="1" type="noConversion"/>
  </si>
  <si>
    <t>i_crosssection_mm2</t>
    <phoneticPr fontId="1" type="noConversion"/>
  </si>
  <si>
    <t>i_core_c_NONE</t>
    <phoneticPr fontId="1" type="noConversion"/>
  </si>
  <si>
    <t>단면적(㎟)</t>
    <phoneticPr fontId="1" type="noConversion"/>
  </si>
  <si>
    <t xml:space="preserve">코어(C) </t>
    <phoneticPr fontId="1" type="noConversion"/>
  </si>
  <si>
    <t>예시) cable_cv : 25SQ 4C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</si>
  <si>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E_CAB01_VM_0000_25_4</t>
    </r>
    <r>
      <rPr>
        <sz val="11"/>
        <color theme="1"/>
        <rFont val="맑은 고딕"/>
        <family val="2"/>
        <charset val="129"/>
        <scheme val="minor"/>
      </rPr>
      <t xml:space="preserve"> 산정</t>
    </r>
    <phoneticPr fontId="1" type="noConversion"/>
  </si>
  <si>
    <t>항목</t>
    <phoneticPr fontId="1" type="noConversion"/>
  </si>
  <si>
    <t>total_quantity</t>
    <phoneticPr fontId="1" type="noConversion"/>
  </si>
  <si>
    <t>std_distance_m</t>
    <phoneticPr fontId="1" type="noConversion"/>
  </si>
  <si>
    <t>수량</t>
    <phoneticPr fontId="1" type="noConversion"/>
  </si>
  <si>
    <t>길이</t>
    <phoneticPr fontId="1" type="noConversion"/>
  </si>
  <si>
    <r>
      <t xml:space="preserve">3) 전선은 </t>
    </r>
    <r>
      <rPr>
        <b/>
        <sz val="11"/>
        <color rgb="FFFF0000"/>
        <rFont val="맑은 고딕"/>
        <family val="3"/>
        <charset val="129"/>
        <scheme val="minor"/>
      </rPr>
      <t>수량</t>
    </r>
    <r>
      <rPr>
        <sz val="11"/>
        <color theme="1"/>
        <rFont val="맑은 고딕"/>
        <family val="2"/>
        <charset val="129"/>
        <scheme val="minor"/>
      </rPr>
      <t xml:space="preserve">과 </t>
    </r>
    <r>
      <rPr>
        <b/>
        <sz val="11"/>
        <color rgb="FFFF0000"/>
        <rFont val="맑은 고딕"/>
        <family val="3"/>
        <charset val="129"/>
        <scheme val="minor"/>
      </rPr>
      <t>길이</t>
    </r>
    <r>
      <rPr>
        <sz val="11"/>
        <color theme="1"/>
        <rFont val="맑은 고딕"/>
        <family val="2"/>
        <charset val="129"/>
        <scheme val="minor"/>
      </rPr>
      <t>가 있으며 해당 내용은 다음과 같음</t>
    </r>
    <phoneticPr fontId="1" type="noConversion"/>
  </si>
  <si>
    <t>4) 추가적으로 확인이 필요한 부분</t>
    <phoneticPr fontId="1" type="noConversion"/>
  </si>
  <si>
    <t>field_type</t>
    <phoneticPr fontId="1" type="noConversion"/>
  </si>
  <si>
    <t>TITLE</t>
    <phoneticPr fontId="1" type="noConversion"/>
  </si>
  <si>
    <t>MCC / 기계인지 구분</t>
    <phoneticPr fontId="1" type="noConversion"/>
  </si>
  <si>
    <t>5) 결과적으로 아래와 같은 형태로 도출됨</t>
    <phoneticPr fontId="1" type="noConversion"/>
  </si>
  <si>
    <t>equipment_code</t>
    <phoneticPr fontId="1" type="noConversion"/>
  </si>
  <si>
    <t>E_CAB01_VM_0000_25_4</t>
    <phoneticPr fontId="1" type="noConversion"/>
  </si>
  <si>
    <t xml:space="preserve"> → 모든 전선에 할당되는 내용</t>
    <phoneticPr fontId="1" type="noConversion"/>
  </si>
  <si>
    <t>E_CAB03_VM_0000_16</t>
    <phoneticPr fontId="1" type="noConversion"/>
  </si>
  <si>
    <t xml:space="preserve"> ① 1번째(기계) 파이썬 기준 생성되는 형태</t>
    <phoneticPr fontId="1" type="noConversion"/>
  </si>
  <si>
    <t xml:space="preserve"> ② 2번째(기계) 파이썬 기준 생성되는 형태</t>
    <phoneticPr fontId="1" type="noConversion"/>
  </si>
  <si>
    <t>MCC</t>
    <phoneticPr fontId="1" type="noConversion"/>
  </si>
  <si>
    <t>ITEM</t>
    <phoneticPr fontId="1" type="noConversion"/>
  </si>
  <si>
    <t>기계</t>
    <phoneticPr fontId="1" type="noConversion"/>
  </si>
  <si>
    <r>
      <t xml:space="preserve">6) 이때, 왼쪽 내역서 상에 Quantity는 </t>
    </r>
    <r>
      <rPr>
        <b/>
        <sz val="11"/>
        <color rgb="FFFF0000"/>
        <rFont val="맑은 고딕"/>
        <family val="3"/>
        <charset val="129"/>
        <scheme val="minor"/>
      </rPr>
      <t>수량과 길이를 곱한 값</t>
    </r>
    <r>
      <rPr>
        <sz val="11"/>
        <color theme="1"/>
        <rFont val="맑은 고딕"/>
        <family val="2"/>
        <charset val="129"/>
        <scheme val="minor"/>
      </rPr>
      <t>을 사용</t>
    </r>
    <phoneticPr fontId="1" type="noConversion"/>
  </si>
  <si>
    <t>→ Item 및 specification은 아래와 같이 존재</t>
    <phoneticPr fontId="1" type="noConversion"/>
  </si>
  <si>
    <t xml:space="preserve"> </t>
    <phoneticPr fontId="1" type="noConversion"/>
  </si>
  <si>
    <t>카탈로그</t>
    <phoneticPr fontId="1" type="noConversion"/>
  </si>
  <si>
    <t>1종 금속제 가요전선관-노출</t>
    <phoneticPr fontId="1" type="noConversion"/>
  </si>
  <si>
    <t>1종 금속제 가요전선관</t>
    <phoneticPr fontId="1" type="noConversion"/>
  </si>
  <si>
    <t>강제전선관용부품(노말밴드)</t>
    <phoneticPr fontId="1" type="noConversion"/>
  </si>
  <si>
    <t>강재전선관용부품</t>
    <phoneticPr fontId="1" type="noConversion"/>
  </si>
  <si>
    <t>동력배관 지지가대</t>
    <phoneticPr fontId="1" type="noConversion"/>
  </si>
  <si>
    <t>셋트앵커</t>
    <phoneticPr fontId="1" type="noConversion"/>
  </si>
  <si>
    <t>s_productnm_NONE</t>
  </si>
  <si>
    <t>s_easpecific_NONE</t>
  </si>
  <si>
    <t>강제전선관</t>
  </si>
  <si>
    <t>E_CON0201_VM_0000_16</t>
  </si>
  <si>
    <t>E_CON0202_VM_0000_16</t>
  </si>
  <si>
    <t>E_CON0102_VM_0000_16</t>
  </si>
  <si>
    <t>E_EET0127_VM_0000</t>
  </si>
  <si>
    <t>E_EET0101_VM_0000</t>
  </si>
  <si>
    <t>E_EET0102_VM_0000</t>
  </si>
  <si>
    <t>E_CON0101_VM_0000_22</t>
  </si>
  <si>
    <t>E_CON0201_VM_0000_22</t>
  </si>
  <si>
    <t>E_CON0202_VM_0000_22</t>
  </si>
  <si>
    <t>E_CON0102_VM_0000_22</t>
  </si>
  <si>
    <t>E_CON0101_VM_0000_28</t>
  </si>
  <si>
    <t>E_CON0201_VM_0000_28</t>
  </si>
  <si>
    <t>E_CON0202_VM_0000_28</t>
  </si>
  <si>
    <t>E_CON0102_VM_0000_28</t>
  </si>
  <si>
    <t>E_CON0101_VM_0000_36</t>
  </si>
  <si>
    <t>E_CON0201_VM_0000_36</t>
  </si>
  <si>
    <t>E_CON0202_VM_0000_36</t>
  </si>
  <si>
    <t>E_CON0102_VM_0000_36</t>
  </si>
  <si>
    <t>E_CON0101_VM_0000_42</t>
  </si>
  <si>
    <t>42mm</t>
  </si>
  <si>
    <t>E_CON0201_VM_0000_42</t>
  </si>
  <si>
    <t>E_CON0202_VM_0000_42</t>
  </si>
  <si>
    <t>E_CON0102_VM_0000_42</t>
  </si>
  <si>
    <t>E_CON0101_VM_0000_54</t>
  </si>
  <si>
    <t>E_CON0201_VM_0000_54</t>
  </si>
  <si>
    <t>E_CON0202_VM_0000_54</t>
  </si>
  <si>
    <t>E_CON0102_VM_0000_54</t>
  </si>
  <si>
    <t>E_CON0101_VM_0000_70</t>
  </si>
  <si>
    <t>E_CON0201_VM_0000_70</t>
  </si>
  <si>
    <t>E_CON0202_VM_0000_70</t>
  </si>
  <si>
    <t>E_CON0102_VM_0000_70</t>
  </si>
  <si>
    <t>E_CON0101_VM_0000_82</t>
  </si>
  <si>
    <t>82mm</t>
  </si>
  <si>
    <t>E_CON0201_VM_0000_82</t>
  </si>
  <si>
    <t>E_CON0202_VM_0000_82</t>
  </si>
  <si>
    <t>E_CON0102_VM_0000_82</t>
  </si>
  <si>
    <t>1종금속제가요전선관-노출</t>
  </si>
  <si>
    <t>비닐피복, 70mm 방수</t>
  </si>
  <si>
    <t>E_CON0101_VM_0000_104</t>
  </si>
  <si>
    <t>104mm</t>
  </si>
  <si>
    <t>E_CON0201_VM_0000_104</t>
  </si>
  <si>
    <t>E_CON0202_VM_0000_104</t>
  </si>
  <si>
    <t>E_CON0102_VM_0000_104</t>
  </si>
  <si>
    <t>1종 금속제 가요전선관</t>
  </si>
  <si>
    <t>박스커넥터-비닐, 70mm 방수</t>
  </si>
  <si>
    <t>강재전선관용부품</t>
  </si>
  <si>
    <t>노말밴드후강전선관용, 아연도70mm</t>
  </si>
  <si>
    <t>비닐피복, 54mm 방수</t>
  </si>
  <si>
    <t>박스커넥터-비닐, 54mm 방수</t>
  </si>
  <si>
    <t>노말밴드후강전선관용, 아연도54mm</t>
  </si>
  <si>
    <t>비닐피복, 36mm 방수</t>
  </si>
  <si>
    <t>박스커넥터-비닐, 36mm 방수</t>
  </si>
  <si>
    <t>노말밴드후강전선관용, 아연도36mm</t>
  </si>
  <si>
    <t>비닐피복, 28mm 방수</t>
  </si>
  <si>
    <t>박스커넥터-비닐, 28mm 방수</t>
  </si>
  <si>
    <t>노말밴드후강전선관용, 아연도28mm</t>
  </si>
  <si>
    <t>비닐피복, 22mm 방수</t>
  </si>
  <si>
    <t>박스커넥터-비닐, 22mm 방수</t>
  </si>
  <si>
    <t>노말밴드후강전선관용, 아연도22mm</t>
  </si>
  <si>
    <t>비닐피복, 16mm 방수</t>
  </si>
  <si>
    <t>박스커넥터-비닐, 16mm 방수</t>
  </si>
  <si>
    <t>노말밴드후강전선관용, 아연도16mm</t>
  </si>
  <si>
    <t>전선관 부속품율</t>
  </si>
  <si>
    <t>전선관의 15%이내</t>
  </si>
  <si>
    <t>%</t>
  </si>
  <si>
    <t>U Channel, 41*41*t2.6mm</t>
  </si>
  <si>
    <t>E_EET0127_VM_0000</t>
    <phoneticPr fontId="1" type="noConversion"/>
  </si>
  <si>
    <t>동력배관 지지가대</t>
  </si>
  <si>
    <t>2.3T 용융아연</t>
  </si>
  <si>
    <t>셋트앵커</t>
  </si>
  <si>
    <t>3/8"</t>
  </si>
  <si>
    <t>equipment_code</t>
  </si>
  <si>
    <t>압착단자</t>
    <phoneticPr fontId="1" type="noConversion"/>
  </si>
  <si>
    <t>동관단자</t>
    <phoneticPr fontId="1" type="noConversion"/>
  </si>
  <si>
    <t>E_CAB01_VM_0000_2.5_3</t>
  </si>
  <si>
    <t>E_TRM0201_VM_0000_2.5</t>
  </si>
  <si>
    <t>E_CAB01_VM_0000_4_3</t>
  </si>
  <si>
    <t>E_TRM0201_VM_0000_4</t>
  </si>
  <si>
    <t>E_CAB01_VM_0000_6_3</t>
  </si>
  <si>
    <t>E_TRM0201_VM_0000_6</t>
  </si>
  <si>
    <t>E_CAB01_VM_0000_10_3</t>
  </si>
  <si>
    <t>E_TRM0201_VM_0000_10</t>
  </si>
  <si>
    <t>E_CAB01_VM_0000_16_3</t>
  </si>
  <si>
    <t>E_TRM0201_VM_0000_16</t>
  </si>
  <si>
    <t>E_CAB01_VM_0000_25_3</t>
  </si>
  <si>
    <t>E_TRM0201_VM_0000_25</t>
  </si>
  <si>
    <t>E_CAB01_VM_0000_35_3</t>
  </si>
  <si>
    <t>E_TRM0201_VM_0000_35</t>
  </si>
  <si>
    <t>E_CAB01_VM_0000_50_3</t>
  </si>
  <si>
    <t>E_TRM0201_VM_0000_50</t>
  </si>
  <si>
    <t>E_CAB01_VM_0000_70_3</t>
  </si>
  <si>
    <t>E_TRM0201_VM_0000_70</t>
  </si>
  <si>
    <t>E_CAB01_VM_0000_95_3</t>
  </si>
  <si>
    <t>E_TRM0201_VM_0000_95</t>
  </si>
  <si>
    <t>E_CAB01_VM_0000_120_3</t>
  </si>
  <si>
    <t>E_TRM0201_VM_0000_120</t>
  </si>
  <si>
    <t>E_CAB01_VM_0000_150_3</t>
  </si>
  <si>
    <t>E_TRM0201_VM_0000_150</t>
  </si>
  <si>
    <t>E_CAB01_VM_0000_185_3</t>
  </si>
  <si>
    <t>E_TRM0201_VM_0000_185</t>
  </si>
  <si>
    <t>E_CAB01_VM_0000_240_3</t>
  </si>
  <si>
    <t>E_TRM0201_VM_0000_240</t>
  </si>
  <si>
    <t>E_CAB01_VM_0000_300_3</t>
  </si>
  <si>
    <t>E_TRM0201_VM_0000_300</t>
  </si>
  <si>
    <t>E_CAB01_VM_0000_4_4</t>
  </si>
  <si>
    <t>E_CAB01_VM_0000_10_4</t>
  </si>
  <si>
    <t>E_CAB01_VM_0000_16_4</t>
  </si>
  <si>
    <t>E_TRM0101_VM_0000_16</t>
  </si>
  <si>
    <t>동관단자</t>
  </si>
  <si>
    <t>1HOLE, 25㎟</t>
  </si>
  <si>
    <t>E_TRM0101_VM_0000_25</t>
  </si>
  <si>
    <t>압착단자</t>
  </si>
  <si>
    <t>R형동선 나압착 16㎟</t>
    <phoneticPr fontId="1" type="noConversion"/>
  </si>
  <si>
    <t>E_CAB01_VM_0000_35_4</t>
  </si>
  <si>
    <t>E_TRM0101_VM_0000_35</t>
  </si>
  <si>
    <t>R형동선 나압착 6㎟</t>
  </si>
  <si>
    <t>E_TRM0201_VM_0000_6</t>
    <phoneticPr fontId="1" type="noConversion"/>
  </si>
  <si>
    <t>E_CAB01_VM_0000_50_4</t>
  </si>
  <si>
    <t>E_TRM0101_VM_0000_50</t>
  </si>
  <si>
    <t>R형동선 나압착 4㎟</t>
  </si>
  <si>
    <t>E_TRM0201_VM_0000_4</t>
    <phoneticPr fontId="1" type="noConversion"/>
  </si>
  <si>
    <t>E_CAB01_VM_0000_70_4</t>
  </si>
  <si>
    <t>E_TRM0101_VM_0000_70</t>
  </si>
  <si>
    <t>R형동선 나압착 2.5㎟</t>
  </si>
  <si>
    <t>E_TRM0201_VM_0000_2.5</t>
    <phoneticPr fontId="1" type="noConversion"/>
  </si>
  <si>
    <t>E_CAB01_VM_0000_95_4</t>
  </si>
  <si>
    <t>E_TRM0101_VM_0000_95</t>
  </si>
  <si>
    <t>R형동선 나압착 1.5㎟</t>
  </si>
  <si>
    <t>E_TRM0201_VM_0000_1.5</t>
    <phoneticPr fontId="1" type="noConversion"/>
  </si>
  <si>
    <t>E_CAB01_VM_0000_120_4</t>
  </si>
  <si>
    <t>E_TRM0101_VM_0000_120</t>
  </si>
  <si>
    <t>E_CAB01_VM_0000_150_4</t>
  </si>
  <si>
    <t>E_TRM0101_VM_0000_150</t>
  </si>
  <si>
    <t>E_CAB01_VM_0000_185_4</t>
  </si>
  <si>
    <t>E_TRM0101_VM_0000_185</t>
  </si>
  <si>
    <t>E_CAB01_VM_0000_240_4</t>
  </si>
  <si>
    <t>E_TRM0101_VM_0000_240</t>
  </si>
  <si>
    <t>E_CAB01_VM_0000_300_4</t>
  </si>
  <si>
    <t>E_TRM0101_VM_0000_300</t>
  </si>
  <si>
    <t>E_CAB0201_VM_0000_1.5_2</t>
  </si>
  <si>
    <t>E_CAB0201_VM_0000_1.5_3</t>
  </si>
  <si>
    <t>E_CAB0201_VM_0000_1.5_4</t>
  </si>
  <si>
    <t>E_CAB0201_VM_0000_1.5_5</t>
  </si>
  <si>
    <t>E_CAB0201_VM_0000_1.5_6</t>
  </si>
  <si>
    <t>E_CAB0201_VM_0000_1.5_7</t>
  </si>
  <si>
    <t>E_CAB0201_VM_0000_1.5_8</t>
  </si>
  <si>
    <t>E_CAB0201_VM_0000_1.5_10</t>
  </si>
  <si>
    <t>E_CAB0201_VM_0000_1.5_15</t>
  </si>
  <si>
    <t>E_CAB0201_VM_0000_1.5_20</t>
  </si>
  <si>
    <t>E_CAB0201_VM_0000_1.5_25</t>
  </si>
  <si>
    <t>E_CAB0201_VM_0000_1.5_30</t>
  </si>
  <si>
    <t>E_CAB0201_VM_0000_1.5_40</t>
  </si>
  <si>
    <t>E_CAB0201_VM_0000_1.5_50</t>
  </si>
  <si>
    <t>E_CAB0202_VM_0000_1.5_2</t>
  </si>
  <si>
    <t>E_CAB0202_VM_0000_1.5_3</t>
  </si>
  <si>
    <t>E_CAB0202_VM_0000_1.5_4</t>
  </si>
  <si>
    <t>E_CAB0202_VM_0000_1.5_5</t>
  </si>
  <si>
    <t>E_CAB0202_VM_0000_1.5_6</t>
  </si>
  <si>
    <t>E_CAB0202_VM_0000_1.5_7</t>
  </si>
  <si>
    <t>E_CAB0202_VM_0000_1.5_8</t>
  </si>
  <si>
    <t>E_CAB0202_VM_0000_1.5_10</t>
  </si>
  <si>
    <t>E_CAB0202_VM_0000_1.5_12</t>
  </si>
  <si>
    <t>E_CAB0202_VM_0000_1.5_15</t>
  </si>
  <si>
    <t>E_CAB0202_VM_0000_1.5_20</t>
  </si>
  <si>
    <t>E_CAB0202_VM_0000_1.5_25</t>
  </si>
  <si>
    <t>E_CAB0202_VM_0000_1.5_30</t>
  </si>
  <si>
    <t>E_CAB0202_VM_0000_1.5_40</t>
  </si>
  <si>
    <t>E_CAB0202_VM_0000_1.5_50</t>
  </si>
  <si>
    <t>E_CAB03_VM_0000_2.5</t>
  </si>
  <si>
    <t>E_CAB03_VM_0000_4</t>
  </si>
  <si>
    <t>E_CAB03_VM_0000_6</t>
  </si>
  <si>
    <t>E_CAB03_VM_0000_10</t>
  </si>
  <si>
    <t>E_CAB03_VM_0000_25</t>
  </si>
  <si>
    <t>E_CAB03_VM_0000_35</t>
  </si>
  <si>
    <t>E_CAB03_VM_0000_50</t>
  </si>
  <si>
    <t>E_CAB03_VM_0000_70</t>
  </si>
  <si>
    <t>E_CAB03_VM_0000_95</t>
  </si>
  <si>
    <t>E_CAB03_VM_0000_120</t>
  </si>
  <si>
    <t>E_CAB03_VM_0000_150</t>
  </si>
  <si>
    <t>E_CAB03_VM_0000_185</t>
  </si>
  <si>
    <t>E_CAB03_VM_0000_240</t>
  </si>
  <si>
    <t>E_CAB03_VM_0000_300</t>
  </si>
  <si>
    <t>E_CAB03_VM_0000_400</t>
  </si>
  <si>
    <t>E_TRM0201_VM_0000_400</t>
    <phoneticPr fontId="1" type="noConversion"/>
  </si>
  <si>
    <t>E_CAB04_VM_0000_1.5</t>
  </si>
  <si>
    <t>KIV 1.5SQ</t>
  </si>
  <si>
    <t>E_CAB04_VM_0000_2.5</t>
  </si>
  <si>
    <t>E_CAB04_VM_0000_4</t>
  </si>
  <si>
    <t>KIV 4SQ</t>
  </si>
  <si>
    <t>E_CAB04_VM_0000_6</t>
  </si>
  <si>
    <t>KIV 6SQ</t>
  </si>
  <si>
    <t>E_CAB04_VM_0000_10</t>
  </si>
  <si>
    <t>E_CAB04_VM_0000_16</t>
  </si>
  <si>
    <t>E_CAB04_VM_0000_25</t>
  </si>
  <si>
    <t>E_CAB04_VM_0000_35</t>
  </si>
  <si>
    <t>E_CAB04_VM_0000_50</t>
  </si>
  <si>
    <t>E_CAB04_VM_0000_70</t>
  </si>
  <si>
    <t>E_CAB04_VM_0000_95</t>
  </si>
  <si>
    <t>E_CAB04_VM_0000_120</t>
  </si>
  <si>
    <t>E_CAB04_VM_0000_150</t>
  </si>
  <si>
    <t>E_CAB04_VM_0000_185</t>
  </si>
  <si>
    <t>E_CAB04_VM_0000_240</t>
  </si>
  <si>
    <t>2-1. 전선 산출 결과</t>
    <phoneticPr fontId="1" type="noConversion"/>
  </si>
  <si>
    <t>전기설비 배선공사</t>
    <phoneticPr fontId="1" type="noConversion"/>
  </si>
  <si>
    <t>■ 전기설비 배선공사</t>
    <phoneticPr fontId="1" type="noConversion"/>
  </si>
  <si>
    <t>제어시스템</t>
    <phoneticPr fontId="1" type="noConversion"/>
  </si>
  <si>
    <t>R형동선 나압착 2.5㎟</t>
    <phoneticPr fontId="1" type="noConversion"/>
  </si>
  <si>
    <t>E_TRM0201_VM_0000_1.5</t>
  </si>
  <si>
    <t>JOINT CONNECTOR</t>
    <phoneticPr fontId="1" type="noConversion"/>
  </si>
  <si>
    <t>케이블 트레이 지지대</t>
    <phoneticPr fontId="1" type="noConversion"/>
  </si>
  <si>
    <t>Hold down clamp</t>
    <phoneticPr fontId="1" type="noConversion"/>
  </si>
  <si>
    <t>E_TRA0101_VM_SEOYOUNG_150</t>
  </si>
  <si>
    <t>W150 × H100 × 2.3t</t>
  </si>
  <si>
    <t>E_EET0304_VM_0000</t>
  </si>
  <si>
    <t>E_EET0303_VM_0000_200</t>
    <phoneticPr fontId="1" type="noConversion"/>
  </si>
  <si>
    <t>E_EET0305_VM_0000</t>
  </si>
  <si>
    <t>E_TRA0101_VM_SEOYOUNG_200</t>
  </si>
  <si>
    <t>W200 × H100 × 2.3t</t>
  </si>
  <si>
    <t>E_EET0303_VM_0000_300</t>
    <phoneticPr fontId="1" type="noConversion"/>
  </si>
  <si>
    <t>E_TRA0101_VM_SEOYOUNG_300</t>
  </si>
  <si>
    <t>W300 × H100 × 2.3t</t>
  </si>
  <si>
    <t>E_EET0303_VM_0000_400</t>
    <phoneticPr fontId="1" type="noConversion"/>
  </si>
  <si>
    <t>E_TRA0101_VM_SEOYOUNG_400</t>
  </si>
  <si>
    <t>W400 × H100 × 2.3t</t>
  </si>
  <si>
    <t>E_EET0303_VM_0000_500</t>
    <phoneticPr fontId="1" type="noConversion"/>
  </si>
  <si>
    <t>E_TRA0101_VM_SEOYOUNG_500</t>
  </si>
  <si>
    <t>W500 × H100 × 2.3t</t>
  </si>
  <si>
    <t>E_EET0303_VM_0000_600</t>
    <phoneticPr fontId="1" type="noConversion"/>
  </si>
  <si>
    <t>E_TRA0101_VM_SEOYOUNG_600</t>
  </si>
  <si>
    <t>W600 × H100 × 2.3t</t>
  </si>
  <si>
    <t>E_EET0303_VM_0000_700</t>
    <phoneticPr fontId="1" type="noConversion"/>
  </si>
  <si>
    <t>E_TRA0101_VM_SEOYOUNG_700</t>
  </si>
  <si>
    <t>W700 × H100 × 2.3t</t>
  </si>
  <si>
    <t>E_EET0303_VM_0000_800</t>
    <phoneticPr fontId="1" type="noConversion"/>
  </si>
  <si>
    <t>E_TRA0101_VM_SEOYOUNG_800</t>
  </si>
  <si>
    <t>W800 × H100 × 2.3t</t>
  </si>
  <si>
    <t>E_EET0303_VM_0000_900</t>
    <phoneticPr fontId="1" type="noConversion"/>
  </si>
  <si>
    <t>E_TRA0101_VM_SEOYOUNG_900</t>
  </si>
  <si>
    <t>W900 × H100 × 2.3t</t>
  </si>
  <si>
    <t>E_EET0303_VM_0000_1000</t>
    <phoneticPr fontId="1" type="noConversion"/>
  </si>
  <si>
    <t>W1000 × H100 × 2.3t</t>
  </si>
  <si>
    <t>E_EET0303_VM_0000_1100</t>
    <phoneticPr fontId="1" type="noConversion"/>
  </si>
  <si>
    <t>케이블 COVER</t>
  </si>
  <si>
    <t>S/T, W400</t>
  </si>
  <si>
    <t>E_TRA0202_VM_SEOYOUNG_150</t>
  </si>
  <si>
    <t>VER ELBOW, W150</t>
  </si>
  <si>
    <t>VER ELBOW, W400</t>
  </si>
  <si>
    <t>E_TRA0202_VM_SEOYOUNG_400</t>
  </si>
  <si>
    <t>E_TRA0202_VM_SEOYOUNG_200</t>
  </si>
  <si>
    <t>VER ELBOW, W200</t>
  </si>
  <si>
    <t>S/T, W150</t>
  </si>
  <si>
    <t>E_TRA0201_VM_SEOYOUNG_150</t>
    <phoneticPr fontId="1" type="noConversion"/>
  </si>
  <si>
    <t>E_TRA0202_VM_SEOYOUNG_300</t>
  </si>
  <si>
    <t>VER ELBOW, W300</t>
  </si>
  <si>
    <t>E_TRA0202_VM_SEOYOUNG_500</t>
  </si>
  <si>
    <t>VER ELBOW, W500</t>
  </si>
  <si>
    <t>E_TRA0202_VM_SEOYOUNG_600</t>
  </si>
  <si>
    <t>VER ELBOW, W600</t>
  </si>
  <si>
    <t>E_TRA0202_VM_SEOYOUNG_700</t>
  </si>
  <si>
    <t>VER ELBOW, W700</t>
  </si>
  <si>
    <t>E_TRA0202_VM_SEOYOUNG_800</t>
  </si>
  <si>
    <t>VER ELBOW, W800</t>
  </si>
  <si>
    <t>E_TRA0202_VM_SEOYOUNG_900</t>
  </si>
  <si>
    <t>VER ELBOW, W900</t>
  </si>
  <si>
    <t>E_TRA0202_VM_SEOYOUNG_1000</t>
  </si>
  <si>
    <t>VER ELBOW, W1000</t>
  </si>
  <si>
    <t>E_TRA0203_VM_SEOYOUNG_150</t>
  </si>
  <si>
    <t>용융 HOR. ELBOW, W150 × H100</t>
  </si>
  <si>
    <t>E_TRA0203_VM_SEOYOUNG_200</t>
  </si>
  <si>
    <t>용융 HOR. ELBOW, W200 × H100</t>
  </si>
  <si>
    <t>E_TRA0203_VM_SEOYOUNG_300</t>
  </si>
  <si>
    <t>용융 HOR. ELBOW, W300 × H100</t>
  </si>
  <si>
    <t>E_TRA0203_VM_SEOYOUNG_400</t>
  </si>
  <si>
    <t>용융 HOR. ELBOW, W400 × H100</t>
  </si>
  <si>
    <t>E_TRA0203_VM_SEOYOUNG_500</t>
  </si>
  <si>
    <t>용융 HOR. ELBOW, W500 × H100</t>
  </si>
  <si>
    <t>E_TRA0203_VM_SEOYOUNG_600</t>
  </si>
  <si>
    <t>용융 HOR. ELBOW, W600 × H100</t>
  </si>
  <si>
    <t>용융 HOR. ELBOW, W700 × H100</t>
  </si>
  <si>
    <t>E_TRA0203_VM_SEOYOUNG_800</t>
  </si>
  <si>
    <t>용융 HOR. ELBOW, W800 × H100</t>
  </si>
  <si>
    <t>E_TRA0203_VM_SEOYOUNG_900</t>
  </si>
  <si>
    <t>용융 HOR. ELBOW, W900 × H100</t>
  </si>
  <si>
    <t>E_TRA0203_VM_SEOYOUNG_1000</t>
  </si>
  <si>
    <t>용융 HOR. ELBOW, W1000 × H100</t>
  </si>
  <si>
    <t>E_TRA0204_VM_SEOYOUNG_150</t>
  </si>
  <si>
    <t>용융 VER. ELBOW, W150 × H100</t>
  </si>
  <si>
    <t>E_TRA0204_VM_SEOYOUNG_200</t>
  </si>
  <si>
    <t>용융 VER. ELBOW, W200 × H100</t>
  </si>
  <si>
    <t>E_TRA0204_VM_SEOYOUNG_300</t>
  </si>
  <si>
    <t>용융 VER. ELBOW, W300 × H100</t>
  </si>
  <si>
    <t>E_TRA0204_VM_SEOYOUNG_400</t>
  </si>
  <si>
    <t>용융 VER. ELBOW, W400 × H100</t>
  </si>
  <si>
    <t>E_TRA0204_VM_SEOYOUNG_500</t>
  </si>
  <si>
    <t>용융 VER. ELBOW, W500 × H100</t>
  </si>
  <si>
    <t>E_TRA0204_VM_SEOYOUNG_600</t>
  </si>
  <si>
    <t>용융 VER. ELBOW, W600 × H100</t>
  </si>
  <si>
    <t>용융 VER. ELBOW, W700 × H100</t>
  </si>
  <si>
    <t>E_TRA0204_VM_SEOYOUNG_800</t>
  </si>
  <si>
    <t>용융 VER. ELBOW, W800 × H100</t>
  </si>
  <si>
    <t>E_TRA0204_VM_SEOYOUNG_900</t>
  </si>
  <si>
    <t>용융 VER. ELBOW, W900 × H100</t>
  </si>
  <si>
    <t>E_TRA0204_VM_SEOYOUNG_1000</t>
  </si>
  <si>
    <t>용융 VER. ELBOW, W1000 × H100</t>
  </si>
  <si>
    <t>JOINT CONNECTOR, 100H</t>
    <phoneticPr fontId="1" type="noConversion"/>
  </si>
  <si>
    <t>케이블 트레이 지지대(W1100)</t>
    <phoneticPr fontId="1" type="noConversion"/>
  </si>
  <si>
    <t>케이블 트레이 지지대(W900)</t>
    <phoneticPr fontId="1" type="noConversion"/>
  </si>
  <si>
    <t>케이블 트레이 지지대(W800)</t>
  </si>
  <si>
    <t>E_EET0303_VM_0000_800</t>
  </si>
  <si>
    <t>케이블 트레이 지지대(W600)</t>
  </si>
  <si>
    <t>E_EET0303_VM_0000_600</t>
  </si>
  <si>
    <t>케이블 트레이 지지대(W500)</t>
  </si>
  <si>
    <t>E_EET0303_VM_0000_500</t>
  </si>
  <si>
    <t>케이블 트레이 지지대(W400)</t>
  </si>
  <si>
    <t>E_EET0303_VM_0000_400</t>
  </si>
  <si>
    <t>케이블 트레이 지지대(W300)</t>
  </si>
  <si>
    <t>E_EET0303_VM_0000_300</t>
  </si>
  <si>
    <t>케이블 트레이 지지대(W200)</t>
    <phoneticPr fontId="1" type="noConversion"/>
  </si>
  <si>
    <t>Hold down clamp, 아연도</t>
  </si>
  <si>
    <t>MCCB</t>
    <phoneticPr fontId="1" type="noConversion"/>
  </si>
  <si>
    <t>PBL(RED)</t>
    <phoneticPr fontId="1" type="noConversion"/>
  </si>
  <si>
    <t>PBL(GREEN)</t>
    <phoneticPr fontId="1" type="noConversion"/>
  </si>
  <si>
    <t>PBL(YELLOW)</t>
    <phoneticPr fontId="1" type="noConversion"/>
  </si>
  <si>
    <t>SELECT S/W</t>
    <phoneticPr fontId="1" type="noConversion"/>
  </si>
  <si>
    <t>EM S/W</t>
    <phoneticPr fontId="1" type="noConversion"/>
  </si>
  <si>
    <t>노출 2구 콘센트</t>
    <phoneticPr fontId="1" type="noConversion"/>
  </si>
  <si>
    <t>NAME PLATE</t>
    <phoneticPr fontId="1" type="noConversion"/>
  </si>
  <si>
    <t>PVC DUCT</t>
    <phoneticPr fontId="1" type="noConversion"/>
  </si>
  <si>
    <t>CABLE</t>
    <phoneticPr fontId="1" type="noConversion"/>
  </si>
  <si>
    <t>FAN</t>
    <phoneticPr fontId="1" type="noConversion"/>
  </si>
  <si>
    <t>FAN COVER</t>
    <phoneticPr fontId="1" type="noConversion"/>
  </si>
  <si>
    <t>LOP 1회로</t>
    <phoneticPr fontId="1" type="noConversion"/>
  </si>
  <si>
    <t>E_VCB0203_VM_LS_ELC_10_2</t>
  </si>
  <si>
    <t>E_EET0120_VM_0000</t>
    <phoneticPr fontId="1" type="noConversion"/>
  </si>
  <si>
    <t>E_EET0121_VM_0000</t>
    <phoneticPr fontId="1" type="noConversion"/>
  </si>
  <si>
    <t>E_EET0122_VM_0000</t>
    <phoneticPr fontId="1" type="noConversion"/>
  </si>
  <si>
    <t>E_EET0123_VM_0000</t>
    <phoneticPr fontId="1" type="noConversion"/>
  </si>
  <si>
    <t>E_EET0124_VM_0000</t>
    <phoneticPr fontId="1" type="noConversion"/>
  </si>
  <si>
    <t>E_EET0125_VM_0000</t>
    <phoneticPr fontId="1" type="noConversion"/>
  </si>
  <si>
    <t>E_EET0118_VM_0000_500</t>
    <phoneticPr fontId="1" type="noConversion"/>
  </si>
  <si>
    <t>E_EET0118_VM_0000_40</t>
    <phoneticPr fontId="1" type="noConversion"/>
  </si>
  <si>
    <t>E_EET0117_VM_0000_40</t>
    <phoneticPr fontId="1" type="noConversion"/>
  </si>
  <si>
    <t>E_CAB04_VM_0000_1.5</t>
    <phoneticPr fontId="1" type="noConversion"/>
  </si>
  <si>
    <t>R형동선 나압착 1.5㎟</t>
    <phoneticPr fontId="1" type="noConversion"/>
  </si>
  <si>
    <t>E_EET0112_VM_0000</t>
    <phoneticPr fontId="1" type="noConversion"/>
  </si>
  <si>
    <t>E_EET0113_VM_0000</t>
    <phoneticPr fontId="1" type="noConversion"/>
  </si>
  <si>
    <t>E_EET0104_VM_0000_2</t>
    <phoneticPr fontId="1" type="noConversion"/>
  </si>
  <si>
    <t>LOP 2회로</t>
    <phoneticPr fontId="1" type="noConversion"/>
  </si>
  <si>
    <t>E_EET0104_VM_0000_3</t>
    <phoneticPr fontId="1" type="noConversion"/>
  </si>
  <si>
    <t>LOP 3회로</t>
    <phoneticPr fontId="1" type="noConversion"/>
  </si>
  <si>
    <t>■ 제어시스템 (현장조작반)</t>
  </si>
  <si>
    <t>BK63H-10A-2P</t>
  </si>
  <si>
    <t>PBL</t>
  </si>
  <si>
    <t>KH-512LN-2A(RED)</t>
  </si>
  <si>
    <t>E_EET0120_VM_0000</t>
  </si>
  <si>
    <t>KH-512LN-2A(GREEN)</t>
  </si>
  <si>
    <t>E_EET0121_VM_0000</t>
  </si>
  <si>
    <t>KH-512LN-2A(YELLOW)</t>
  </si>
  <si>
    <t>E_EET0122_VM_0000</t>
  </si>
  <si>
    <t>SELECT S/W</t>
  </si>
  <si>
    <t>KSL25L2-11</t>
  </si>
  <si>
    <t>E_EET0123_VM_0000</t>
  </si>
  <si>
    <t>EM S/W</t>
  </si>
  <si>
    <t>KPB25ER</t>
  </si>
  <si>
    <t>E_EET0124_VM_0000</t>
  </si>
  <si>
    <t>노출 2구 콘센트</t>
  </si>
  <si>
    <t>2구</t>
  </si>
  <si>
    <t>E_EET0125_VM_0000</t>
  </si>
  <si>
    <t>NAME PLATE</t>
  </si>
  <si>
    <t>40*60*25PI</t>
  </si>
  <si>
    <t>E_EET0118_VM_0000_500</t>
  </si>
  <si>
    <t>500*50</t>
  </si>
  <si>
    <t>E_EET0118_VM_0000_40</t>
  </si>
  <si>
    <t>PVC DUCT</t>
  </si>
  <si>
    <t>40X40</t>
  </si>
  <si>
    <t>E_EET0117_VM_0000_40</t>
  </si>
  <si>
    <t>CABLE</t>
  </si>
  <si>
    <t>FAN</t>
  </si>
  <si>
    <t>120*120 38MM</t>
  </si>
  <si>
    <t>E_EET0112_VM_0000</t>
  </si>
  <si>
    <t>FAN COVER</t>
  </si>
  <si>
    <t>RTM 90F</t>
  </si>
  <si>
    <t>E_EET0113_VM_0000</t>
  </si>
  <si>
    <t>THERMINAL BLOCK</t>
    <phoneticPr fontId="1" type="noConversion"/>
  </si>
  <si>
    <t>E_VCB0201_VM_LS_ELC_5_30_3</t>
  </si>
  <si>
    <t>ABS 30AF/5AT 3P</t>
  </si>
  <si>
    <t>E_EET0126_VM_0000_30_10</t>
  </si>
  <si>
    <t>E_VCB0201_VM_LS_ELC_10_30_3</t>
  </si>
  <si>
    <t>ABS 30AF/10AT 3P</t>
  </si>
  <si>
    <t>E_VCB0201_VM_LS_ELC_15_30_3</t>
  </si>
  <si>
    <t>ABS 30AF/15AT 3P</t>
  </si>
  <si>
    <t>E_VCB0201_VM_LS_ELC_16_30_3</t>
  </si>
  <si>
    <t>ABS 30AF/16AT 3P</t>
  </si>
  <si>
    <t>E_VCB0201_VM_LS_ELC_25_30_3</t>
  </si>
  <si>
    <t>ABS 30AF/25AT 3P</t>
  </si>
  <si>
    <t>E_VCB0201_VM_LS_ELC_30_30_3</t>
  </si>
  <si>
    <t>ABS 30AF/30AT 3P</t>
  </si>
  <si>
    <t>ABS 125AF/75AT 4P</t>
    <phoneticPr fontId="1" type="noConversion"/>
  </si>
  <si>
    <t>E_VCB0201_VM_LS_ELC_3_30_4</t>
  </si>
  <si>
    <t>ABS 30AF/3AT 4P</t>
  </si>
  <si>
    <t>ABS 30AF/20AT 3P</t>
    <phoneticPr fontId="1" type="noConversion"/>
  </si>
  <si>
    <t>E_VCB0201_VM_LS_ELC_5_30_4</t>
  </si>
  <si>
    <t>ABS 30AF/5AT 4P</t>
  </si>
  <si>
    <t>EBS 30AF/20AT 4P</t>
    <phoneticPr fontId="1" type="noConversion"/>
  </si>
  <si>
    <t>E_VCB0201_VM_LS_ELC_10_30_4</t>
  </si>
  <si>
    <t>ABS 30AF/10AT 4P</t>
  </si>
  <si>
    <t>E_VCB0201_VM_LS_ELC_15_30_4</t>
  </si>
  <si>
    <t>ABS 30AF/15AT 4P</t>
  </si>
  <si>
    <t>TERMINAL BLOCK</t>
  </si>
  <si>
    <t>100A 4P</t>
  </si>
  <si>
    <t>E_EET0126_VM_0000_100_4</t>
  </si>
  <si>
    <t>E_VCB0201_VM_LS_ELC_16_30_4</t>
  </si>
  <si>
    <t>ABS 30AF/16AT 4P</t>
  </si>
  <si>
    <t>20A 10P</t>
    <phoneticPr fontId="1" type="noConversion"/>
  </si>
  <si>
    <t>E_EET0126_VM_0000_20_10</t>
    <phoneticPr fontId="1" type="noConversion"/>
  </si>
  <si>
    <t>E_VCB0201_VM_LS_ELC_20_30_4</t>
  </si>
  <si>
    <t>ABS 30AF/20AT 4P</t>
  </si>
  <si>
    <t>E_VCB0201_VM_LS_ELC_25_30_4</t>
  </si>
  <si>
    <t>ABS 30AF/25AT 4P</t>
  </si>
  <si>
    <t>E_VCB0201_VM_LS_ELC_30_30_4</t>
  </si>
  <si>
    <t>ABS 30AF/30AT 4P</t>
  </si>
  <si>
    <t>CONDENSER</t>
  </si>
  <si>
    <t>10uF</t>
  </si>
  <si>
    <t>E_CPC0201_VM_0000_10_440</t>
  </si>
  <si>
    <t>ABS 50AF/15AT 3P</t>
  </si>
  <si>
    <t>ABS 50AF/16AT 3P</t>
  </si>
  <si>
    <t>FUSE&amp;HOLD</t>
  </si>
  <si>
    <t>2A / KF-32L</t>
  </si>
  <si>
    <t>E_EET0108_VM_0000</t>
  </si>
  <si>
    <t>ABS 50AF/20AT 3P</t>
  </si>
  <si>
    <t>ABS 50AF/25AT 3P</t>
  </si>
  <si>
    <t>ABS 50AF/30AT 3P</t>
  </si>
  <si>
    <t>E_VCB0201_VM_LS_ELC_32_50_3</t>
  </si>
  <si>
    <t>ABS 50AF/32AT 3P</t>
  </si>
  <si>
    <t>E_VCB0201_VM_LS_ELC_40_50_3</t>
  </si>
  <si>
    <t>ABS 50AF/40AT 3P</t>
  </si>
  <si>
    <t>E_VCB0201_VM_LS_ELC_50_50_3</t>
  </si>
  <si>
    <t>ABS 50AF/50AT 3P</t>
  </si>
  <si>
    <t>ABS 50AF/15AT 4P</t>
  </si>
  <si>
    <t>ZCT</t>
  </si>
  <si>
    <t>LZR-030</t>
  </si>
  <si>
    <t>E_EET0106_VM_0000</t>
  </si>
  <si>
    <t>ABS 50AF/16AT 4P</t>
  </si>
  <si>
    <t>DMPR CABLE</t>
  </si>
  <si>
    <t>4M</t>
  </si>
  <si>
    <t>E_EET0110_VM_0000</t>
  </si>
  <si>
    <t>ABS 50AF/20AT 4P</t>
  </si>
  <si>
    <t>ABS 50AF/25AT 4P</t>
  </si>
  <si>
    <t>ABS 50AF/30AT 4P</t>
  </si>
  <si>
    <t>E_VCB0201_VM_LS_ELC_32_50_4</t>
  </si>
  <si>
    <t>ABS 50AF/32AT 4P</t>
  </si>
  <si>
    <t>INVERTER LOADER</t>
  </si>
  <si>
    <t>5M</t>
  </si>
  <si>
    <t>E_EET0111_VM_0000</t>
  </si>
  <si>
    <t>E_VCB0201_VM_LS_ELC_40_50_4</t>
  </si>
  <si>
    <t>ABS 50AF/40AT 4P</t>
  </si>
  <si>
    <t>120*120 38MM</t>
    <phoneticPr fontId="1" type="noConversion"/>
  </si>
  <si>
    <t>E_VCB0201_VM_LS_ELC_50_50_4</t>
  </si>
  <si>
    <t>ABS 50AF/50AT 4P</t>
  </si>
  <si>
    <t>120mm(은색)</t>
    <phoneticPr fontId="1" type="noConversion"/>
  </si>
  <si>
    <t>ABS 60AF/15AT 3P</t>
  </si>
  <si>
    <t>FAN용 THERMOSTAT</t>
  </si>
  <si>
    <t>E_EET0114_VM_0000</t>
  </si>
  <si>
    <t>ABS 60AF/16AT 3P</t>
  </si>
  <si>
    <t>ABS 60AF/20AT 3P</t>
  </si>
  <si>
    <t>RELAY &amp; SOCKET</t>
  </si>
  <si>
    <t>MY4N</t>
  </si>
  <si>
    <t>E_EET0116_VM_0000</t>
  </si>
  <si>
    <t>ABS 60AF/25AT 3P</t>
  </si>
  <si>
    <t>70*16</t>
  </si>
  <si>
    <t>E_EET0118_VM_0000_70</t>
  </si>
  <si>
    <t>ABS 60AF/30AT 3P</t>
  </si>
  <si>
    <t>ABS 60AF/32AT 3P</t>
  </si>
  <si>
    <t>ABS 60AF/40AT 3P</t>
  </si>
  <si>
    <t>80X80</t>
  </si>
  <si>
    <t>E_EET0117_VM_0000_80</t>
  </si>
  <si>
    <t>ABS 60AF/50AT 3P</t>
  </si>
  <si>
    <t>E_VCB0201_VM_LS_ELC_60_60_3</t>
  </si>
  <si>
    <t>ABS 60AF/60AT 3P</t>
  </si>
  <si>
    <t>ABS 60AF/15AT 4P</t>
  </si>
  <si>
    <t>ABS 60AF/16AT 4P</t>
  </si>
  <si>
    <t>ABS 60AF/20AT 4P</t>
  </si>
  <si>
    <t>ABS 60AF/25AT 4P</t>
  </si>
  <si>
    <t>ABS 60AF/30AT 4P</t>
  </si>
  <si>
    <t>ABS 60AF/32AT 4P</t>
  </si>
  <si>
    <t>ABS 60AF/40AT 4P</t>
  </si>
  <si>
    <t>ABS 60AF/50AT 4P</t>
  </si>
  <si>
    <t>E_VCB0201_VM_LS_ELC_60_60_4</t>
  </si>
  <si>
    <t>ABS 60AF/60AT 4P</t>
  </si>
  <si>
    <t>ABS 125AF/15AT 3P</t>
  </si>
  <si>
    <t>E_EET0126_VM_0000_200_4</t>
  </si>
  <si>
    <t>ABS 125AF/16AT 3P</t>
  </si>
  <si>
    <t>ABS 125AF/20AT 3P</t>
  </si>
  <si>
    <t>ABS 125AF/25AT 3P</t>
  </si>
  <si>
    <t>ABS 125AF/30AT 3P</t>
  </si>
  <si>
    <t>ABS 125AF/32AT 3P</t>
  </si>
  <si>
    <t>ABS 125AF/40AT 3P</t>
  </si>
  <si>
    <t>ABS 125AF/50AT 3P</t>
  </si>
  <si>
    <t>ABS 125AF/60AT 3P</t>
  </si>
  <si>
    <t>E_VCB0201_VM_LS_ELC_63_125_3</t>
  </si>
  <si>
    <t>ABS 125AF/63AT 3P</t>
  </si>
  <si>
    <t>E_VCB0201_VM_LS_ELC_75_125_3</t>
  </si>
  <si>
    <t>ABS 125AF/75AT 3P</t>
  </si>
  <si>
    <t>E_VCB0201_VM_LS_ELC_80_125_3</t>
  </si>
  <si>
    <t>ABS 125AF/80AT 3P</t>
  </si>
  <si>
    <t>E_VCB0201_VM_LS_ELC_100_125_3</t>
  </si>
  <si>
    <t>ABS 125AF/100AT 3P</t>
  </si>
  <si>
    <t>E_VCB0201_VM_LS_ELC_125_125_3</t>
  </si>
  <si>
    <t>ABS 125AF/125AT 3P</t>
  </si>
  <si>
    <t>ABS 125AF/15AT 4P</t>
  </si>
  <si>
    <t>ABS 125AF/16AT 4P</t>
  </si>
  <si>
    <t>ABS 125AF/20AT 4P</t>
  </si>
  <si>
    <t>ABS 125AF/25AT 4P</t>
  </si>
  <si>
    <t>ABS 125AF/30AT 4P</t>
  </si>
  <si>
    <t>ABS 125AF/32AT 4P</t>
  </si>
  <si>
    <t>ABS 125AF/40AT 4P</t>
  </si>
  <si>
    <t>ABS 125AF/50AT 4P</t>
  </si>
  <si>
    <t>ABS 125AF/60AT 4P</t>
  </si>
  <si>
    <t>E_VCB0201_VM_LS_ELC_63_125_4</t>
  </si>
  <si>
    <t>ABS 125AF/63AT 4P</t>
  </si>
  <si>
    <t>E_VCB0201_VM_LS_ELC_80_125_4</t>
  </si>
  <si>
    <t>ABS 125AF/80AT 4P</t>
  </si>
  <si>
    <t>E_VCB0201_VM_LS_ELC_125_125_4</t>
  </si>
  <si>
    <t>ABS 125AF/125AT 4P</t>
  </si>
  <si>
    <t>ABS 250AF/125AT 3P</t>
  </si>
  <si>
    <t>E_EET0126_VM_0000_300_4</t>
  </si>
  <si>
    <t>E_VCB0201_VM_LS_ELC_150_250_3</t>
  </si>
  <si>
    <t>ABS 250AF/150AT 3P</t>
  </si>
  <si>
    <t>E_VCB0201_VM_LS_ELC_160_250_3</t>
  </si>
  <si>
    <t>ABS 250AF/160AT 3P</t>
  </si>
  <si>
    <t>E_VCB0201_VM_LS_ELC_175_250_3</t>
  </si>
  <si>
    <t>ABS 250AF/175AT 3P</t>
  </si>
  <si>
    <t>E_VCB0201_VM_LS_ELC_200_250_3</t>
  </si>
  <si>
    <t>ABS 250AF/200AT 3P</t>
  </si>
  <si>
    <t>E_VCB0201_VM_LS_ELC_225_250_3</t>
  </si>
  <si>
    <t>ABS 250AF/225AT 3P</t>
  </si>
  <si>
    <t>E_VCB0201_VM_LS_ELC_250_250_3</t>
  </si>
  <si>
    <t>ABS 250AF/250AT 3P</t>
  </si>
  <si>
    <t>ABS 250AF/100AT 4P</t>
  </si>
  <si>
    <t>ABS 250AF/125AT 4P</t>
  </si>
  <si>
    <t>E_VCB0201_VM_LS_ELC_150_250_4</t>
  </si>
  <si>
    <t>ABS 250AF/150AT 4P</t>
  </si>
  <si>
    <t>E_VCB0201_VM_LS_ELC_160_250_4</t>
  </si>
  <si>
    <t>ABS 250AF/160AT 4P</t>
  </si>
  <si>
    <t>E_VCB0201_VM_LS_ELC_175_250_4</t>
  </si>
  <si>
    <t>ABS 250AF/175AT 4P</t>
  </si>
  <si>
    <t>E_VCB0201_VM_LS_ELC_200_250_4</t>
  </si>
  <si>
    <t>ABS 250AF/200AT 4P</t>
  </si>
  <si>
    <t>E_VCB0201_VM_LS_ELC_225_250_4</t>
  </si>
  <si>
    <t>ABS 250AF/225AT 4P</t>
  </si>
  <si>
    <t>E_VCB0201_VM_LS_ELC_250_250_4</t>
  </si>
  <si>
    <t>ABS 250AF/250AT 4P</t>
  </si>
  <si>
    <t>ABS 400AF/250AT 3P</t>
  </si>
  <si>
    <t>E_VCB0201_VM_LS_ELC_300_400_3</t>
  </si>
  <si>
    <t>ABS 400AF/300AT 3P</t>
  </si>
  <si>
    <t>E_VCB0201_VM_LS_ELC_350_400_3</t>
  </si>
  <si>
    <t>ABS 400AF/350AT 3P</t>
  </si>
  <si>
    <t>E_VCB0201_VM_LS_ELC_400_400_3</t>
  </si>
  <si>
    <t>ABS 400AF/400AT 3P</t>
  </si>
  <si>
    <t>ABS 400AF/250AT 4P</t>
  </si>
  <si>
    <t>E_VCB0201_VM_LS_ELC_300_400_4</t>
  </si>
  <si>
    <t>ABS 400AF/300AT 4P</t>
  </si>
  <si>
    <t>E_VCB0201_VM_LS_ELC_350_400_4</t>
  </si>
  <si>
    <t>ABS 400AF/350AT 4P</t>
  </si>
  <si>
    <t>E_VCB0201_VM_LS_ELC_400_400_4</t>
  </si>
  <si>
    <t>ABS 400AF/400AT 4P</t>
  </si>
  <si>
    <t>E_VCB0201_VM_LS_ELC_500_630_3</t>
  </si>
  <si>
    <t>ABS 630AF/500AT 3P</t>
  </si>
  <si>
    <t>E_VCB0201_VM_LS_ELC_600_630_3</t>
  </si>
  <si>
    <t>ABS 630AF/600AT 3P</t>
  </si>
  <si>
    <t>E_VCB0201_VM_LS_ELC_630_630_3</t>
  </si>
  <si>
    <t>ABS 630AF/630AT 3P</t>
  </si>
  <si>
    <t>E_VCB0201_VM_LS_ELC_500_630_4</t>
  </si>
  <si>
    <t>ABS 630AF/500AT 4P</t>
  </si>
  <si>
    <t>E_VCB0201_VM_LS_ELC_600_630_4</t>
  </si>
  <si>
    <t>ABS 630AF/600AT 4P</t>
  </si>
  <si>
    <t>E_VCB0201_VM_LS_ELC_630_630_4</t>
  </si>
  <si>
    <t>ABS 630AF/630AT 4P</t>
  </si>
  <si>
    <t>E_VCB0201_VM_LS_ELC_700_800_3</t>
  </si>
  <si>
    <t>ABS 800AF/700AT 3P</t>
  </si>
  <si>
    <t>E_VCB0201_VM_LS_ELC_800_800_3</t>
  </si>
  <si>
    <t>ABS 800AF/800AT 3P</t>
  </si>
  <si>
    <t>E_VCB0201_VM_LS_ELC_700_800_4</t>
  </si>
  <si>
    <t>ABS 800AF/700AT 4P</t>
  </si>
  <si>
    <t>E_VCB0201_VM_LS_ELC_800_800_4</t>
  </si>
  <si>
    <t>ABS 800AF/800AT 4P</t>
  </si>
  <si>
    <t>E_VCB0201_VM_LS_ELC_1000_1000_3</t>
  </si>
  <si>
    <t>ABS 1000AF/1000AT 3P</t>
  </si>
  <si>
    <t>ABS 1000AF/1000AT 4P</t>
  </si>
  <si>
    <t>ABS 1200AF/1200AT 3P</t>
  </si>
  <si>
    <t>ABS 1200AF/1200AT 4P</t>
  </si>
  <si>
    <t>E_VCB0202_VM_LS_ELC_5_30_3</t>
  </si>
  <si>
    <t>EBS 30AF/5AT 3P</t>
  </si>
  <si>
    <t>E_VCB0202_VM_LS_ELC_10_30_3</t>
  </si>
  <si>
    <t>EBS 30AF/10AT 3P</t>
  </si>
  <si>
    <t>E_VCB0202_VM_LS_ELC_15_30_3</t>
  </si>
  <si>
    <t>EBS 30AF/15AT 3P</t>
  </si>
  <si>
    <t>E_VCB0202_VM_LS_ELC_16_30_3</t>
  </si>
  <si>
    <t>EBS 30AF/16AT 3P</t>
  </si>
  <si>
    <t>E_VCB0202_VM_LS_ELC_20_30_3</t>
  </si>
  <si>
    <t>EBS 30AF/20AT 3P</t>
  </si>
  <si>
    <t>E_VCB0202_VM_LS_ELC_25_30_3</t>
  </si>
  <si>
    <t>EBS 30AF/25AT 3P</t>
  </si>
  <si>
    <t>E_VCB0202_VM_LS_ELC_30_30_3</t>
  </si>
  <si>
    <t>EBS 30AF/30AT 3P</t>
  </si>
  <si>
    <t>E_VCB0202_VM_LS_ELC_5_30_4</t>
  </si>
  <si>
    <t>EBS 30AF/5AT 4P</t>
  </si>
  <si>
    <t>E_VCB0202_VM_LS_ELC_10_30_4</t>
  </si>
  <si>
    <t>EBS 30AF/10AT 4P</t>
  </si>
  <si>
    <t>E_VCB0202_VM_LS_ELC_15_30_4</t>
  </si>
  <si>
    <t>E_VCB0202_VM_LS_ELC_16_30_4</t>
  </si>
  <si>
    <t>E_VCB0202_VM_LS_ELC_25_30_4</t>
  </si>
  <si>
    <t>E_VCB0202_VM_LS_ELC_30_30_4</t>
  </si>
  <si>
    <t>E_VCB0202_VM_LS_ELC_32_50_3</t>
  </si>
  <si>
    <t>E_VCB0202_VM_LS_ELC_40_50_3</t>
  </si>
  <si>
    <t>E_VCB0202_VM_LS_ELC_50_50_3</t>
  </si>
  <si>
    <t>E_VCB0202_VM_LS_ELC_32_50_4</t>
  </si>
  <si>
    <t>E_VCB0202_VM_LS_ELC_40_50_4</t>
  </si>
  <si>
    <t>E_VCB0202_VM_LS_ELC_50_50_4</t>
  </si>
  <si>
    <t>E_VCB0202_VM_LS_ELC_60_60_3</t>
  </si>
  <si>
    <t>E_VCB0202_VM_LS_ELC_60_60_4</t>
  </si>
  <si>
    <t>E_VCB0202_VM_LS_ELC_63_125_3</t>
  </si>
  <si>
    <t>E_VCB0202_VM_LS_ELC_75_125_3</t>
  </si>
  <si>
    <t>E_VCB0202_VM_LS_ELC_80_125_3</t>
  </si>
  <si>
    <t>E_VCB0202_VM_LS_ELC_100_125_3</t>
  </si>
  <si>
    <t>E_VCB0202_VM_LS_ELC_125_125_3</t>
  </si>
  <si>
    <t>E_VCB0202_VM_LS_ELC_60_125_4</t>
  </si>
  <si>
    <t>E_VCB0202_VM_LS_ELC_63_125_4</t>
  </si>
  <si>
    <t>E_VCB0202_VM_LS_ELC_75_125_4</t>
  </si>
  <si>
    <t>E_VCB0202_VM_LS_ELC_80_125_4</t>
  </si>
  <si>
    <t>E_VCB0202_VM_LS_ELC_100_125_4</t>
  </si>
  <si>
    <t>E_VCB0202_VM_LS_ELC_125_125_4</t>
  </si>
  <si>
    <t>E_VCB0202_VM_LS_ELC_150_250_3</t>
  </si>
  <si>
    <t>E_VCB0202_VM_LS_ELC_160_250_3</t>
  </si>
  <si>
    <t>E_VCB0202_VM_LS_ELC_175_250_3</t>
  </si>
  <si>
    <t>E_VCB0202_VM_LS_ELC_200_250_3</t>
  </si>
  <si>
    <t>E_VCB0202_VM_LS_ELC_225_250_3</t>
  </si>
  <si>
    <t>E_VCB0202_VM_LS_ELC_250_250_3</t>
  </si>
  <si>
    <t>E_VCB0202_VM_LS_ELC_150_250_4</t>
  </si>
  <si>
    <t>E_VCB0202_VM_LS_ELC_160_250_4</t>
  </si>
  <si>
    <t>E_VCB0202_VM_LS_ELC_175_250_4</t>
  </si>
  <si>
    <t>E_VCB0202_VM_LS_ELC_200_250_4</t>
  </si>
  <si>
    <t>E_VCB0202_VM_LS_ELC_225_250_4</t>
  </si>
  <si>
    <t>E_VCB0202_VM_LS_ELC_250_250_4</t>
  </si>
  <si>
    <t>E_VCB0202_VM_LS_ELC_300_400_3</t>
  </si>
  <si>
    <t>E_VCB0202_VM_LS_ELC_350_400_3</t>
  </si>
  <si>
    <t>E_VCB0202_VM_LS_ELC_400_400_3</t>
  </si>
  <si>
    <t>E_VCB0202_VM_LS_ELC_300_400_4</t>
  </si>
  <si>
    <t>E_VCB0202_VM_LS_ELC_350_400_4</t>
  </si>
  <si>
    <t>E_VCB0202_VM_LS_ELC_400_400_4</t>
  </si>
  <si>
    <t>E_VCB0202_VM_LS_ELC_500_630_3</t>
  </si>
  <si>
    <t>E_VCB0202_VM_LS_ELC_600_630_3</t>
  </si>
  <si>
    <t>E_VCB0202_VM_LS_ELC_700_800_3</t>
  </si>
  <si>
    <t>E_VCB0202_VM_LS_ELC_800_800_3</t>
  </si>
  <si>
    <t>CONDENSER</t>
    <phoneticPr fontId="1" type="noConversion"/>
  </si>
  <si>
    <t>FUSE&amp;HOLD</t>
    <phoneticPr fontId="1" type="noConversion"/>
  </si>
  <si>
    <t>ZCT</t>
    <phoneticPr fontId="1" type="noConversion"/>
  </si>
  <si>
    <t>DMPR CABLE</t>
    <phoneticPr fontId="1" type="noConversion"/>
  </si>
  <si>
    <t>E_DCN0101_VM_LS_ELC_3</t>
  </si>
  <si>
    <t>MC-6a</t>
  </si>
  <si>
    <t>MC-9a</t>
  </si>
  <si>
    <t>E_DCN0101_VM_LS_ELC_5.5</t>
  </si>
  <si>
    <t>MC-12a</t>
  </si>
  <si>
    <t>E_DCN0101_VM_LS_ELC_7.5</t>
  </si>
  <si>
    <t>MC-18a</t>
  </si>
  <si>
    <t>MC-9b</t>
  </si>
  <si>
    <t>MC-12b</t>
  </si>
  <si>
    <t>MC-18b</t>
  </si>
  <si>
    <t>E_DCN0101_VM_LS_ELC_11</t>
  </si>
  <si>
    <t>MC-22b</t>
  </si>
  <si>
    <t>E_DCN0101_VM_LS_ELC_15</t>
  </si>
  <si>
    <t>MC-32a</t>
  </si>
  <si>
    <t>E_DCN0101_VM_LS_ELC_18.5</t>
  </si>
  <si>
    <t>MC-40a</t>
  </si>
  <si>
    <t>MC-48a</t>
  </si>
  <si>
    <t>E_DCN0101_VM_LS_ELC_22</t>
  </si>
  <si>
    <t>MC-50a</t>
  </si>
  <si>
    <t>E_DCN0101_VM_LS_ELC_30</t>
  </si>
  <si>
    <t>MC-65a</t>
  </si>
  <si>
    <t>E_DCN0101_VM_LS_ELC_37</t>
  </si>
  <si>
    <t>MC-75a</t>
  </si>
  <si>
    <t>E_DCN0101_VM_LS_ELC_45</t>
  </si>
  <si>
    <t>MC-85a</t>
  </si>
  <si>
    <t>E_DCN0101_VM_LS_ELC_55</t>
  </si>
  <si>
    <t>MC-100a</t>
  </si>
  <si>
    <t>INVERTER LOADER</t>
    <phoneticPr fontId="1" type="noConversion"/>
  </si>
  <si>
    <t>FAN용 THERMOSTAT</t>
    <phoneticPr fontId="1" type="noConversion"/>
  </si>
  <si>
    <t>E_POW0102_VM_LS_ELC_0.4</t>
  </si>
  <si>
    <t>LSLV0004G100-4EONN</t>
  </si>
  <si>
    <t>LSLV0008G100-4EONN</t>
  </si>
  <si>
    <t>E_POW0102_VM_LS_ELC_1.5</t>
  </si>
  <si>
    <t>LSLV0015G100-4EONN</t>
  </si>
  <si>
    <t>E_POW0102_VM_LS_ELC_2.2</t>
  </si>
  <si>
    <t>LSLV0022G100-4EONN</t>
  </si>
  <si>
    <t>E_POW0102_VM_LS_ELC_4</t>
  </si>
  <si>
    <t>LSLV0040G100-4EONN</t>
  </si>
  <si>
    <t>E_POW0102_VM_LS_ELC_5.5</t>
  </si>
  <si>
    <t>LSLV0055G100-4EONN</t>
  </si>
  <si>
    <t>E_POW0102_VM_LS_ELC_7.5</t>
  </si>
  <si>
    <t>LSLV0075G100-4EONN</t>
  </si>
  <si>
    <t>E_POW0102_VM_LS_ELC_11</t>
  </si>
  <si>
    <t>LSLV0110G100-4EONN</t>
  </si>
  <si>
    <t>E_POW0102_VM_LS_ELC_15</t>
  </si>
  <si>
    <t>LSLV0150G100-4EONN</t>
  </si>
  <si>
    <t>E_POW0102_VM_LS_ELC_18.5</t>
  </si>
  <si>
    <t>LSLV0185G100-4EONN</t>
  </si>
  <si>
    <t>E_POW0102_VM_LS_ELC_22</t>
  </si>
  <si>
    <t>LSLV0220G100-4EONN</t>
  </si>
  <si>
    <t>E_POW0102_VM_LS_ELC_30</t>
  </si>
  <si>
    <t>LSLV0300S100-4CONDS</t>
  </si>
  <si>
    <t>E_POW0102_VM_LS_ELC_37</t>
  </si>
  <si>
    <t>LSLV0370S100-4CONDS</t>
  </si>
  <si>
    <t>E_POW0102_VM_LS_ELC_45</t>
  </si>
  <si>
    <t>LSLV0450S100-4CONDS</t>
  </si>
  <si>
    <t>E_POW0102_VM_LS_ELC_55</t>
  </si>
  <si>
    <t>LSLV0550S100-4CONDS</t>
  </si>
  <si>
    <t>E_POW0102_VM_LS_ELC_75</t>
  </si>
  <si>
    <t>LSLV0750S100-4CONDS</t>
  </si>
  <si>
    <t>S_SYS01</t>
    <phoneticPr fontId="1" type="noConversion"/>
  </si>
  <si>
    <t>1) 현장조작반과 관련하여 우선적으로 산출해야하는 항목</t>
    <phoneticPr fontId="1" type="noConversion"/>
  </si>
  <si>
    <t>s_ctrl_method</t>
  </si>
  <si>
    <t>ctrl_method</t>
    <phoneticPr fontId="1" type="noConversion"/>
  </si>
  <si>
    <t>S_SYS02</t>
    <phoneticPr fontId="1" type="noConversion"/>
  </si>
  <si>
    <t>S_SYS03</t>
    <phoneticPr fontId="1" type="noConversion"/>
  </si>
  <si>
    <t>S_SYS04</t>
    <phoneticPr fontId="1" type="noConversion"/>
  </si>
  <si>
    <t>E_EET0104_VM_0000_1</t>
  </si>
  <si>
    <t>LOP-1회로</t>
    <phoneticPr fontId="1" type="noConversion"/>
  </si>
  <si>
    <t xml:space="preserve"> → LOP 수량 산출을 위한 과정</t>
    <phoneticPr fontId="1" type="noConversion"/>
  </si>
  <si>
    <t>2) 전체 파이썬 내용 중  "ctrl_method"의 Value 값을 조회해서 수량 산출</t>
    <phoneticPr fontId="1" type="noConversion"/>
  </si>
  <si>
    <t xml:space="preserve"> → S_SYS01, S_SYS02, S_SYS03의 수량 확인</t>
    <phoneticPr fontId="1" type="noConversion"/>
  </si>
  <si>
    <t>3) 수량의 경우, "total_quantity"의 Value 값을 조회해서 수량 산출</t>
    <phoneticPr fontId="1" type="noConversion"/>
  </si>
  <si>
    <t xml:space="preserve"> → 오른쪽 파이썬의 경우,</t>
    <phoneticPr fontId="1" type="noConversion"/>
  </si>
  <si>
    <t>이므로, E_EET0104_VM_0001_1  /  2EA</t>
    <phoneticPr fontId="1" type="noConversion"/>
  </si>
  <si>
    <t>4) 결과적으로 아래와 같은 형태로 도출됨</t>
    <phoneticPr fontId="1" type="noConversion"/>
  </si>
  <si>
    <t>E_EET0103_VM_0000</t>
    <phoneticPr fontId="1" type="noConversion"/>
  </si>
  <si>
    <t>MCC1</t>
    <phoneticPr fontId="1" type="noConversion"/>
  </si>
  <si>
    <t>MCC2</t>
    <phoneticPr fontId="1" type="noConversion"/>
  </si>
  <si>
    <t>4) "제어시스템 (전동기제어반)" 중 "MCCB"의 수량의 경우, "total_quantity"의 값을 확인</t>
    <phoneticPr fontId="1" type="noConversion"/>
  </si>
  <si>
    <t xml:space="preserve"> → 차단기 선정 후 수량을 "total_quantity"의 Value를 적용</t>
    <phoneticPr fontId="1" type="noConversion"/>
  </si>
  <si>
    <t xml:space="preserve"> → "breaker_model" 및 "spd_breaker_rating_a"가 동시에 존재할 수 있으며, 모두 산출</t>
    <phoneticPr fontId="1" type="noConversion"/>
  </si>
  <si>
    <t xml:space="preserve"> → Item, Specification, Unit 등은 전기카탈로그(DB)에서 참조</t>
    <phoneticPr fontId="1" type="noConversion"/>
  </si>
  <si>
    <t>5) "제어시스템 (전동기제어반)" 중 "SPD" 산출의 경우, "spd_capacity_ka"의 Value를 확인</t>
    <phoneticPr fontId="1" type="noConversion"/>
  </si>
  <si>
    <t>E_EET0107_VM_0000</t>
    <phoneticPr fontId="1" type="noConversion"/>
  </si>
  <si>
    <t xml:space="preserve"> → Value가 없으면, equipment_code가 없음</t>
    <phoneticPr fontId="1" type="noConversion"/>
  </si>
  <si>
    <t>6) "제어시스템 (전동기제어반)" 중 "SPD" 수량의 경우, "total_quantity"의 값을 확인</t>
    <phoneticPr fontId="1" type="noConversion"/>
  </si>
  <si>
    <t>7) "제어시스템 (전동기제어반)" 중 "CT" 산출의 경우, "ct_primary_a"의 값을 확인</t>
    <phoneticPr fontId="1" type="noConversion"/>
  </si>
  <si>
    <r>
      <t xml:space="preserve"> → Value가 있으면, equipment_code를 "</t>
    </r>
    <r>
      <rPr>
        <b/>
        <sz val="11"/>
        <color theme="1"/>
        <rFont val="맑은 고딕"/>
        <family val="3"/>
        <charset val="129"/>
        <scheme val="minor"/>
      </rPr>
      <t>E_EET0107_VM_0000</t>
    </r>
    <r>
      <rPr>
        <sz val="11"/>
        <color theme="1"/>
        <rFont val="맑은 고딕"/>
        <family val="3"/>
        <charset val="129"/>
        <scheme val="minor"/>
      </rPr>
      <t>"를 고정 생성</t>
    </r>
    <phoneticPr fontId="1" type="noConversion"/>
  </si>
  <si>
    <t xml:space="preserve"> → 해당 값 중 단위(/5A)를 제외한 앞의 값을 사용하여, 전기카탈로그(DB) 검색</t>
    <phoneticPr fontId="1" type="noConversion"/>
  </si>
  <si>
    <t xml:space="preserve"> → 63/5A의 경우, 단위(/5A)를 제외한 63의 값을 사용</t>
    <phoneticPr fontId="1" type="noConversion"/>
  </si>
  <si>
    <t xml:space="preserve"> → equipment_type의 경우 "E_ITR0101"를 사용하여 검색</t>
    <phoneticPr fontId="1" type="noConversion"/>
  </si>
  <si>
    <t xml:space="preserve"> → 검색할 값은 전기카탈로그(DB) 중 "i_rated_curruent_A" 값을 검색 (검색할 값보다 큰 숫자 선택)</t>
    <phoneticPr fontId="1" type="noConversion"/>
  </si>
  <si>
    <t>8) "제어시스템 (전동기제어반)" 중 "CT" 수량의 경우, "total_quantity"의 값을 확인</t>
    <phoneticPr fontId="1" type="noConversion"/>
  </si>
  <si>
    <t xml:space="preserve"> → "total_quantity"의 Value 값의 3배 사용</t>
    <phoneticPr fontId="1" type="noConversion"/>
  </si>
  <si>
    <t>mc_model</t>
    <phoneticPr fontId="1" type="noConversion"/>
  </si>
  <si>
    <t>eocr_model</t>
    <phoneticPr fontId="1" type="noConversion"/>
  </si>
  <si>
    <t>MC-9A</t>
    <phoneticPr fontId="1" type="noConversion"/>
  </si>
  <si>
    <t>DMP06i-TZ</t>
    <phoneticPr fontId="1" type="noConversion"/>
  </si>
  <si>
    <t xml:space="preserve"> → "MC"의 경우, "mc_model"을 확인하며 전기카탈로그(DB)에서 "model_number" 조회, 수량은 "total_quantity"와 동일</t>
    <phoneticPr fontId="1" type="noConversion"/>
  </si>
  <si>
    <t xml:space="preserve"> → "DMPR"의 경우, "eocr_model"을 확인하며 전기카탈로그(DB)에서 "model_number" 조회, 수량은 "total_quantity"와 동일</t>
    <phoneticPr fontId="1" type="noConversion"/>
  </si>
  <si>
    <t>E_DCN0101</t>
    <phoneticPr fontId="1" type="noConversion"/>
  </si>
  <si>
    <t>E_EET0109</t>
    <phoneticPr fontId="1" type="noConversion"/>
  </si>
  <si>
    <t>9) "제어시스템 (전동기제어반)" 중 "MC", "DMPR", "INVERTER", "SOFT STARTER" 산출의 경우, 다음과 같이 확인</t>
    <phoneticPr fontId="1" type="noConversion"/>
  </si>
  <si>
    <t xml:space="preserve"> → "INVERTER"의 경우, "inverter_model"을 확인하며 전기카탈로그(DB)에서 "model_number" 조회, 수량은 "total_quantity"와 동일</t>
    <phoneticPr fontId="1" type="noConversion"/>
  </si>
  <si>
    <t xml:space="preserve"> → "SOFT STARTER"의 경우, "soft_starter"을 확인하며 전기카탈로그(DB)에서 "model_number" 조회, 수량은 "total_quantity"와 동일</t>
    <phoneticPr fontId="1" type="noConversion"/>
  </si>
  <si>
    <t>inverter_model</t>
    <phoneticPr fontId="1" type="noConversion"/>
  </si>
  <si>
    <t>soft_starter</t>
    <phoneticPr fontId="1" type="noConversion"/>
  </si>
  <si>
    <t>E_POW0102</t>
    <phoneticPr fontId="1" type="noConversion"/>
  </si>
  <si>
    <t>E_POW03</t>
    <phoneticPr fontId="1" type="noConversion"/>
  </si>
  <si>
    <t>G100 11</t>
    <phoneticPr fontId="1" type="noConversion"/>
  </si>
  <si>
    <t>SS 22</t>
    <phoneticPr fontId="1" type="noConversion"/>
  </si>
  <si>
    <t>7.5uF</t>
    <phoneticPr fontId="1" type="noConversion"/>
  </si>
  <si>
    <t>E_CPC0201_VM_0000_7.5_440</t>
    <phoneticPr fontId="1" type="noConversion"/>
  </si>
  <si>
    <t>10) "제어시스템 (전동기제어반)" 중 "CONDENSER"의 산출의 경우, "condenser"의 값을 확인</t>
    <phoneticPr fontId="1" type="noConversion"/>
  </si>
  <si>
    <t xml:space="preserve"> → "CONDENSER"의 경우, "equipment_type"은 "E_CPC0201"를 갖음</t>
    <phoneticPr fontId="1" type="noConversion"/>
  </si>
  <si>
    <t xml:space="preserve"> → 수량은 "total_quantity"와 동일</t>
    <phoneticPr fontId="1" type="noConversion"/>
  </si>
  <si>
    <t>E_VCB0201_VM_LS_ELC_3_30_3</t>
  </si>
  <si>
    <t>E_VCB0201_VM_LS_ELC_1000_1000_4</t>
  </si>
  <si>
    <t>E_VCB0201_VM_LS_ELC_1200_1200_3</t>
  </si>
  <si>
    <t>E_VCB0201_VM_LS_ELC_1200_1200_4</t>
  </si>
  <si>
    <t>E_VCB0202_VM_LS_ELC_3_30_3</t>
  </si>
  <si>
    <t>E_VCB0202_VM_LS_ELC_3_30_4</t>
  </si>
  <si>
    <t>계측기리스트 API</t>
    <phoneticPr fontId="1" type="noConversion"/>
  </si>
  <si>
    <t>PID json</t>
    <phoneticPr fontId="1" type="noConversion"/>
  </si>
  <si>
    <t>● 동력설비리스트 Json</t>
    <phoneticPr fontId="1" type="noConversion"/>
  </si>
  <si>
    <t>INSTRUMENT</t>
    <phoneticPr fontId="1" type="noConversion"/>
  </si>
  <si>
    <t>● 계측기리스트 API 및 PID json</t>
    <phoneticPr fontId="1" type="noConversion"/>
  </si>
  <si>
    <t>E_TRA0202_VM_SEOYOUNG_150</t>
    <phoneticPr fontId="1" type="noConversion"/>
  </si>
  <si>
    <t>케이블트레이부속품</t>
    <phoneticPr fontId="1" type="noConversion"/>
  </si>
  <si>
    <t>E_TRA0201_VM_SEOYOUNG_400</t>
    <phoneticPr fontId="1" type="noConversion"/>
  </si>
  <si>
    <r>
      <t xml:space="preserve">1) </t>
    </r>
    <r>
      <rPr>
        <b/>
        <sz val="11"/>
        <color theme="1"/>
        <rFont val="맑은 고딕"/>
        <family val="3"/>
        <charset val="129"/>
        <scheme val="minor"/>
      </rPr>
      <t>전선</t>
    </r>
    <r>
      <rPr>
        <sz val="11"/>
        <color theme="1"/>
        <rFont val="맑은 고딕"/>
        <family val="2"/>
        <charset val="129"/>
        <scheme val="minor"/>
      </rPr>
      <t>의 해당하는 내용은 다음과 같음 (동력설비리스트와 동일함)</t>
    </r>
    <phoneticPr fontId="1" type="noConversion"/>
  </si>
  <si>
    <t xml:space="preserve"> → 단, 위(동력설비리스트)와 다른점은 길이는 30으로 고정되어 있음 (json 파일 내 항목 없음)</t>
    <phoneticPr fontId="1" type="noConversion"/>
  </si>
  <si>
    <t>quantity</t>
    <phoneticPr fontId="1" type="noConversion"/>
  </si>
  <si>
    <t xml:space="preserve"> → 또한, 코드 상에 차이가 있음 (total_quantity → quantity)</t>
    <phoneticPr fontId="1" type="noConversion"/>
  </si>
  <si>
    <t>없음</t>
    <phoneticPr fontId="1" type="noConversion"/>
  </si>
  <si>
    <r>
      <t xml:space="preserve"> → 계측기 전선들의 길이는 </t>
    </r>
    <r>
      <rPr>
        <b/>
        <sz val="11"/>
        <color rgb="FFFF0000"/>
        <rFont val="맑은 고딕"/>
        <family val="3"/>
        <charset val="129"/>
        <scheme val="minor"/>
      </rPr>
      <t>30m</t>
    </r>
    <r>
      <rPr>
        <sz val="11"/>
        <color theme="1"/>
        <rFont val="맑은 고딕"/>
        <family val="2"/>
        <charset val="129"/>
        <scheme val="minor"/>
      </rPr>
      <t>로 고정</t>
    </r>
    <phoneticPr fontId="1" type="noConversion"/>
  </si>
  <si>
    <t>길이 (고정)</t>
    <phoneticPr fontId="1" type="noConversion"/>
  </si>
  <si>
    <t xml:space="preserve"> → 동력설비리스트와 차이점으로 계측기는 field_type이 없음</t>
    <phoneticPr fontId="1" type="noConversion"/>
  </si>
  <si>
    <r>
      <t xml:space="preserve"> → 모든 계측기는 field_type은 </t>
    </r>
    <r>
      <rPr>
        <b/>
        <sz val="11"/>
        <color rgb="FFFF0000"/>
        <rFont val="맑은 고딕"/>
        <family val="3"/>
        <charset val="129"/>
        <scheme val="minor"/>
      </rPr>
      <t>INSTRUMENT</t>
    </r>
    <r>
      <rPr>
        <sz val="11"/>
        <color theme="1"/>
        <rFont val="맑은 고딕"/>
        <family val="2"/>
        <charset val="129"/>
        <scheme val="minor"/>
      </rPr>
      <t>로 고정</t>
    </r>
    <phoneticPr fontId="1" type="noConversion"/>
  </si>
  <si>
    <t>E_CAB01_VM_0000_2.5_4</t>
    <phoneticPr fontId="1" type="noConversion"/>
  </si>
  <si>
    <t>1) equipment_type에 따라 나올 수 있는 코드는 아래와 같음.</t>
    <phoneticPr fontId="1" type="noConversion"/>
  </si>
  <si>
    <t>I_WTG00</t>
  </si>
  <si>
    <t>I_WTG01</t>
  </si>
  <si>
    <t>I_WTG02</t>
  </si>
  <si>
    <t>I_WTG03</t>
  </si>
  <si>
    <t>I_WTG04</t>
  </si>
  <si>
    <t>I_WTG05</t>
  </si>
  <si>
    <t>I_WTG06</t>
  </si>
  <si>
    <t>미분류</t>
  </si>
  <si>
    <t>초음파식 수위계</t>
  </si>
  <si>
    <t>레이더식 수위계</t>
  </si>
  <si>
    <t>플로트식 수위계</t>
  </si>
  <si>
    <t>오뚜기식 수위스위치</t>
  </si>
  <si>
    <t>플로트식 수위스위치</t>
  </si>
  <si>
    <t>전극식 수위치</t>
  </si>
  <si>
    <t>1-1. 수위계</t>
    <phoneticPr fontId="1" type="noConversion"/>
  </si>
  <si>
    <t>1-2. 유량계</t>
    <phoneticPr fontId="1" type="noConversion"/>
  </si>
  <si>
    <t>I_FLM00</t>
  </si>
  <si>
    <t>I_FLM01</t>
  </si>
  <si>
    <t>I_FLM02</t>
  </si>
  <si>
    <t>I_FLM03</t>
  </si>
  <si>
    <t>I_FLM04</t>
  </si>
  <si>
    <t>I_FLM05</t>
  </si>
  <si>
    <t>I_FLM06</t>
  </si>
  <si>
    <t>1-3. pH 측정기</t>
    <phoneticPr fontId="1" type="noConversion"/>
  </si>
  <si>
    <t>1-4. ORP 측정기</t>
    <phoneticPr fontId="1" type="noConversion"/>
  </si>
  <si>
    <t>1-5. ORP 측정기</t>
    <phoneticPr fontId="1" type="noConversion"/>
  </si>
  <si>
    <t>1-6. ORP 측정기</t>
    <phoneticPr fontId="1" type="noConversion"/>
  </si>
  <si>
    <t>1-7. ORP 측정기</t>
    <phoneticPr fontId="1" type="noConversion"/>
  </si>
  <si>
    <t>1-8. ORP 측정기</t>
    <phoneticPr fontId="1" type="noConversion"/>
  </si>
  <si>
    <t>I_FLM00</t>
    <phoneticPr fontId="1" type="noConversion"/>
  </si>
  <si>
    <t>미분류 유량계</t>
    <phoneticPr fontId="1" type="noConversion"/>
  </si>
  <si>
    <t>I_FLM01</t>
    <phoneticPr fontId="1" type="noConversion"/>
  </si>
  <si>
    <t>전자식 유량계</t>
    <phoneticPr fontId="1" type="noConversion"/>
  </si>
  <si>
    <t>I_FLM02</t>
    <phoneticPr fontId="1" type="noConversion"/>
  </si>
  <si>
    <t>초음파식 유량계</t>
    <phoneticPr fontId="1" type="noConversion"/>
  </si>
  <si>
    <t>I_FLM03</t>
    <phoneticPr fontId="1" type="noConversion"/>
  </si>
  <si>
    <t>가스식 유량계</t>
    <phoneticPr fontId="1" type="noConversion"/>
  </si>
  <si>
    <t>I_FLM04</t>
    <phoneticPr fontId="1" type="noConversion"/>
  </si>
  <si>
    <t>기계식 유량계</t>
    <phoneticPr fontId="1" type="noConversion"/>
  </si>
  <si>
    <t>I_FLM05</t>
    <phoneticPr fontId="1" type="noConversion"/>
  </si>
  <si>
    <t>차압식 유량계</t>
    <phoneticPr fontId="1" type="noConversion"/>
  </si>
  <si>
    <t>I_FLM06</t>
    <phoneticPr fontId="1" type="noConversion"/>
  </si>
  <si>
    <t>질량 유량계</t>
    <phoneticPr fontId="1" type="noConversion"/>
  </si>
  <si>
    <t>I_PHM00</t>
    <phoneticPr fontId="1" type="noConversion"/>
  </si>
  <si>
    <t>미분류 pH 측정기</t>
    <phoneticPr fontId="1" type="noConversion"/>
  </si>
  <si>
    <t>I_PHM01</t>
    <phoneticPr fontId="1" type="noConversion"/>
  </si>
  <si>
    <t>유리전극식 pH측정기</t>
    <phoneticPr fontId="1" type="noConversion"/>
  </si>
  <si>
    <t>I_PHM02</t>
    <phoneticPr fontId="1" type="noConversion"/>
  </si>
  <si>
    <t>고정전극식 PH측정기</t>
    <phoneticPr fontId="1" type="noConversion"/>
  </si>
  <si>
    <t>I_ORP00</t>
    <phoneticPr fontId="1" type="noConversion"/>
  </si>
  <si>
    <t>미분류 ORP 측정기</t>
    <phoneticPr fontId="1" type="noConversion"/>
  </si>
  <si>
    <t>I_ORP01</t>
    <phoneticPr fontId="1" type="noConversion"/>
  </si>
  <si>
    <t>금속전극식 ORP 측정기</t>
    <phoneticPr fontId="1" type="noConversion"/>
  </si>
  <si>
    <t>I_ORP02</t>
    <phoneticPr fontId="1" type="noConversion"/>
  </si>
  <si>
    <t>고정전극식 ORP 측정기</t>
    <phoneticPr fontId="1" type="noConversion"/>
  </si>
  <si>
    <t>I_DOM00</t>
    <phoneticPr fontId="1" type="noConversion"/>
  </si>
  <si>
    <t>미분류 DO 측정기</t>
    <phoneticPr fontId="1" type="noConversion"/>
  </si>
  <si>
    <t>I_DOM01</t>
    <phoneticPr fontId="1" type="noConversion"/>
  </si>
  <si>
    <t>광학식 DO 측정기</t>
    <phoneticPr fontId="1" type="noConversion"/>
  </si>
  <si>
    <t>I_DOM02</t>
    <phoneticPr fontId="1" type="noConversion"/>
  </si>
  <si>
    <t>갈바닉식 DO 측정기</t>
    <phoneticPr fontId="1" type="noConversion"/>
  </si>
  <si>
    <t>I_DOM03</t>
    <phoneticPr fontId="1" type="noConversion"/>
  </si>
  <si>
    <t>폴라로그래픽식 DO 측정기</t>
    <phoneticPr fontId="1" type="noConversion"/>
  </si>
  <si>
    <t>I_PRSS00</t>
    <phoneticPr fontId="1" type="noConversion"/>
  </si>
  <si>
    <t>미분류 압력계</t>
    <phoneticPr fontId="1" type="noConversion"/>
  </si>
  <si>
    <t>I_PRSS01</t>
    <phoneticPr fontId="1" type="noConversion"/>
  </si>
  <si>
    <t>전자식 압력계</t>
    <phoneticPr fontId="1" type="noConversion"/>
  </si>
  <si>
    <t>I_PRSS02</t>
    <phoneticPr fontId="1" type="noConversion"/>
  </si>
  <si>
    <t>격막식 압력계</t>
    <phoneticPr fontId="1" type="noConversion"/>
  </si>
  <si>
    <t>I_PRSS03</t>
    <phoneticPr fontId="1" type="noConversion"/>
  </si>
  <si>
    <t>기계식 압력계</t>
    <phoneticPr fontId="1" type="noConversion"/>
  </si>
  <si>
    <t>I_PRSS04</t>
    <phoneticPr fontId="1" type="noConversion"/>
  </si>
  <si>
    <t>디지털식 압력계</t>
    <phoneticPr fontId="1" type="noConversion"/>
  </si>
  <si>
    <t>I_PRSS05</t>
    <phoneticPr fontId="1" type="noConversion"/>
  </si>
  <si>
    <t>광섬유식 부압력계</t>
    <phoneticPr fontId="1" type="noConversion"/>
  </si>
  <si>
    <t>I_THM00</t>
    <phoneticPr fontId="1" type="noConversion"/>
  </si>
  <si>
    <t>미분류 온도계</t>
    <phoneticPr fontId="1" type="noConversion"/>
  </si>
  <si>
    <t>I_THM01</t>
    <phoneticPr fontId="1" type="noConversion"/>
  </si>
  <si>
    <t>RTD식 온도계</t>
    <phoneticPr fontId="1" type="noConversion"/>
  </si>
  <si>
    <t>I_THM02</t>
    <phoneticPr fontId="1" type="noConversion"/>
  </si>
  <si>
    <t>열전대식 온도계</t>
    <phoneticPr fontId="1" type="noConversion"/>
  </si>
  <si>
    <t>I_THM03</t>
    <phoneticPr fontId="1" type="noConversion"/>
  </si>
  <si>
    <t>바이메탈식 온도계</t>
    <phoneticPr fontId="1" type="noConversion"/>
  </si>
  <si>
    <t>I_THM04</t>
    <phoneticPr fontId="1" type="noConversion"/>
  </si>
  <si>
    <t>적외선식 온도계</t>
    <phoneticPr fontId="1" type="noConversion"/>
  </si>
  <si>
    <t>I_MLS01</t>
    <phoneticPr fontId="1" type="noConversion"/>
  </si>
  <si>
    <t>미분류 MLSS계</t>
    <phoneticPr fontId="1" type="noConversion"/>
  </si>
  <si>
    <t>I_MLS02</t>
    <phoneticPr fontId="1" type="noConversion"/>
  </si>
  <si>
    <t>적외선 MLSS계</t>
    <phoneticPr fontId="1" type="noConversion"/>
  </si>
  <si>
    <r>
      <t xml:space="preserve">이때, 빨간색으로 표시된 </t>
    </r>
    <r>
      <rPr>
        <b/>
        <sz val="11"/>
        <color theme="1"/>
        <rFont val="맑은 고딕"/>
        <family val="3"/>
        <charset val="129"/>
        <scheme val="minor"/>
      </rPr>
      <t>유량계 및 압력계(격막식)</t>
    </r>
    <r>
      <rPr>
        <sz val="11"/>
        <color theme="1"/>
        <rFont val="맑은 고딕"/>
        <family val="2"/>
        <charset val="129"/>
        <scheme val="minor"/>
      </rPr>
      <t>은 3D에서 산출되는 항목</t>
    </r>
    <phoneticPr fontId="1" type="noConversion"/>
  </si>
  <si>
    <t xml:space="preserve"> → 배관과 함께 전달될 예정 (확인 후 정리 예정)</t>
    <phoneticPr fontId="1" type="noConversion"/>
  </si>
  <si>
    <r>
      <t xml:space="preserve">따라서, 유량계 및 압력계(격막식)을 </t>
    </r>
    <r>
      <rPr>
        <b/>
        <sz val="11"/>
        <color theme="1"/>
        <rFont val="맑은 고딕"/>
        <family val="3"/>
        <charset val="129"/>
        <scheme val="minor"/>
      </rPr>
      <t>제외</t>
    </r>
    <r>
      <rPr>
        <sz val="11"/>
        <color theme="1"/>
        <rFont val="맑은 고딕"/>
        <family val="2"/>
        <charset val="129"/>
        <scheme val="minor"/>
      </rPr>
      <t>하고는 "계측기리스트" API를 조회하여 산출하며,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</si>
  <si>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유량계 및 압력계(격막식)</t>
    </r>
    <r>
      <rPr>
        <sz val="11"/>
        <color theme="1"/>
        <rFont val="맑은 고딕"/>
        <family val="2"/>
        <charset val="129"/>
        <scheme val="minor"/>
      </rPr>
      <t>는 "3D" 데이터를 통해 산출함</t>
    </r>
    <phoneticPr fontId="1" type="noConversion"/>
  </si>
  <si>
    <t>산출위치</t>
    <phoneticPr fontId="1" type="noConversion"/>
  </si>
  <si>
    <t>이후 설명은 계측기리스트를 통해 산출되는 내역과 3D 산출되는 내역을 구분하여 서술함.</t>
    <phoneticPr fontId="1" type="noConversion"/>
  </si>
  <si>
    <r>
      <t>2) 계측기리스트를 조회하는 항목에 대한 산출 (</t>
    </r>
    <r>
      <rPr>
        <b/>
        <sz val="11"/>
        <color theme="1"/>
        <rFont val="맑은 고딕"/>
        <family val="3"/>
        <charset val="129"/>
        <scheme val="minor"/>
      </rPr>
      <t>유량계 및 압력계(격막식) 제외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</si>
  <si>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계측기 카탈로그 확인 시, 코드(equipment_type)에 해당하는 내용이 1개씩 존재</t>
    <phoneticPr fontId="1" type="noConversion"/>
  </si>
  <si>
    <t>→ 이때, 수량은 각각 왼쪽 1행부터 시작되는 이미지 상 "quantity"를 따름</t>
    <phoneticPr fontId="1" type="noConversion"/>
  </si>
  <si>
    <t>코드(equipment_type)를 조회하여 해당 기계에 대한 equipment_code를 산출하여 단가로 사용함</t>
    <phoneticPr fontId="1" type="noConversion"/>
  </si>
  <si>
    <r>
      <t>3) 3D에서 산출될 항목 (</t>
    </r>
    <r>
      <rPr>
        <b/>
        <sz val="11"/>
        <color theme="1"/>
        <rFont val="맑은 고딕"/>
        <family val="3"/>
        <charset val="129"/>
        <scheme val="minor"/>
      </rPr>
      <t>유량계 및 압력계(격막식)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</si>
  <si>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 xml:space="preserve"> → 이유) 현재 유량계 및 압력계(격막식)의 경우, 3D 배치를 진행하며, 해당 코드가 산출될 예정이지만,</t>
    <phoneticPr fontId="1" type="noConversion"/>
  </si>
  <si>
    <t>해당 코드가 아래와 같이 배관카탈로그의 항목으로 있을 예정</t>
    <phoneticPr fontId="1" type="noConversion"/>
  </si>
  <si>
    <t>FIT_FLM00</t>
    <phoneticPr fontId="1" type="noConversion"/>
  </si>
  <si>
    <t>FIT_FLM01</t>
    <phoneticPr fontId="1" type="noConversion"/>
  </si>
  <si>
    <t>FIT_FLM03</t>
    <phoneticPr fontId="1" type="noConversion"/>
  </si>
  <si>
    <t>FIT_FLM02</t>
    <phoneticPr fontId="1" type="noConversion"/>
  </si>
  <si>
    <t>FIT_FLM04</t>
    <phoneticPr fontId="1" type="noConversion"/>
  </si>
  <si>
    <t>FIT_FLM05</t>
    <phoneticPr fontId="1" type="noConversion"/>
  </si>
  <si>
    <t>FIT_FLM06</t>
    <phoneticPr fontId="1" type="noConversion"/>
  </si>
  <si>
    <t>유량계의 경우, 장비코드 내부에 아래와 같은 코드가 추가되어 작성됨</t>
    <phoneticPr fontId="1" type="noConversion"/>
  </si>
  <si>
    <t>배관카탈로그</t>
    <phoneticPr fontId="1" type="noConversion"/>
  </si>
  <si>
    <t>(기존) 계측기카탈로그</t>
    <phoneticPr fontId="1" type="noConversion"/>
  </si>
  <si>
    <t>위 이미지에 따르면 80A의 관경을 갖는 I_FLM01인 계측기를 사용함</t>
    <phoneticPr fontId="1" type="noConversion"/>
  </si>
  <si>
    <t xml:space="preserve"> ※ KSD3576_STS304_VM_0000_80_FIT_FLM01</t>
    <phoneticPr fontId="1" type="noConversion"/>
  </si>
  <si>
    <t xml:space="preserve"> → 배관유형(KSD3576_STS304)_공급업체(VM_0000)_관경(80)_종류(FIT_FLM01)</t>
    <phoneticPr fontId="1" type="noConversion"/>
  </si>
  <si>
    <t>해당 내용을 계측기카탈로그를 조회하여 유량계 선정</t>
    <phoneticPr fontId="1" type="noConversion"/>
  </si>
  <si>
    <t>압력계의 경우, 장비코드 내부에 아래와 같은 코드가 추가되어 작성됨</t>
    <phoneticPr fontId="1" type="noConversion"/>
  </si>
  <si>
    <t>FIT_PRSS02</t>
    <phoneticPr fontId="1" type="noConversion"/>
  </si>
  <si>
    <t>유량계 설명자료에 사용한 KSD3576_STS304_VM_0000_15_FIT_PRSS02는 배관카탈로그 내 압력계에 대한 코드이며,</t>
    <phoneticPr fontId="1" type="noConversion"/>
  </si>
  <si>
    <t>지금까지 설명과 같이 3D 산출된 코드를 계측기카탈로그와 연계하여 내역서를 산출하는 방안이 1안임.</t>
    <phoneticPr fontId="1" type="noConversion"/>
  </si>
  <si>
    <t>FIT_PRSS02이므로, 계측기리스트에서는 I_PRSS02를 조회 (I_PRSS02의 경우 코드 한가지만 존재)</t>
    <phoneticPr fontId="1" type="noConversion"/>
  </si>
  <si>
    <t xml:space="preserve"> → 3D에서 산출되는 항목들의 경우 작성 방법에 대해 2가지 안이 있으며 결정이 필요 (1안 및 2안 중 편한 방식으로 진행 가능)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</si>
  <si>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1안) 3D - 배관카탈로그 - 계측기카탈로그 연계</t>
    </r>
    <r>
      <rPr>
        <sz val="11"/>
        <color theme="1"/>
        <rFont val="맑은 고딕"/>
        <family val="2"/>
        <charset val="129"/>
        <scheme val="minor"/>
      </rPr>
      <t>하여 작성</t>
    </r>
    <phoneticPr fontId="1" type="noConversion"/>
  </si>
  <si>
    <t>2안) 3D - 배관카탈로그를 참고하여 바로 내역서에 직접 기입</t>
    <phoneticPr fontId="1" type="noConversion"/>
  </si>
  <si>
    <t>※ 해당 방식을 생각한 이유는 모든 계측기가 동일한 카탈로그를 일괄적으로 참고하여 내역서에 기입되는 방식 생각</t>
    <phoneticPr fontId="1" type="noConversion"/>
  </si>
  <si>
    <t xml:space="preserve"> → 이유) 기존 계측기카탈로그에 있는 내용을 배관카탈로그로 이동</t>
    <phoneticPr fontId="1" type="noConversion"/>
  </si>
  <si>
    <t>3D에서 산출된 equipment_code 중 아래 내용이 포함된 항목들에 경우 전기내역서 중 계측기 항목에 추가하여 작성</t>
    <phoneticPr fontId="1" type="noConversion"/>
  </si>
  <si>
    <t>이때, 수량은 3D에 설치된 수량을 따름</t>
    <phoneticPr fontId="1" type="noConversion"/>
  </si>
  <si>
    <r>
      <t xml:space="preserve">이에 대한 항목은 왼쪽과 같이 </t>
    </r>
    <r>
      <rPr>
        <b/>
        <sz val="11"/>
        <color theme="1"/>
        <rFont val="맑은 고딕"/>
        <family val="3"/>
        <charset val="129"/>
        <scheme val="minor"/>
      </rPr>
      <t>6-1. 기자재내역서(전기)</t>
    </r>
    <r>
      <rPr>
        <sz val="11"/>
        <color theme="1"/>
        <rFont val="맑은 고딕"/>
        <family val="2"/>
        <charset val="129"/>
        <scheme val="minor"/>
      </rPr>
      <t xml:space="preserve">에 가장 마지막 항목인 </t>
    </r>
    <r>
      <rPr>
        <b/>
        <sz val="11"/>
        <color theme="1"/>
        <rFont val="맑은 고딕"/>
        <family val="3"/>
        <charset val="129"/>
        <scheme val="minor"/>
      </rPr>
      <t>■계측기기</t>
    </r>
    <r>
      <rPr>
        <sz val="11"/>
        <color theme="1"/>
        <rFont val="맑은 고딕"/>
        <family val="2"/>
        <charset val="129"/>
        <scheme val="minor"/>
      </rPr>
      <t xml:space="preserve"> 항목에 추가함</t>
    </r>
    <phoneticPr fontId="1" type="noConversion"/>
  </si>
  <si>
    <t>3) "제어시스템 (전동기제어반)" 중 "MCCB" 산출의 경우, "breaker_model"와 "spd_breaker_rating_a"의 Value를 확인 (ITEM 및 TITLE 모두 해당)</t>
    <phoneticPr fontId="1" type="noConversion"/>
  </si>
  <si>
    <t xml:space="preserve"> → 카탈로그 조회방식은 아래와 같음</t>
    <phoneticPr fontId="1" type="noConversion"/>
  </si>
  <si>
    <t xml:space="preserve"> → 다음과 같이 빨간색으로 표시된 항목들을 바탕으로 조회가 필요함</t>
    <phoneticPr fontId="1" type="noConversion"/>
  </si>
  <si>
    <r>
      <t xml:space="preserve">예시) </t>
    </r>
    <r>
      <rPr>
        <b/>
        <sz val="11"/>
        <color rgb="FFFF0000"/>
        <rFont val="맑은 고딕"/>
        <family val="3"/>
        <charset val="129"/>
        <scheme val="minor"/>
      </rPr>
      <t>EBS</t>
    </r>
    <r>
      <rPr>
        <sz val="11"/>
        <color theme="1"/>
        <rFont val="맑은 고딕"/>
        <family val="3"/>
        <charset val="129"/>
        <scheme val="minor"/>
      </rPr>
      <t xml:space="preserve"> 10</t>
    </r>
    <r>
      <rPr>
        <b/>
        <sz val="11"/>
        <color rgb="FFFF0000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3"/>
        <charset val="129"/>
        <scheme val="minor"/>
      </rPr>
      <t>/</t>
    </r>
    <r>
      <rPr>
        <b/>
        <sz val="11"/>
        <color rgb="FFFF0000"/>
        <rFont val="맑은 고딕"/>
        <family val="3"/>
        <charset val="129"/>
        <scheme val="minor"/>
      </rPr>
      <t>63</t>
    </r>
    <phoneticPr fontId="1" type="noConversion"/>
  </si>
  <si>
    <t xml:space="preserve"> 1) EBS </t>
    <phoneticPr fontId="1" type="noConversion"/>
  </si>
  <si>
    <t xml:space="preserve"> → 장비유형에 해당하는 내용이며, 2가지가 있음</t>
    <phoneticPr fontId="1" type="noConversion"/>
  </si>
  <si>
    <t>equipment_type</t>
  </si>
  <si>
    <t>전기카탈로그</t>
    <phoneticPr fontId="1" type="noConversion"/>
  </si>
  <si>
    <t>E_VCB0201</t>
    <phoneticPr fontId="1" type="noConversion"/>
  </si>
  <si>
    <t>E_VCB0202</t>
    <phoneticPr fontId="1" type="noConversion"/>
  </si>
  <si>
    <t>ABS</t>
    <phoneticPr fontId="1" type="noConversion"/>
  </si>
  <si>
    <t>EBS</t>
    <phoneticPr fontId="1" type="noConversion"/>
  </si>
  <si>
    <t xml:space="preserve"> → 코어수를 나타내는 내용이며, i_core_c_NONE 컬럼을 사용함</t>
    <phoneticPr fontId="1" type="noConversion"/>
  </si>
  <si>
    <t xml:space="preserve"> 3) 슬래시 뒤에 숫자</t>
    <phoneticPr fontId="1" type="noConversion"/>
  </si>
  <si>
    <t xml:space="preserve"> 2) 슬래시 앞에 숫자 중 끝자리</t>
    <phoneticPr fontId="1" type="noConversion"/>
  </si>
  <si>
    <t xml:space="preserve"> → 정격전류를 나타내는 내용이며, i_rated_current_A 임 </t>
    <phoneticPr fontId="1" type="noConversion"/>
  </si>
  <si>
    <t>따라서, EBS 104/63의 경우,</t>
    <phoneticPr fontId="1" type="noConversion"/>
  </si>
  <si>
    <t>equipmenet_type</t>
    <phoneticPr fontId="1" type="noConversion"/>
  </si>
  <si>
    <t>i_rated_current_A</t>
  </si>
  <si>
    <t>전기카탈로그 컬럼</t>
    <phoneticPr fontId="1" type="noConversion"/>
  </si>
  <si>
    <t>값</t>
    <phoneticPr fontId="1" type="noConversion"/>
  </si>
  <si>
    <t>다른 예시로, ABS 33/15의 경우,</t>
    <phoneticPr fontId="1" type="noConversion"/>
  </si>
  <si>
    <t xml:space="preserve"> ※ 추가) 전기카탈로그 중 모델명 model_number로 조회가능하다면, 기존 전기카탈로그 내 모델명을 수정하여 매칭하는 방법도 가능할 것으로 보임 </t>
    <phoneticPr fontId="1" type="noConversion"/>
  </si>
  <si>
    <t xml:space="preserve"> → 예시로) "total_quantity"가 1일 경우, "CT"의 수량은 3</t>
    <phoneticPr fontId="1" type="noConversion"/>
  </si>
  <si>
    <t xml:space="preserve"> → "condenser"의 Value와 전기카탈로그(DB)의 "i_microfarad_mcf"의 값을 통해 결정</t>
    <phoneticPr fontId="1" type="noConversion"/>
  </si>
  <si>
    <t>신규</t>
    <phoneticPr fontId="1" type="noConversion"/>
  </si>
  <si>
    <t>500*500</t>
    <phoneticPr fontId="1" type="noConversion"/>
  </si>
  <si>
    <t>(44행과 같이 Item에 대한 명칭이 Value 값인 "MCC1"이 기입)</t>
    <phoneticPr fontId="1" type="noConversion"/>
  </si>
  <si>
    <t>1) 우선적으로 "mcc_no"의 Value 값을 조회한다. 이때, 중복된 값이 검색될 것이며 한가지만 사용한다.</t>
    <phoneticPr fontId="1" type="noConversion"/>
  </si>
  <si>
    <t xml:space="preserve"> → MCC1이 여러 개 검색될 것이며, MCC2도 여러 개가 검색될 것입니다. 이때, 중복은 제거하여 MCC1과 MCC2 한개씩 사용한다.</t>
    <phoneticPr fontId="1" type="noConversion"/>
  </si>
  <si>
    <t xml:space="preserve"> → 이떄, "mcc_no"의 Value 값에 해당하는 내용을 내역서에 Item으로 기입한다. </t>
    <phoneticPr fontId="1" type="noConversion"/>
  </si>
  <si>
    <t xml:space="preserve"> → 중복된 내용들에 대한 "mcc_panel_count"의 Value 값은 전부 동일함.</t>
    <phoneticPr fontId="1" type="noConversion"/>
  </si>
  <si>
    <t>이때, MCC에 대한 수량은 신규로 추가된 "mcc_panel_count"의 Value 값을 기입한다.</t>
    <phoneticPr fontId="1" type="noConversion"/>
  </si>
  <si>
    <t xml:space="preserve">2) MCC 들에 대한 "equipment_code"는 "E_EET0103_VM_0000"을 고정으로 사용한다. </t>
    <phoneticPr fontId="1" type="noConversion"/>
  </si>
  <si>
    <t xml:space="preserve"> → 아래 카탈로그 예시 확인</t>
    <phoneticPr fontId="1" type="noConversion"/>
  </si>
  <si>
    <t>2-1) 이와 함께, Name Plate에 대한 항목을 추가한다. Name Plate의 "equipment_code"는 "E_EET0118_VM_0000_500" 고정값을 사용한다.</t>
    <phoneticPr fontId="1" type="noConversion"/>
  </si>
  <si>
    <t xml:space="preserve"> → 수량은 MCC의 수량이 값을 사용하지 않으며, 추가된 개수를 사용한다.</t>
    <phoneticPr fontId="1" type="noConversion"/>
  </si>
  <si>
    <t>(66행과 같이 MCC1, MCC2개가 추가되었으므로 2개의 수량을 사용한다.)</t>
    <phoneticPr fontId="1" type="noConversion"/>
  </si>
  <si>
    <t>위와 동일한 파일</t>
    <phoneticPr fontId="1" type="noConversion"/>
  </si>
  <si>
    <t>RELAY &amp; SOCKET</t>
    <phoneticPr fontId="1" type="noConversion"/>
  </si>
  <si>
    <t xml:space="preserve"> → RELAY &amp; SOCKET, CABLE, PVC DUCT 및 NAME PLATE 산출에 관련된 내용입니다.</t>
    <phoneticPr fontId="1" type="noConversion"/>
  </si>
  <si>
    <t>11-1) 기본 사항</t>
    <phoneticPr fontId="1" type="noConversion"/>
  </si>
  <si>
    <t xml:space="preserve"> → 나올 수 있는 모든 항목은 다음과 같습니다. (없을 수도 있습니다.)</t>
    <phoneticPr fontId="1" type="noConversion"/>
  </si>
  <si>
    <t xml:space="preserve"> → 이때, 수량은 "total_quantity"의 Value 값입니다.</t>
    <phoneticPr fontId="1" type="noConversion"/>
  </si>
  <si>
    <t>직입</t>
    <phoneticPr fontId="1" type="noConversion"/>
  </si>
  <si>
    <t>인버터</t>
    <phoneticPr fontId="1" type="noConversion"/>
  </si>
  <si>
    <t>소프트스타터</t>
    <phoneticPr fontId="1" type="noConversion"/>
  </si>
  <si>
    <t>MOP</t>
    <phoneticPr fontId="1" type="noConversion"/>
  </si>
  <si>
    <t xml:space="preserve"> → 그러면 아래와 같은 형태로 검색됩니다.</t>
    <phoneticPr fontId="1" type="noConversion"/>
  </si>
  <si>
    <t>mcc_no</t>
    <phoneticPr fontId="1" type="noConversion"/>
  </si>
  <si>
    <t xml:space="preserve"> → 모든 "mcc_no"와 "field_type" 및 "cable_cv"의 Value 값을 확인합니다.</t>
    <phoneticPr fontId="1" type="noConversion"/>
  </si>
  <si>
    <t xml:space="preserve"> → 이때, "cable_cv"의 Value 값의 경우, SQ 앞에 있는 값을 사용합니다.</t>
    <phoneticPr fontId="1" type="noConversion"/>
  </si>
  <si>
    <t xml:space="preserve"> → 예시로 95SQ 4C라면, 95 값을 사용합니다.</t>
    <phoneticPr fontId="1" type="noConversion"/>
  </si>
  <si>
    <t xml:space="preserve"> → 이와 함께 모든 "ctrl_method"와 관련된 내용을 확인합니다.</t>
    <phoneticPr fontId="1" type="noConversion"/>
  </si>
  <si>
    <t xml:space="preserve"> → 결국 아래와 같은 예시와 같은 형태가 됩니다.</t>
    <phoneticPr fontId="1" type="noConversion"/>
  </si>
  <si>
    <t>-</t>
    <phoneticPr fontId="1" type="noConversion"/>
  </si>
  <si>
    <t>216행부터 예시를 위해 임의 값을 입력하였습니다.</t>
    <phoneticPr fontId="1" type="noConversion"/>
  </si>
  <si>
    <t xml:space="preserve"> → 이후 RELAY &amp; SOCKET, CABLE, PVC DUCT 및 NAME PLATE 산출과 관련하여 위의 예시를 바탕으로 설명드리겠습니다.</t>
    <phoneticPr fontId="1" type="noConversion"/>
  </si>
  <si>
    <t>11-2) RELAY &amp; SOCKET 산출</t>
    <phoneticPr fontId="1" type="noConversion"/>
  </si>
  <si>
    <t xml:space="preserve"> → RELAY &amp; SOCKET의 경우, "ctrl_method" 및 "total_quantity"를 사용합니다.</t>
    <phoneticPr fontId="1" type="noConversion"/>
  </si>
  <si>
    <t>RELAY &amp; SOCKET
수량</t>
    <phoneticPr fontId="1" type="noConversion"/>
  </si>
  <si>
    <r>
      <t xml:space="preserve"> → 이때, RELAY &amp; SOCKEY 수량은 "ctrl_method"의 Value 값 중 S_SYS01, S_SYS02 및 S_SYS03의 'total_quantity"의 Value 값의 3배를 사용합니다.</t>
    </r>
    <r>
      <rPr>
        <b/>
        <sz val="11"/>
        <color rgb="FFFF0000"/>
        <rFont val="맑은 고딕"/>
        <family val="3"/>
        <charset val="129"/>
        <scheme val="minor"/>
      </rPr>
      <t xml:space="preserve"> (S_SYS04는 제외!!!)</t>
    </r>
    <phoneticPr fontId="1" type="noConversion"/>
  </si>
  <si>
    <t xml:space="preserve"> → 또한 equipment_code는 E_EET0116_VM_0000 고정값을 사용합니다</t>
    <phoneticPr fontId="1" type="noConversion"/>
  </si>
  <si>
    <t xml:space="preserve"> → 위의 213행에 있는 예시를 기준으로 봤을 떄, 아래와 같이 수량이 산출됩니다.</t>
    <phoneticPr fontId="1" type="noConversion"/>
  </si>
  <si>
    <t xml:space="preserve">11-3) Item 명칭은 CABLE로 동일하지만, MAIN CALBE과 SUB CABLE이 있습니다. </t>
    <phoneticPr fontId="1" type="noConversion"/>
  </si>
  <si>
    <t>① MAIN CABLE 산출 (ITEM CABLE)</t>
    <phoneticPr fontId="1" type="noConversion"/>
  </si>
  <si>
    <t xml:space="preserve"> → "mcc_no", "field_type", "cable_cv", "ctrl_method" 및 "total_quantity" 전체를 사용합니다.</t>
    <phoneticPr fontId="1" type="noConversion"/>
  </si>
  <si>
    <t xml:space="preserve"> → MAIN CABLE의 종류는 TITLE 개수에 따라 결정됩니다.</t>
    <phoneticPr fontId="1" type="noConversion"/>
  </si>
  <si>
    <t xml:space="preserve"> → 또한, MAIN CABLE의 equipment_tpye은 "E_CAB04" 고정값을 갖습니다. </t>
    <phoneticPr fontId="1" type="noConversion"/>
  </si>
  <si>
    <t xml:space="preserve"> → 전기카탈로그 조회를 위한 컬럼은 카탈로그에서 "i_crossection_mm"이며, Value 값은 "field_type"의 Value 값이 "TITLE"을 갖는 "cable_cv" 값 입니다.</t>
    <phoneticPr fontId="1" type="noConversion"/>
  </si>
  <si>
    <t xml:space="preserve"> → 213행에 있는 예시를 기준으로 봤을 때, 아래와 같이 정리됩니다.</t>
    <phoneticPr fontId="1" type="noConversion"/>
  </si>
  <si>
    <t xml:space="preserve"> → 위와 같은 내용으로 아래와 같이 카탈로그에서 조회하면 코드가 생성됩니다.</t>
    <phoneticPr fontId="1" type="noConversion"/>
  </si>
  <si>
    <t xml:space="preserve"> → 예시 기준으로 봤을 때, E_CAB04_VM_0000_95와 E_CAB04_VM_0000_50이라는 전선이 결정됩니다.</t>
    <phoneticPr fontId="1" type="noConversion"/>
  </si>
  <si>
    <t xml:space="preserve"> → 이때, 중요한 점은 "mcc_no"에 따라 구분되어야합니다.</t>
    <phoneticPr fontId="1" type="noConversion"/>
  </si>
  <si>
    <t>E_CAB04_VM_0000_50</t>
    <phoneticPr fontId="1" type="noConversion"/>
  </si>
  <si>
    <t>E_CAB04_VM_0000_95</t>
    <phoneticPr fontId="1" type="noConversion"/>
  </si>
  <si>
    <t xml:space="preserve"> → 수량의 경우, "mcc_no"의 Value 값이 동일한 항목끼리 묶어서 산출하게 됩니다.</t>
    <phoneticPr fontId="1" type="noConversion"/>
  </si>
  <si>
    <t xml:space="preserve"> → "mcc_no"의 Value 값이 같은 항목끼리 묶어서 아래와 같은 구조로 적용됩니다.</t>
    <phoneticPr fontId="1" type="noConversion"/>
  </si>
  <si>
    <t xml:space="preserve"> → 213행에 있는 예시를 기준으로 봤을 때,</t>
    <phoneticPr fontId="1" type="noConversion"/>
  </si>
  <si>
    <t>※ "mcc_no" 값이 MCC1인 경우, equipment_code는 E_CAB04_VM_0000_95을 갖으며,</t>
    <phoneticPr fontId="1" type="noConversion"/>
  </si>
  <si>
    <t>수량은 "total_quantity"와 수량의 합산한 값을 사용합니다.</t>
    <phoneticPr fontId="1" type="noConversion"/>
  </si>
  <si>
    <t>즉, 1*0 + 3*10 = 30 이 수량값이 됩니다.</t>
    <phoneticPr fontId="1" type="noConversion"/>
  </si>
  <si>
    <t>※ "mcc_no" 값이 MCC2인 경우, equipment_code는 E_CAB04_VM_0000_50을 갖으며,</t>
    <phoneticPr fontId="1" type="noConversion"/>
  </si>
  <si>
    <t>즉, 1*0 + 2*10 + 2*10 + 2*10 + 2*10 = 80 이 수량값이 됩니다.</t>
    <phoneticPr fontId="1" type="noConversion"/>
  </si>
  <si>
    <t>② SUB CABLE 산출 (ITEM CABLE)</t>
    <phoneticPr fontId="1" type="noConversion"/>
  </si>
  <si>
    <t xml:space="preserve"> → "cable_cv", "ctrl_method" 및 "total_quantity" 전체를 사용합니다.</t>
    <phoneticPr fontId="1" type="noConversion"/>
  </si>
  <si>
    <t xml:space="preserve"> → SUB CABLE의 equipment_tpye은 "E_CAB04" 고정값을 갖습니다. </t>
    <phoneticPr fontId="1" type="noConversion"/>
  </si>
  <si>
    <t xml:space="preserve"> → 검색 대상은 "ctrl_method"의 Value 값이 있는 전부 다 조회하시면 됩니다.</t>
    <phoneticPr fontId="1" type="noConversion"/>
  </si>
  <si>
    <t xml:space="preserve"> → 전기카탈로그 조회를 위한 컬럼은 MAIN CABLE과 마찬가지로 카탈로그에서 "i_crossection_mm"이며, Value 값은 "cable_cv" 값 입니다.</t>
    <phoneticPr fontId="1" type="noConversion"/>
  </si>
  <si>
    <t>E_CAB04_VM_0000_10</t>
    <phoneticPr fontId="1" type="noConversion"/>
  </si>
  <si>
    <t>E_CAB04_VM_0000_6</t>
    <phoneticPr fontId="1" type="noConversion"/>
  </si>
  <si>
    <t>E_CAB04_VM_0000_4</t>
    <phoneticPr fontId="1" type="noConversion"/>
  </si>
  <si>
    <t xml:space="preserve"> → 이때, 수량은 아래와 같이 "ctrl_method"에 따라 구분되며, "total_quantity"을 고려하여야 합니다.</t>
    <phoneticPr fontId="1" type="noConversion"/>
  </si>
  <si>
    <t>총 수량</t>
    <phoneticPr fontId="1" type="noConversion"/>
  </si>
  <si>
    <t>total_quantity 고려</t>
    <phoneticPr fontId="1" type="noConversion"/>
  </si>
  <si>
    <t>3 * 7</t>
    <phoneticPr fontId="1" type="noConversion"/>
  </si>
  <si>
    <t>1 * 0</t>
    <phoneticPr fontId="1" type="noConversion"/>
  </si>
  <si>
    <t>2 * 13</t>
    <phoneticPr fontId="1" type="noConversion"/>
  </si>
  <si>
    <t>2 * 7</t>
    <phoneticPr fontId="1" type="noConversion"/>
  </si>
  <si>
    <t>2 * 5</t>
    <phoneticPr fontId="1" type="noConversion"/>
  </si>
  <si>
    <t xml:space="preserve"> → 이후 equipment_code가 동일한 내용끼리 묶어주면 됩니다.</t>
    <phoneticPr fontId="1" type="noConversion"/>
  </si>
  <si>
    <t>11-4) PVC DUCT 산출</t>
    <phoneticPr fontId="1" type="noConversion"/>
  </si>
  <si>
    <t xml:space="preserve"> → "ctrl_method" 및 "total_quantity" 전체를 사용합니다.</t>
    <phoneticPr fontId="1" type="noConversion"/>
  </si>
  <si>
    <t xml:space="preserve"> → 기본적으로 코드는 "E_EET0117_VM_0000_40"을 고정 값으로 사용합니다.</t>
    <phoneticPr fontId="1" type="noConversion"/>
  </si>
  <si>
    <t xml:space="preserve"> → 이때, 수량은 "ctrl_method"의 Value 값이 있는 모든 항목들에 대해 "total_quantity"를 합산합니다.</t>
    <phoneticPr fontId="1" type="noConversion"/>
  </si>
  <si>
    <t xml:space="preserve"> → 합산된 값에 4를 나누면 수량이 됩니다. (소수점 첫째자리 올림!!!)</t>
    <phoneticPr fontId="1" type="noConversion"/>
  </si>
  <si>
    <t xml:space="preserve"> ※ "ctrl_method"의 Value 값들이 있는 모든 것의 "total_quantity"의 Value 값의 합은 3 + 2 + 2 + 2 + 2 = 11이며, </t>
    <phoneticPr fontId="1" type="noConversion"/>
  </si>
  <si>
    <t>11에 4를 나눈 값에서 첫째자리 올림하면, 3이 수량이 됩니다.</t>
    <phoneticPr fontId="1" type="noConversion"/>
  </si>
  <si>
    <t>11-5) NAME PALTE 산출</t>
    <phoneticPr fontId="1" type="noConversion"/>
  </si>
  <si>
    <t xml:space="preserve"> → 기본적으로 코드는 "E_EET0118_VM_0000_70"을 고정 값으로 사용합니다.</t>
    <phoneticPr fontId="1" type="noConversion"/>
  </si>
  <si>
    <t xml:space="preserve"> ※ "ctrl_method"의 Value 값들이 있는 모든 것의 "total_quantity"의 Value 값의 합은 3 + 2 + 2 + 2 + 2 = 11이 수량이 됩니다.</t>
    <phoneticPr fontId="1" type="noConversion"/>
  </si>
  <si>
    <t>11) A열 중 68~72행 산출에 관련된 내용</t>
    <phoneticPr fontId="1" type="noConversion"/>
  </si>
  <si>
    <t>MCC</t>
  </si>
  <si>
    <t>추가</t>
    <phoneticPr fontId="1" type="noConversion"/>
  </si>
  <si>
    <t>※ 전동기반 구매 및 설치 vs 제어시스템(전동기제어반) 인지 구분 하시면 좋을 것 같습니다!!!</t>
    <phoneticPr fontId="1" type="noConversion"/>
  </si>
  <si>
    <t>※ 전선관은 동력설비리스트 API 및 계측리스트 API 조회!!</t>
    <phoneticPr fontId="1" type="noConversion"/>
  </si>
  <si>
    <t>동력설비리스트 API</t>
    <phoneticPr fontId="1" type="noConversion"/>
  </si>
  <si>
    <t xml:space="preserve"> → 신규자료 전달받지 못해서 이전에 조회한 API 기준의 이미지!!!</t>
    <phoneticPr fontId="1" type="noConversion"/>
  </si>
  <si>
    <t>1) 전선관은 기본적으로 동력설비리스트 API 및 계측기리스트 API를 조회한다.</t>
    <phoneticPr fontId="1" type="noConversion"/>
  </si>
  <si>
    <t>2) 조회하는 내용은 다음과 같이 구분됩니다.</t>
    <phoneticPr fontId="1" type="noConversion"/>
  </si>
  <si>
    <t xml:space="preserve"> ① 동력설비리스트 API</t>
    <phoneticPr fontId="1" type="noConversion"/>
  </si>
  <si>
    <t xml:space="preserve"> → "conduit_length_m", "conduit_power", "conduit_control" 3가지 입니다.</t>
    <phoneticPr fontId="1" type="noConversion"/>
  </si>
  <si>
    <t xml:space="preserve"> ② 계측기리스트 API</t>
    <phoneticPr fontId="1" type="noConversion"/>
  </si>
  <si>
    <t xml:space="preserve"> → "conduit_power", "conduit_control" 2가지 입니다.</t>
    <phoneticPr fontId="1" type="noConversion"/>
  </si>
  <si>
    <t xml:space="preserve"> ※ 즉, 계측기리스트 API에는 "conduit_length_m"가 없습니다!!</t>
    <phoneticPr fontId="1" type="noConversion"/>
  </si>
  <si>
    <t xml:space="preserve"> → 동력설비리스트 API의 "conduit_power"와 "conduit_control"의 Value 값을 확인합니다.</t>
    <phoneticPr fontId="1" type="noConversion"/>
  </si>
  <si>
    <t>3) 동력설비리스트 API를 통한 전선관 산출</t>
    <phoneticPr fontId="1" type="noConversion"/>
  </si>
  <si>
    <t>3-1) 코드 생성</t>
    <phoneticPr fontId="1" type="noConversion"/>
  </si>
  <si>
    <t xml:space="preserve"> → Value 값은 82C, 22C, 28C와 같이 숫자와 C가 조합된 형태입니다.</t>
    <phoneticPr fontId="1" type="noConversion"/>
  </si>
  <si>
    <t xml:space="preserve"> → C의 앞의 숫자인 82, 22, 28과 같은 Value 값을 기준으로 전기 카탈로그를 조회하게 됩니다.</t>
    <phoneticPr fontId="1" type="noConversion"/>
  </si>
  <si>
    <t xml:space="preserve"> → 이때, "equipment_type"은 E_CON0101로 고정값을 사용합니다.</t>
    <phoneticPr fontId="1" type="noConversion"/>
  </si>
  <si>
    <t xml:space="preserve"> → 동력설비리스트 API 기준 맨 왼쪽 이미지 기준으로 봤을 때, E_CON0101_VM_0000_82와 E_CON0101_VM_0000_22의 값이 조회됩니다.</t>
    <phoneticPr fontId="1" type="noConversion"/>
  </si>
  <si>
    <t xml:space="preserve"> → 산출된 각각의 전선관에 대한 수량은 "conduit_length_m"의 Value 값을 기준으로 결정됩니다.</t>
    <phoneticPr fontId="1" type="noConversion"/>
  </si>
  <si>
    <t xml:space="preserve"> ① "conduit_length_m"의 Value 값이 없을 경우,</t>
    <phoneticPr fontId="1" type="noConversion"/>
  </si>
  <si>
    <t xml:space="preserve"> ② "conduit_length_m"의 Value 값이 있을 경우,</t>
    <phoneticPr fontId="1" type="noConversion"/>
  </si>
  <si>
    <t xml:space="preserve"> → 각각의 전선관이 "conduit_length_m"의 Value 값을 수량으로 갖습니다.</t>
    <phoneticPr fontId="1" type="noConversion"/>
  </si>
  <si>
    <t>3-2) 수량 산출</t>
    <phoneticPr fontId="1" type="noConversion"/>
  </si>
  <si>
    <t>4) 계측기리스트 API를 통한 전선관 산출</t>
    <phoneticPr fontId="1" type="noConversion"/>
  </si>
  <si>
    <t xml:space="preserve"> → 계측기리스트 API의 "conduit_power"와 "conduit_control"의 Value 값을 확인합니다.</t>
    <phoneticPr fontId="1" type="noConversion"/>
  </si>
  <si>
    <t>4-1) 코드 생성 (3-1과 동일)</t>
    <phoneticPr fontId="1" type="noConversion"/>
  </si>
  <si>
    <t>4-2) 수량 산출</t>
    <phoneticPr fontId="1" type="noConversion"/>
  </si>
  <si>
    <r>
      <t xml:space="preserve"> → 이때는 default 값으로 수량 </t>
    </r>
    <r>
      <rPr>
        <b/>
        <sz val="11"/>
        <color theme="1"/>
        <rFont val="맑은 고딕"/>
        <family val="3"/>
        <charset val="129"/>
        <scheme val="minor"/>
      </rPr>
      <t>10</t>
    </r>
    <r>
      <rPr>
        <sz val="11"/>
        <color theme="1"/>
        <rFont val="맑은 고딕"/>
        <family val="3"/>
        <charset val="129"/>
        <scheme val="minor"/>
      </rPr>
      <t>을 고정으로 사용하면 됩니다.</t>
    </r>
    <phoneticPr fontId="1" type="noConversion"/>
  </si>
  <si>
    <r>
      <t xml:space="preserve"> → 계측기리스트의 경우, "conduit_length_m"의 Value 값이 없으므로 default 값으로 수량 </t>
    </r>
    <r>
      <rPr>
        <b/>
        <sz val="11"/>
        <color theme="1"/>
        <rFont val="맑은 고딕"/>
        <family val="3"/>
        <charset val="129"/>
        <scheme val="minor"/>
      </rPr>
      <t>10</t>
    </r>
    <r>
      <rPr>
        <sz val="11"/>
        <color theme="1"/>
        <rFont val="맑은 고딕"/>
        <family val="3"/>
        <charset val="129"/>
        <scheme val="minor"/>
      </rPr>
      <t>을 고정으로 사용합니다.</t>
    </r>
    <phoneticPr fontId="1" type="noConversion"/>
  </si>
  <si>
    <t>5) 산출된 코드 및 수량 값에 대해 동일한 항목들에 대해 묶으면 83~88행과 같이 내역서가 산출됩니다.</t>
    <phoneticPr fontId="1" type="noConversion"/>
  </si>
  <si>
    <t>※ 전선관은 소수점 첫째자리에서 올림!!!!!!!!</t>
    <phoneticPr fontId="1" type="noConversion"/>
  </si>
  <si>
    <t>※ 케이블트레이는 3D에서 코드와 수량이 함께 넘어옵니다!!!</t>
    <phoneticPr fontId="1" type="noConversion"/>
  </si>
  <si>
    <t xml:space="preserve"> → 6~13행 융용케이블트레이는 E_TRA0101_VM_SEOYOUNG</t>
    <phoneticPr fontId="1" type="noConversion"/>
  </si>
  <si>
    <t xml:space="preserve"> → 15~19행 수평 엘보는 E_TRA0203_VM_SEOYOUNG</t>
    <phoneticPr fontId="1" type="noConversion"/>
  </si>
  <si>
    <t xml:space="preserve"> → 21~25행 수직 엘보는 E_TRA0204_VM_SEOYOUNG</t>
    <phoneticPr fontId="1" type="noConversion"/>
  </si>
  <si>
    <t>※ 코드 그대로 사용하시면 됩니다.</t>
    <phoneticPr fontId="1" type="noConversion"/>
  </si>
  <si>
    <t>2) 수량은 2가지가 있습니다.</t>
    <phoneticPr fontId="1" type="noConversion"/>
  </si>
  <si>
    <t>1) 3D에서 전달되는 케이블트레이 관련된 equipment_code는 아래 3가지입니다.</t>
    <phoneticPr fontId="1" type="noConversion"/>
  </si>
  <si>
    <t xml:space="preserve"> ① E_TRA0101_VM_SEOYOUNG으로 equipment_code로 시작할 경우,</t>
    <phoneticPr fontId="1" type="noConversion"/>
  </si>
  <si>
    <t xml:space="preserve"> ② E_TRA0203_VM_SEOYOUNG 및 E_TRA0204_VM_SEOYOUNG으로 equipment_code로 시작할 경우,</t>
    <phoneticPr fontId="1" type="noConversion"/>
  </si>
  <si>
    <t xml:space="preserve"> → 수량 값을 그대로 사용하시면 됩니다.</t>
    <phoneticPr fontId="1" type="noConversion"/>
  </si>
  <si>
    <r>
      <t xml:space="preserve"> → 수량에 3을 나눈값을 사용합니다. </t>
    </r>
    <r>
      <rPr>
        <b/>
        <sz val="11"/>
        <color rgb="FFFF0000"/>
        <rFont val="맑은 고딕"/>
        <family val="3"/>
        <charset val="129"/>
        <scheme val="minor"/>
      </rPr>
      <t>(이때, 소수점 첫째짜리 올림!!)</t>
    </r>
    <phoneticPr fontId="1" type="noConversion"/>
  </si>
  <si>
    <t>케이블 COVER</t>
    <phoneticPr fontId="1" type="noConversion"/>
  </si>
  <si>
    <t>E_TRA0201_VM_SEOYOUNG_200</t>
    <phoneticPr fontId="1" type="noConversion"/>
  </si>
  <si>
    <t xml:space="preserve"> ※ 소수점 첫째자리 올림!!!!</t>
    <phoneticPr fontId="1" type="noConversion"/>
  </si>
  <si>
    <t>E_TRA0201_VM_SEOYOUNG_300</t>
    <phoneticPr fontId="1" type="noConversion"/>
  </si>
  <si>
    <t>E_TRA0201_VM_SEOYOUNG_500</t>
    <phoneticPr fontId="1" type="noConversion"/>
  </si>
  <si>
    <t>E_TRA0201_VM_SEOYOUNG_600</t>
    <phoneticPr fontId="1" type="noConversion"/>
  </si>
  <si>
    <t>E_TRA0201_VM_SEOYOUNG_700</t>
    <phoneticPr fontId="1" type="noConversion"/>
  </si>
  <si>
    <t>E_TRA0201_VM_SEOYOUNG_800</t>
    <phoneticPr fontId="1" type="noConversion"/>
  </si>
  <si>
    <t>E_TRA0201_VM_SEOYOUNG_900</t>
    <phoneticPr fontId="1" type="noConversion"/>
  </si>
  <si>
    <t>E_TRA0201_VM_SEOYOUNG_1000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</si>
</sst>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\-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215C9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1"/>
      <color rgb="FF215C9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30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1" fillId="0" borderId="0"/>
  </cellStyleXfs>
  <cellXfs count="223">
    <xf numFmtId="0" fontId="0" fillId="0" borderId="0" xfId="0">
      <alignment vertical="center"/>
    </xf>
    <xf numFmtId="176" fontId="3" fillId="2" borderId="1" xfId="1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1" applyFont="1" applyFill="1" applyBorder="1">
      <alignment vertical="center"/>
    </xf>
    <xf numFmtId="176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/>
    <xf numFmtId="176" fontId="3" fillId="4" borderId="2" xfId="1" applyNumberFormat="1" applyFont="1" applyFill="1" applyBorder="1" applyAlignment="1">
      <alignment vertical="center" wrapText="1"/>
    </xf>
    <xf numFmtId="0" fontId="3" fillId="4" borderId="2" xfId="1" applyFont="1" applyFill="1" applyBorder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2" xfId="0" applyFont="1" applyFill="1" applyBorder="1" applyAlignment="1"/>
    <xf numFmtId="176" fontId="3" fillId="4" borderId="1" xfId="1" applyNumberFormat="1" applyFont="1" applyFill="1" applyBorder="1">
      <alignment vertical="center"/>
    </xf>
    <xf numFmtId="176" fontId="3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/>
    <xf numFmtId="176" fontId="3" fillId="4" borderId="1" xfId="1" applyNumberFormat="1" applyFont="1" applyFill="1" applyBorder="1" applyAlignment="1">
      <alignment vertical="center" wrapText="1"/>
    </xf>
    <xf numFmtId="176" fontId="3" fillId="4" borderId="1" xfId="1" applyNumberFormat="1" applyFont="1" applyFill="1" applyBorder="1" applyAlignment="1">
      <alignment horizontal="left" vertical="center" wrapText="1"/>
    </xf>
    <xf numFmtId="176" fontId="3" fillId="5" borderId="1" xfId="1" applyNumberFormat="1" applyFont="1" applyFill="1" applyBorder="1" applyAlignment="1">
      <alignment vertical="center" wrapText="1"/>
    </xf>
    <xf numFmtId="176" fontId="3" fillId="5" borderId="1" xfId="1" applyNumberFormat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/>
    </xf>
    <xf numFmtId="176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/>
    <xf numFmtId="176" fontId="3" fillId="5" borderId="1" xfId="1" applyNumberFormat="1" applyFont="1" applyFill="1" applyBorder="1">
      <alignment vertical="center"/>
    </xf>
    <xf numFmtId="176" fontId="3" fillId="3" borderId="1" xfId="0" applyNumberFormat="1" applyFont="1" applyFill="1" applyBorder="1">
      <alignment vertical="center"/>
    </xf>
    <xf numFmtId="0" fontId="3" fillId="3" borderId="1" xfId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/>
    <xf numFmtId="176" fontId="3" fillId="6" borderId="1" xfId="0" applyNumberFormat="1" applyFont="1" applyFill="1" applyBorder="1">
      <alignment vertical="center"/>
    </xf>
    <xf numFmtId="0" fontId="3" fillId="6" borderId="1" xfId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/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176" fontId="3" fillId="7" borderId="1" xfId="0" applyNumberFormat="1" applyFont="1" applyFill="1" applyBorder="1">
      <alignment vertical="center"/>
    </xf>
    <xf numFmtId="0" fontId="3" fillId="7" borderId="1" xfId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/>
    <xf numFmtId="0" fontId="3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176" fontId="3" fillId="7" borderId="2" xfId="0" applyNumberFormat="1" applyFont="1" applyFill="1" applyBorder="1">
      <alignment vertical="center"/>
    </xf>
    <xf numFmtId="0" fontId="3" fillId="7" borderId="2" xfId="1" applyFont="1" applyFill="1" applyBorder="1" applyAlignment="1">
      <alignment horizontal="center" vertical="center"/>
    </xf>
    <xf numFmtId="176" fontId="3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/>
    <xf numFmtId="176" fontId="3" fillId="8" borderId="1" xfId="0" applyNumberFormat="1" applyFont="1" applyFill="1" applyBorder="1">
      <alignment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>
      <alignment vertical="center"/>
    </xf>
    <xf numFmtId="0" fontId="3" fillId="0" borderId="0" xfId="0" applyFont="1" applyAlignment="1">
      <alignment horizontal="left" vertical="center"/>
    </xf>
    <xf numFmtId="176" fontId="3" fillId="8" borderId="0" xfId="0" applyNumberFormat="1" applyFont="1" applyFill="1" applyAlignment="1">
      <alignment horizontal="center" vertical="center"/>
    </xf>
    <xf numFmtId="176" fontId="3" fillId="4" borderId="0" xfId="1" applyNumberFormat="1" applyFont="1" applyFill="1" applyAlignment="1">
      <alignment horizontal="center" vertical="center" wrapText="1"/>
    </xf>
    <xf numFmtId="176" fontId="3" fillId="5" borderId="0" xfId="1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176" fontId="8" fillId="7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top"/>
    </xf>
    <xf numFmtId="0" fontId="15" fillId="11" borderId="4" xfId="0" applyFont="1" applyFill="1" applyBorder="1" applyAlignment="1">
      <alignment horizontal="center" vertical="top"/>
    </xf>
    <xf numFmtId="0" fontId="4" fillId="12" borderId="4" xfId="0" applyFont="1" applyFill="1" applyBorder="1" applyAlignment="1">
      <alignment horizontal="center" vertical="center"/>
    </xf>
    <xf numFmtId="176" fontId="3" fillId="2" borderId="2" xfId="1" applyNumberFormat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76" fontId="3" fillId="2" borderId="5" xfId="1" applyNumberFormat="1" applyFont="1" applyFill="1" applyBorder="1" applyAlignment="1">
      <alignment vertical="center" wrapText="1"/>
    </xf>
    <xf numFmtId="176" fontId="3" fillId="2" borderId="6" xfId="1" applyNumberFormat="1" applyFont="1" applyFill="1" applyBorder="1" applyAlignment="1">
      <alignment horizontal="left" vertical="center" wrapText="1"/>
    </xf>
    <xf numFmtId="0" fontId="3" fillId="2" borderId="6" xfId="1" applyFont="1" applyFill="1" applyBorder="1" applyAlignment="1">
      <alignment horizontal="center" vertical="center"/>
    </xf>
    <xf numFmtId="176" fontId="3" fillId="2" borderId="6" xfId="1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/>
    <xf numFmtId="176" fontId="3" fillId="2" borderId="8" xfId="1" applyNumberFormat="1" applyFont="1" applyFill="1" applyBorder="1" applyAlignment="1">
      <alignment vertical="center" wrapText="1"/>
    </xf>
    <xf numFmtId="176" fontId="3" fillId="2" borderId="1" xfId="1" applyNumberFormat="1" applyFont="1" applyFill="1" applyBorder="1" applyAlignment="1">
      <alignment horizontal="left" vertical="center" wrapText="1"/>
    </xf>
    <xf numFmtId="176" fontId="3" fillId="2" borderId="1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/>
    <xf numFmtId="176" fontId="3" fillId="2" borderId="8" xfId="1" applyNumberFormat="1" applyFont="1" applyFill="1" applyBorder="1">
      <alignment vertical="center"/>
    </xf>
    <xf numFmtId="176" fontId="3" fillId="2" borderId="10" xfId="1" applyNumberFormat="1" applyFont="1" applyFill="1" applyBorder="1">
      <alignment vertical="center"/>
    </xf>
    <xf numFmtId="176" fontId="3" fillId="2" borderId="11" xfId="1" applyNumberFormat="1" applyFont="1" applyFill="1" applyBorder="1">
      <alignment vertical="center"/>
    </xf>
    <xf numFmtId="176" fontId="3" fillId="2" borderId="11" xfId="1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/>
    <xf numFmtId="176" fontId="3" fillId="13" borderId="1" xfId="1" applyNumberFormat="1" applyFont="1" applyFill="1" applyBorder="1" applyAlignment="1">
      <alignment vertical="center" wrapText="1"/>
    </xf>
    <xf numFmtId="176" fontId="3" fillId="13" borderId="1" xfId="1" applyNumberFormat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center" vertical="center"/>
    </xf>
    <xf numFmtId="176" fontId="3" fillId="13" borderId="1" xfId="1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/>
    <xf numFmtId="176" fontId="3" fillId="13" borderId="2" xfId="1" applyNumberFormat="1" applyFont="1" applyFill="1" applyBorder="1" applyAlignment="1">
      <alignment vertical="center" wrapText="1"/>
    </xf>
    <xf numFmtId="176" fontId="3" fillId="13" borderId="2" xfId="1" applyNumberFormat="1" applyFont="1" applyFill="1" applyBorder="1" applyAlignment="1">
      <alignment horizontal="left" vertical="center" wrapText="1"/>
    </xf>
    <xf numFmtId="176" fontId="3" fillId="13" borderId="2" xfId="1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/>
    <xf numFmtId="176" fontId="3" fillId="13" borderId="1" xfId="0" applyNumberFormat="1" applyFont="1" applyFill="1" applyBorder="1">
      <alignment vertical="center"/>
    </xf>
    <xf numFmtId="0" fontId="3" fillId="13" borderId="2" xfId="1" applyFont="1" applyFill="1" applyBorder="1" applyAlignment="1">
      <alignment horizontal="center" vertical="center"/>
    </xf>
    <xf numFmtId="176" fontId="3" fillId="13" borderId="1" xfId="0" applyNumberFormat="1" applyFont="1" applyFill="1" applyBorder="1" applyAlignment="1">
      <alignment horizontal="center" vertical="center"/>
    </xf>
    <xf numFmtId="176" fontId="3" fillId="13" borderId="1" xfId="1" applyNumberFormat="1" applyFont="1" applyFill="1" applyBorder="1">
      <alignment vertical="center"/>
    </xf>
    <xf numFmtId="0" fontId="3" fillId="13" borderId="1" xfId="1" quotePrefix="1" applyFont="1" applyFill="1" applyBorder="1" applyAlignment="1">
      <alignment horizontal="center" vertical="center"/>
    </xf>
    <xf numFmtId="176" fontId="3" fillId="13" borderId="2" xfId="0" applyNumberFormat="1" applyFont="1" applyFill="1" applyBorder="1">
      <alignment vertical="center"/>
    </xf>
    <xf numFmtId="176" fontId="3" fillId="13" borderId="2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76" fontId="3" fillId="2" borderId="16" xfId="1" applyNumberFormat="1" applyFont="1" applyFill="1" applyBorder="1" applyAlignment="1">
      <alignment vertical="center" wrapText="1"/>
    </xf>
    <xf numFmtId="0" fontId="3" fillId="2" borderId="17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3" fillId="2" borderId="18" xfId="0" applyFont="1" applyFill="1" applyBorder="1" applyAlignment="1"/>
    <xf numFmtId="0" fontId="16" fillId="0" borderId="0" xfId="0" applyFont="1" applyAlignment="1"/>
    <xf numFmtId="176" fontId="3" fillId="2" borderId="10" xfId="1" applyNumberFormat="1" applyFont="1" applyFill="1" applyBorder="1" applyAlignment="1">
      <alignment vertical="center" wrapText="1"/>
    </xf>
    <xf numFmtId="176" fontId="3" fillId="2" borderId="11" xfId="1" applyNumberFormat="1" applyFont="1" applyFill="1" applyBorder="1" applyAlignment="1">
      <alignment horizontal="left" vertical="center" wrapText="1"/>
    </xf>
    <xf numFmtId="0" fontId="14" fillId="0" borderId="19" xfId="0" applyFont="1" applyBorder="1" applyAlignment="1">
      <alignment horizontal="center" vertical="top"/>
    </xf>
    <xf numFmtId="0" fontId="5" fillId="0" borderId="19" xfId="0" applyFont="1" applyBorder="1" applyAlignment="1"/>
    <xf numFmtId="0" fontId="6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6" fillId="4" borderId="0" xfId="0" applyFont="1" applyFill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top"/>
    </xf>
    <xf numFmtId="0" fontId="15" fillId="11" borderId="21" xfId="0" applyFont="1" applyFill="1" applyBorder="1" applyAlignment="1">
      <alignment horizontal="center" vertical="top"/>
    </xf>
    <xf numFmtId="0" fontId="4" fillId="12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76" fontId="3" fillId="2" borderId="5" xfId="0" applyNumberFormat="1" applyFont="1" applyFill="1" applyBorder="1">
      <alignment vertical="center"/>
    </xf>
    <xf numFmtId="176" fontId="3" fillId="2" borderId="6" xfId="0" applyNumberFormat="1" applyFont="1" applyFill="1" applyBorder="1">
      <alignment vertical="center"/>
    </xf>
    <xf numFmtId="176" fontId="3" fillId="2" borderId="6" xfId="0" applyNumberFormat="1" applyFont="1" applyFill="1" applyBorder="1" applyAlignment="1">
      <alignment horizontal="center" vertical="center"/>
    </xf>
    <xf numFmtId="0" fontId="3" fillId="2" borderId="8" xfId="0" applyFont="1" applyFill="1" applyBorder="1">
      <alignment vertical="center"/>
    </xf>
    <xf numFmtId="176" fontId="3" fillId="2" borderId="8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0" borderId="24" xfId="0" applyNumberFormat="1" applyFont="1" applyBorder="1">
      <alignment vertical="center"/>
    </xf>
    <xf numFmtId="0" fontId="3" fillId="0" borderId="25" xfId="0" applyFont="1" applyBorder="1">
      <alignment vertical="center"/>
    </xf>
    <xf numFmtId="0" fontId="5" fillId="2" borderId="9" xfId="0" applyFont="1" applyFill="1" applyBorder="1" applyAlignment="1"/>
    <xf numFmtId="0" fontId="5" fillId="13" borderId="2" xfId="0" applyFont="1" applyFill="1" applyBorder="1" applyAlignment="1"/>
    <xf numFmtId="0" fontId="14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/>
    <xf numFmtId="176" fontId="3" fillId="13" borderId="2" xfId="1" applyNumberFormat="1" applyFont="1" applyFill="1" applyBorder="1">
      <alignment vertical="center"/>
    </xf>
    <xf numFmtId="0" fontId="3" fillId="13" borderId="2" xfId="0" applyFont="1" applyFill="1" applyBorder="1">
      <alignment vertical="center"/>
    </xf>
    <xf numFmtId="0" fontId="15" fillId="11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0" borderId="1" xfId="0" applyFont="1" applyBorder="1">
      <alignment vertical="center"/>
    </xf>
    <xf numFmtId="0" fontId="5" fillId="0" borderId="0" xfId="0" applyFont="1" applyAlignment="1"/>
    <xf numFmtId="176" fontId="3" fillId="2" borderId="2" xfId="0" applyNumberFormat="1" applyFont="1" applyFill="1" applyBorder="1">
      <alignment vertical="center"/>
    </xf>
    <xf numFmtId="0" fontId="3" fillId="2" borderId="2" xfId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/>
    <xf numFmtId="0" fontId="3" fillId="13" borderId="1" xfId="0" applyFont="1" applyFill="1" applyBorder="1">
      <alignment vertical="center"/>
    </xf>
    <xf numFmtId="0" fontId="17" fillId="0" borderId="0" xfId="0" applyFont="1">
      <alignment vertical="center"/>
    </xf>
    <xf numFmtId="0" fontId="18" fillId="11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0" fillId="0" borderId="26" xfId="0" applyBorder="1">
      <alignment vertical="center"/>
    </xf>
    <xf numFmtId="0" fontId="1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3" fillId="13" borderId="8" xfId="0" applyNumberFormat="1" applyFont="1" applyFill="1" applyBorder="1">
      <alignment vertical="center"/>
    </xf>
    <xf numFmtId="0" fontId="5" fillId="13" borderId="9" xfId="0" applyFont="1" applyFill="1" applyBorder="1" applyAlignment="1"/>
    <xf numFmtId="0" fontId="3" fillId="13" borderId="8" xfId="0" applyFont="1" applyFill="1" applyBorder="1">
      <alignment vertical="center"/>
    </xf>
    <xf numFmtId="0" fontId="3" fillId="13" borderId="1" xfId="0" applyFont="1" applyFill="1" applyBorder="1" applyAlignment="1">
      <alignment horizontal="center" vertical="center"/>
    </xf>
    <xf numFmtId="176" fontId="3" fillId="2" borderId="27" xfId="0" applyNumberFormat="1" applyFont="1" applyFill="1" applyBorder="1">
      <alignment vertical="center"/>
    </xf>
    <xf numFmtId="0" fontId="3" fillId="2" borderId="28" xfId="0" applyFont="1" applyFill="1" applyBorder="1" applyAlignment="1"/>
    <xf numFmtId="176" fontId="3" fillId="2" borderId="29" xfId="0" applyNumberFormat="1" applyFont="1" applyFill="1" applyBorder="1">
      <alignment vertical="center"/>
    </xf>
    <xf numFmtId="176" fontId="3" fillId="2" borderId="30" xfId="0" applyNumberFormat="1" applyFont="1" applyFill="1" applyBorder="1">
      <alignment vertical="center"/>
    </xf>
    <xf numFmtId="176" fontId="3" fillId="2" borderId="30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/>
    <xf numFmtId="0" fontId="5" fillId="2" borderId="28" xfId="0" applyFont="1" applyFill="1" applyBorder="1" applyAlignment="1"/>
    <xf numFmtId="0" fontId="5" fillId="2" borderId="31" xfId="0" applyFont="1" applyFill="1" applyBorder="1" applyAlignment="1"/>
    <xf numFmtId="0" fontId="7" fillId="0" borderId="0" xfId="0" applyFont="1">
      <alignment vertical="center"/>
    </xf>
    <xf numFmtId="0" fontId="3" fillId="6" borderId="34" xfId="0" applyFont="1" applyFill="1" applyBorder="1" applyAlignment="1"/>
    <xf numFmtId="0" fontId="5" fillId="6" borderId="34" xfId="0" applyFont="1" applyFill="1" applyBorder="1" applyAlignment="1"/>
    <xf numFmtId="0" fontId="20" fillId="14" borderId="0" xfId="0" applyFont="1" applyFill="1">
      <alignment vertical="center"/>
    </xf>
    <xf numFmtId="0" fontId="21" fillId="14" borderId="0" xfId="0" applyFont="1" applyFill="1">
      <alignment vertical="center"/>
    </xf>
    <xf numFmtId="0" fontId="20" fillId="14" borderId="0" xfId="0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0" fillId="10" borderId="1" xfId="0" applyFont="1" applyFill="1" applyBorder="1" applyAlignment="1">
      <alignment horizontal="center" vertical="top"/>
    </xf>
    <xf numFmtId="0" fontId="7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0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0" xfId="1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12" fillId="6" borderId="0" xfId="0" applyFont="1" applyFill="1" applyAlignment="1">
      <alignment horizontal="center" vertical="center"/>
    </xf>
    <xf numFmtId="176" fontId="3" fillId="2" borderId="2" xfId="1" applyNumberFormat="1" applyFont="1" applyFill="1" applyBorder="1" applyAlignment="1">
      <alignment horizontal="center" vertical="center"/>
    </xf>
    <xf numFmtId="0" fontId="23" fillId="0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6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176" fontId="12" fillId="0" borderId="0" xfId="0" applyNumberFormat="1" applyFont="1">
      <alignment vertical="center"/>
    </xf>
    <xf numFmtId="0" fontId="12" fillId="0" borderId="0" xfId="0" applyFont="1" applyAlignment="1">
      <alignment horizontal="left" vertical="center"/>
    </xf>
    <xf numFmtId="176" fontId="3" fillId="6" borderId="32" xfId="0" applyNumberFormat="1" applyFont="1" applyFill="1" applyBorder="1">
      <alignment vertical="center"/>
    </xf>
    <xf numFmtId="176" fontId="3" fillId="6" borderId="33" xfId="0" applyNumberFormat="1" applyFont="1" applyFill="1" applyBorder="1">
      <alignment vertical="center"/>
    </xf>
    <xf numFmtId="176" fontId="3" fillId="6" borderId="33" xfId="0" applyNumberFormat="1" applyFont="1" applyFill="1" applyBorder="1" applyAlignment="1">
      <alignment horizontal="center" vertical="center"/>
    </xf>
    <xf numFmtId="0" fontId="3" fillId="6" borderId="32" xfId="0" applyFont="1" applyFill="1" applyBorder="1">
      <alignment vertical="center"/>
    </xf>
    <xf numFmtId="0" fontId="3" fillId="6" borderId="33" xfId="0" applyFont="1" applyFill="1" applyBorder="1">
      <alignment vertical="center"/>
    </xf>
    <xf numFmtId="0" fontId="3" fillId="6" borderId="33" xfId="0" applyFont="1" applyFill="1" applyBorder="1" applyAlignment="1">
      <alignment horizontal="center" vertical="center"/>
    </xf>
    <xf numFmtId="0" fontId="26" fillId="0" borderId="0" xfId="0" applyFont="1">
      <alignment vertical="center"/>
    </xf>
  </cellXfs>
  <cellStyles count="3">
    <cellStyle name="표준" xfId="0" builtinId="0"/>
    <cellStyle name="표준 2" xfId="2" xr:uid="{1D8E4553-F527-478D-B711-045247DDF3C3}"/>
    <cellStyle name="표준 2 3" xfId="1" xr:uid="{F4DA471E-836A-48C2-8443-6FEF9AAEAE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9" Type="http://schemas.openxmlformats.org/officeDocument/2006/relationships/image" Target="../media/image16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6.png"/><Relationship Id="rId7" Type="http://schemas.openxmlformats.org/officeDocument/2006/relationships/image" Target="../media/image21.png"/><Relationship Id="rId2" Type="http://schemas.openxmlformats.org/officeDocument/2006/relationships/image" Target="../media/image5.png"/><Relationship Id="rId1" Type="http://schemas.openxmlformats.org/officeDocument/2006/relationships/image" Target="../media/image17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57630</xdr:colOff>
      <xdr:row>4</xdr:row>
      <xdr:rowOff>145676</xdr:rowOff>
    </xdr:from>
    <xdr:to>
      <xdr:col>5</xdr:col>
      <xdr:colOff>476379</xdr:colOff>
      <xdr:row>44</xdr:row>
      <xdr:rowOff>72019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AED268D-1B13-46DC-9A9E-3DFE77D61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3954" y="1120588"/>
          <a:ext cx="5506219" cy="844281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145680</xdr:rowOff>
    </xdr:from>
    <xdr:to>
      <xdr:col>20</xdr:col>
      <xdr:colOff>423064</xdr:colOff>
      <xdr:row>45</xdr:row>
      <xdr:rowOff>19009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76CE9EB-93A1-B719-549B-638EF325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3382" y="5468474"/>
          <a:ext cx="12346123" cy="3705742"/>
        </a:xfrm>
        <a:prstGeom prst="rect">
          <a:avLst/>
        </a:prstGeom>
      </xdr:spPr>
    </xdr:pic>
    <xdr:clientData/>
  </xdr:twoCellAnchor>
  <xdr:twoCellAnchor>
    <xdr:from>
      <xdr:col>10</xdr:col>
      <xdr:colOff>425823</xdr:colOff>
      <xdr:row>27</xdr:row>
      <xdr:rowOff>56031</xdr:rowOff>
    </xdr:from>
    <xdr:to>
      <xdr:col>12</xdr:col>
      <xdr:colOff>425823</xdr:colOff>
      <xdr:row>45</xdr:row>
      <xdr:rowOff>56031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75D0FA6-34F9-A3D4-F796-29390C75067A}"/>
            </a:ext>
          </a:extLst>
        </xdr:cNvPr>
        <xdr:cNvSpPr/>
      </xdr:nvSpPr>
      <xdr:spPr>
        <a:xfrm>
          <a:off x="15766676" y="5378825"/>
          <a:ext cx="1367118" cy="38324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582706</xdr:colOff>
      <xdr:row>35</xdr:row>
      <xdr:rowOff>96375</xdr:rowOff>
    </xdr:from>
    <xdr:to>
      <xdr:col>20</xdr:col>
      <xdr:colOff>649941</xdr:colOff>
      <xdr:row>37</xdr:row>
      <xdr:rowOff>22415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AF76F17A-A435-4B3A-BBAD-CB86B66377AC}"/>
            </a:ext>
          </a:extLst>
        </xdr:cNvPr>
        <xdr:cNvSpPr/>
      </xdr:nvSpPr>
      <xdr:spPr>
        <a:xfrm>
          <a:off x="10152530" y="7122463"/>
          <a:ext cx="12673852" cy="3518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2</xdr:col>
      <xdr:colOff>600634</xdr:colOff>
      <xdr:row>42</xdr:row>
      <xdr:rowOff>1170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A4AC65A3-D59D-9EC3-E458-774A7A1E69C1}"/>
            </a:ext>
          </a:extLst>
        </xdr:cNvPr>
        <xdr:cNvGrpSpPr/>
      </xdr:nvGrpSpPr>
      <xdr:grpSpPr>
        <a:xfrm>
          <a:off x="0" y="549088"/>
          <a:ext cx="5026958" cy="8517641"/>
          <a:chOff x="0" y="38100"/>
          <a:chExt cx="5026958" cy="8517641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22DA6C0B-8A8A-494C-B4AA-A2538912E5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38100"/>
            <a:ext cx="4444875" cy="8517641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A1B2E37A-E2D3-41A7-8548-ABA16DF60667}"/>
              </a:ext>
            </a:extLst>
          </xdr:cNvPr>
          <xdr:cNvSpPr/>
        </xdr:nvSpPr>
        <xdr:spPr>
          <a:xfrm>
            <a:off x="22411" y="2801471"/>
            <a:ext cx="4997824" cy="55356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732AA492-57B1-4E4E-990E-C40BA7CAABCE}"/>
              </a:ext>
            </a:extLst>
          </xdr:cNvPr>
          <xdr:cNvSpPr/>
        </xdr:nvSpPr>
        <xdr:spPr>
          <a:xfrm>
            <a:off x="17928" y="4287370"/>
            <a:ext cx="4997824" cy="3518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B0F77E71-284A-493D-8E61-F9C069E7B086}"/>
              </a:ext>
            </a:extLst>
          </xdr:cNvPr>
          <xdr:cNvSpPr/>
        </xdr:nvSpPr>
        <xdr:spPr>
          <a:xfrm>
            <a:off x="24651" y="6468035"/>
            <a:ext cx="4997824" cy="25549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C0EE230F-4C67-4A1C-8B53-8249A39EF586}"/>
              </a:ext>
            </a:extLst>
          </xdr:cNvPr>
          <xdr:cNvSpPr/>
        </xdr:nvSpPr>
        <xdr:spPr>
          <a:xfrm>
            <a:off x="29134" y="589430"/>
            <a:ext cx="4997824" cy="22859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7</xdr:col>
      <xdr:colOff>0</xdr:colOff>
      <xdr:row>70</xdr:row>
      <xdr:rowOff>0</xdr:rowOff>
    </xdr:from>
    <xdr:to>
      <xdr:col>27</xdr:col>
      <xdr:colOff>477528</xdr:colOff>
      <xdr:row>87</xdr:row>
      <xdr:rowOff>67188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4A70334-97B5-1BE9-3D86-5AB28D712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80912" y="14478000"/>
          <a:ext cx="17185498" cy="3686689"/>
        </a:xfrm>
        <a:prstGeom prst="rect">
          <a:avLst/>
        </a:prstGeom>
      </xdr:spPr>
    </xdr:pic>
    <xdr:clientData/>
  </xdr:twoCellAnchor>
  <xdr:twoCellAnchor>
    <xdr:from>
      <xdr:col>20</xdr:col>
      <xdr:colOff>421821</xdr:colOff>
      <xdr:row>69</xdr:row>
      <xdr:rowOff>149678</xdr:rowOff>
    </xdr:from>
    <xdr:to>
      <xdr:col>27</xdr:col>
      <xdr:colOff>340178</xdr:colOff>
      <xdr:row>87</xdr:row>
      <xdr:rowOff>149678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10B30F64-49F3-4639-81B3-58D6E2E7B93C}"/>
            </a:ext>
          </a:extLst>
        </xdr:cNvPr>
        <xdr:cNvSpPr/>
      </xdr:nvSpPr>
      <xdr:spPr>
        <a:xfrm>
          <a:off x="23254607" y="13824857"/>
          <a:ext cx="4680857" cy="36739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2</xdr:col>
      <xdr:colOff>479736</xdr:colOff>
      <xdr:row>123</xdr:row>
      <xdr:rowOff>106378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BE0F774-3D07-AE0E-34CC-E66F866A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072412"/>
          <a:ext cx="4906060" cy="7468642"/>
        </a:xfrm>
        <a:prstGeom prst="rect">
          <a:avLst/>
        </a:prstGeom>
      </xdr:spPr>
    </xdr:pic>
    <xdr:clientData/>
  </xdr:twoCellAnchor>
  <xdr:twoCellAnchor editAs="oneCell">
    <xdr:from>
      <xdr:col>2</xdr:col>
      <xdr:colOff>593911</xdr:colOff>
      <xdr:row>89</xdr:row>
      <xdr:rowOff>44825</xdr:rowOff>
    </xdr:from>
    <xdr:to>
      <xdr:col>5</xdr:col>
      <xdr:colOff>383922</xdr:colOff>
      <xdr:row>123</xdr:row>
      <xdr:rowOff>65466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CF23213B-1DC4-95B5-CD16-A94E4E1E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0235" y="19117237"/>
          <a:ext cx="4877481" cy="7382905"/>
        </a:xfrm>
        <a:prstGeom prst="rect">
          <a:avLst/>
        </a:prstGeom>
      </xdr:spPr>
    </xdr:pic>
    <xdr:clientData/>
  </xdr:twoCellAnchor>
  <xdr:twoCellAnchor>
    <xdr:from>
      <xdr:col>0</xdr:col>
      <xdr:colOff>56029</xdr:colOff>
      <xdr:row>101</xdr:row>
      <xdr:rowOff>201704</xdr:rowOff>
    </xdr:from>
    <xdr:to>
      <xdr:col>5</xdr:col>
      <xdr:colOff>448234</xdr:colOff>
      <xdr:row>104</xdr:row>
      <xdr:rowOff>56028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76683FDA-D0B1-4D5F-8BE5-C570B0AE87FC}"/>
            </a:ext>
          </a:extLst>
        </xdr:cNvPr>
        <xdr:cNvSpPr/>
      </xdr:nvSpPr>
      <xdr:spPr>
        <a:xfrm>
          <a:off x="56029" y="21952322"/>
          <a:ext cx="9905999" cy="4930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109</xdr:row>
      <xdr:rowOff>168088</xdr:rowOff>
    </xdr:from>
    <xdr:to>
      <xdr:col>5</xdr:col>
      <xdr:colOff>392205</xdr:colOff>
      <xdr:row>112</xdr:row>
      <xdr:rowOff>22412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527998-A89A-496F-BA52-7627CD19BF14}"/>
            </a:ext>
          </a:extLst>
        </xdr:cNvPr>
        <xdr:cNvSpPr/>
      </xdr:nvSpPr>
      <xdr:spPr>
        <a:xfrm>
          <a:off x="0" y="23622000"/>
          <a:ext cx="9905999" cy="4930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168089</xdr:colOff>
      <xdr:row>22</xdr:row>
      <xdr:rowOff>112059</xdr:rowOff>
    </xdr:from>
    <xdr:to>
      <xdr:col>26</xdr:col>
      <xdr:colOff>347333</xdr:colOff>
      <xdr:row>32</xdr:row>
      <xdr:rowOff>12050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965DEE8-741E-81E4-AA46-281CA968D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1913" y="5277971"/>
          <a:ext cx="15699391" cy="2029108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1</xdr:row>
      <xdr:rowOff>78441</xdr:rowOff>
    </xdr:from>
    <xdr:to>
      <xdr:col>1</xdr:col>
      <xdr:colOff>1916878</xdr:colOff>
      <xdr:row>41</xdr:row>
      <xdr:rowOff>94449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7E22751-3CE5-43D0-A4E6-4BFF2A4EE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58" y="291353"/>
          <a:ext cx="4897644" cy="8980714"/>
        </a:xfrm>
        <a:prstGeom prst="rect">
          <a:avLst/>
        </a:prstGeom>
      </xdr:spPr>
    </xdr:pic>
    <xdr:clientData/>
  </xdr:twoCellAnchor>
  <xdr:twoCellAnchor editAs="oneCell">
    <xdr:from>
      <xdr:col>1</xdr:col>
      <xdr:colOff>1672875</xdr:colOff>
      <xdr:row>2</xdr:row>
      <xdr:rowOff>110455</xdr:rowOff>
    </xdr:from>
    <xdr:to>
      <xdr:col>5</xdr:col>
      <xdr:colOff>453037</xdr:colOff>
      <xdr:row>41</xdr:row>
      <xdr:rowOff>94449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6C47AA3-FED9-4F4A-B3AB-0FBDD5CFC8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9188"/>
        <a:stretch>
          <a:fillRect/>
        </a:stretch>
      </xdr:blipFill>
      <xdr:spPr>
        <a:xfrm>
          <a:off x="4765699" y="659543"/>
          <a:ext cx="5279573" cy="8735788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45</xdr:row>
      <xdr:rowOff>78440</xdr:rowOff>
    </xdr:from>
    <xdr:to>
      <xdr:col>1</xdr:col>
      <xdr:colOff>1861115</xdr:colOff>
      <xdr:row>78</xdr:row>
      <xdr:rowOff>28736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6E640D8-EA7F-4A47-B324-00D3C41AE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470" y="10107705"/>
          <a:ext cx="4819469" cy="7346178"/>
        </a:xfrm>
        <a:prstGeom prst="rect">
          <a:avLst/>
        </a:prstGeom>
      </xdr:spPr>
    </xdr:pic>
    <xdr:clientData/>
  </xdr:twoCellAnchor>
  <xdr:twoCellAnchor>
    <xdr:from>
      <xdr:col>0</xdr:col>
      <xdr:colOff>156882</xdr:colOff>
      <xdr:row>35</xdr:row>
      <xdr:rowOff>212912</xdr:rowOff>
    </xdr:from>
    <xdr:to>
      <xdr:col>5</xdr:col>
      <xdr:colOff>561094</xdr:colOff>
      <xdr:row>38</xdr:row>
      <xdr:rowOff>156883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A3AE9C5B-C663-4311-AD40-7842A77C4CF8}"/>
            </a:ext>
          </a:extLst>
        </xdr:cNvPr>
        <xdr:cNvSpPr/>
      </xdr:nvSpPr>
      <xdr:spPr>
        <a:xfrm>
          <a:off x="156882" y="8169088"/>
          <a:ext cx="9996447" cy="6163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571501</xdr:colOff>
      <xdr:row>22</xdr:row>
      <xdr:rowOff>44823</xdr:rowOff>
    </xdr:from>
    <xdr:to>
      <xdr:col>12</xdr:col>
      <xdr:colOff>347383</xdr:colOff>
      <xdr:row>32</xdr:row>
      <xdr:rowOff>67235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03779C2-0424-4BD9-B99B-286CD13D51C8}"/>
            </a:ext>
          </a:extLst>
        </xdr:cNvPr>
        <xdr:cNvSpPr/>
      </xdr:nvSpPr>
      <xdr:spPr>
        <a:xfrm>
          <a:off x="16248530" y="5210735"/>
          <a:ext cx="1143000" cy="21515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17930</xdr:colOff>
      <xdr:row>22</xdr:row>
      <xdr:rowOff>6724</xdr:rowOff>
    </xdr:from>
    <xdr:to>
      <xdr:col>18</xdr:col>
      <xdr:colOff>145676</xdr:colOff>
      <xdr:row>32</xdr:row>
      <xdr:rowOff>29136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56F2D13-E6B5-4358-AD17-A77C6ADAEC2C}"/>
            </a:ext>
          </a:extLst>
        </xdr:cNvPr>
        <xdr:cNvSpPr/>
      </xdr:nvSpPr>
      <xdr:spPr>
        <a:xfrm>
          <a:off x="19796312" y="5172636"/>
          <a:ext cx="1494864" cy="21515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168089</xdr:colOff>
      <xdr:row>50</xdr:row>
      <xdr:rowOff>112059</xdr:rowOff>
    </xdr:from>
    <xdr:ext cx="15699391" cy="2029108"/>
    <xdr:pic>
      <xdr:nvPicPr>
        <xdr:cNvPr id="12" name="그림 11">
          <a:extLst>
            <a:ext uri="{FF2B5EF4-FFF2-40B4-BE49-F238E27FC236}">
              <a16:creationId xmlns:a16="http://schemas.microsoft.com/office/drawing/2014/main" id="{1B8BA080-9242-4A96-B4EA-C51D3381D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1913" y="5277971"/>
          <a:ext cx="15699391" cy="2029108"/>
        </a:xfrm>
        <a:prstGeom prst="rect">
          <a:avLst/>
        </a:prstGeom>
      </xdr:spPr>
    </xdr:pic>
    <xdr:clientData/>
  </xdr:oneCellAnchor>
  <xdr:twoCellAnchor>
    <xdr:from>
      <xdr:col>10</xdr:col>
      <xdr:colOff>571501</xdr:colOff>
      <xdr:row>50</xdr:row>
      <xdr:rowOff>44823</xdr:rowOff>
    </xdr:from>
    <xdr:to>
      <xdr:col>12</xdr:col>
      <xdr:colOff>347383</xdr:colOff>
      <xdr:row>60</xdr:row>
      <xdr:rowOff>67235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1FB76FB-D6A3-4BE1-88A9-C46D2E1A0FC8}"/>
            </a:ext>
          </a:extLst>
        </xdr:cNvPr>
        <xdr:cNvSpPr/>
      </xdr:nvSpPr>
      <xdr:spPr>
        <a:xfrm>
          <a:off x="16248530" y="5210735"/>
          <a:ext cx="1143000" cy="21515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17930</xdr:colOff>
      <xdr:row>50</xdr:row>
      <xdr:rowOff>6724</xdr:rowOff>
    </xdr:from>
    <xdr:to>
      <xdr:col>18</xdr:col>
      <xdr:colOff>145676</xdr:colOff>
      <xdr:row>60</xdr:row>
      <xdr:rowOff>29136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10F17D0-097D-4DB9-B827-805E8F3FDF19}"/>
            </a:ext>
          </a:extLst>
        </xdr:cNvPr>
        <xdr:cNvSpPr/>
      </xdr:nvSpPr>
      <xdr:spPr>
        <a:xfrm>
          <a:off x="19796312" y="5172636"/>
          <a:ext cx="1494864" cy="21515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1393757</xdr:colOff>
      <xdr:row>0</xdr:row>
      <xdr:rowOff>0</xdr:rowOff>
    </xdr:from>
    <xdr:to>
      <xdr:col>5</xdr:col>
      <xdr:colOff>489892</xdr:colOff>
      <xdr:row>47</xdr:row>
      <xdr:rowOff>144784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BDD135-E722-482E-95F5-B7BCC0DED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3712" y="0"/>
          <a:ext cx="5590453" cy="826395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1384098</xdr:colOff>
      <xdr:row>48</xdr:row>
      <xdr:rowOff>123825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83F32EC-3CB8-94EC-55DA-EC4114B0D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479723" cy="81248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7084</xdr:rowOff>
    </xdr:from>
    <xdr:to>
      <xdr:col>5</xdr:col>
      <xdr:colOff>403411</xdr:colOff>
      <xdr:row>12</xdr:row>
      <xdr:rowOff>121021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665B2D6-70DD-FD57-19FB-3B872C0A65D8}"/>
            </a:ext>
          </a:extLst>
        </xdr:cNvPr>
        <xdr:cNvSpPr/>
      </xdr:nvSpPr>
      <xdr:spPr>
        <a:xfrm>
          <a:off x="0" y="1969234"/>
          <a:ext cx="9995086" cy="2663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14</xdr:row>
      <xdr:rowOff>140434</xdr:rowOff>
    </xdr:from>
    <xdr:to>
      <xdr:col>5</xdr:col>
      <xdr:colOff>403411</xdr:colOff>
      <xdr:row>15</xdr:row>
      <xdr:rowOff>197221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613E045B-5078-4020-90A5-4D2600457E4E}"/>
            </a:ext>
          </a:extLst>
        </xdr:cNvPr>
        <xdr:cNvSpPr/>
      </xdr:nvSpPr>
      <xdr:spPr>
        <a:xfrm>
          <a:off x="0" y="2616934"/>
          <a:ext cx="9995086" cy="2663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1795215</xdr:colOff>
      <xdr:row>38</xdr:row>
      <xdr:rowOff>190500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4942603-D070-D97F-9C0A-E7D159AEB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7644" cy="8980714"/>
        </a:xfrm>
        <a:prstGeom prst="rect">
          <a:avLst/>
        </a:prstGeom>
      </xdr:spPr>
    </xdr:pic>
    <xdr:clientData/>
  </xdr:twoCellAnchor>
  <xdr:twoCellAnchor editAs="oneCell">
    <xdr:from>
      <xdr:col>1</xdr:col>
      <xdr:colOff>1551212</xdr:colOff>
      <xdr:row>1</xdr:row>
      <xdr:rowOff>13605</xdr:rowOff>
    </xdr:from>
    <xdr:to>
      <xdr:col>5</xdr:col>
      <xdr:colOff>340178</xdr:colOff>
      <xdr:row>38</xdr:row>
      <xdr:rowOff>190500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B231096-9933-5622-E22D-C65563FF9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9188"/>
        <a:stretch>
          <a:fillRect/>
        </a:stretch>
      </xdr:blipFill>
      <xdr:spPr>
        <a:xfrm>
          <a:off x="4653641" y="244926"/>
          <a:ext cx="5279573" cy="8735788"/>
        </a:xfrm>
        <a:prstGeom prst="rect">
          <a:avLst/>
        </a:prstGeom>
      </xdr:spPr>
    </xdr:pic>
    <xdr:clientData/>
  </xdr:twoCellAnchor>
  <xdr:twoCellAnchor>
    <xdr:from>
      <xdr:col>0</xdr:col>
      <xdr:colOff>63953</xdr:colOff>
      <xdr:row>1</xdr:row>
      <xdr:rowOff>195941</xdr:rowOff>
    </xdr:from>
    <xdr:to>
      <xdr:col>5</xdr:col>
      <xdr:colOff>467364</xdr:colOff>
      <xdr:row>2</xdr:row>
      <xdr:rowOff>163286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70CE5D7-9021-42DC-9608-0BB31A599BE8}"/>
            </a:ext>
          </a:extLst>
        </xdr:cNvPr>
        <xdr:cNvSpPr/>
      </xdr:nvSpPr>
      <xdr:spPr>
        <a:xfrm>
          <a:off x="63953" y="427262"/>
          <a:ext cx="9996447" cy="19866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40822</xdr:colOff>
      <xdr:row>12</xdr:row>
      <xdr:rowOff>76200</xdr:rowOff>
    </xdr:from>
    <xdr:to>
      <xdr:col>18</xdr:col>
      <xdr:colOff>571500</xdr:colOff>
      <xdr:row>18</xdr:row>
      <xdr:rowOff>219285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34B79491-0319-14A2-01A0-DED54E273209}"/>
            </a:ext>
          </a:extLst>
        </xdr:cNvPr>
        <xdr:cNvGrpSpPr/>
      </xdr:nvGrpSpPr>
      <xdr:grpSpPr>
        <a:xfrm>
          <a:off x="11000175" y="2765612"/>
          <a:ext cx="13361413" cy="1487791"/>
          <a:chOff x="10940143" y="3314700"/>
          <a:chExt cx="10708821" cy="1531014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7137AA4C-AFD2-CFBA-4F9E-49941D221A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963275" y="3314700"/>
            <a:ext cx="10391388" cy="1531014"/>
          </a:xfrm>
          <a:prstGeom prst="rect">
            <a:avLst/>
          </a:prstGeom>
        </xdr:spPr>
      </xdr:pic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87AAFDB0-2B4B-418A-824B-2AED4E503DAA}"/>
              </a:ext>
            </a:extLst>
          </xdr:cNvPr>
          <xdr:cNvSpPr/>
        </xdr:nvSpPr>
        <xdr:spPr>
          <a:xfrm>
            <a:off x="10940143" y="3872593"/>
            <a:ext cx="10708821" cy="2095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399329</xdr:colOff>
      <xdr:row>2</xdr:row>
      <xdr:rowOff>163286</xdr:rowOff>
    </xdr:from>
    <xdr:to>
      <xdr:col>6</xdr:col>
      <xdr:colOff>639536</xdr:colOff>
      <xdr:row>3</xdr:row>
      <xdr:rowOff>46745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D4F440C3-8515-6EF8-1BAA-D89F245C66A2}"/>
            </a:ext>
          </a:extLst>
        </xdr:cNvPr>
        <xdr:cNvCxnSpPr/>
      </xdr:nvCxnSpPr>
      <xdr:spPr>
        <a:xfrm flipV="1">
          <a:off x="9992365" y="625929"/>
          <a:ext cx="920564" cy="1147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103</xdr:row>
      <xdr:rowOff>67234</xdr:rowOff>
    </xdr:from>
    <xdr:to>
      <xdr:col>18</xdr:col>
      <xdr:colOff>569215</xdr:colOff>
      <xdr:row>121</xdr:row>
      <xdr:rowOff>138964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974B158F-0F92-D916-C9EF-9F8F4823F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59353" y="15531352"/>
          <a:ext cx="13451177" cy="4105848"/>
        </a:xfrm>
        <a:prstGeom prst="rect">
          <a:avLst/>
        </a:prstGeom>
      </xdr:spPr>
    </xdr:pic>
    <xdr:clientData/>
  </xdr:twoCellAnchor>
  <xdr:twoCellAnchor>
    <xdr:from>
      <xdr:col>14</xdr:col>
      <xdr:colOff>571500</xdr:colOff>
      <xdr:row>103</xdr:row>
      <xdr:rowOff>22411</xdr:rowOff>
    </xdr:from>
    <xdr:to>
      <xdr:col>16</xdr:col>
      <xdr:colOff>459442</xdr:colOff>
      <xdr:row>121</xdr:row>
      <xdr:rowOff>156881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D10AE09-3116-40E6-A840-8D8B2E79479A}"/>
            </a:ext>
          </a:extLst>
        </xdr:cNvPr>
        <xdr:cNvSpPr/>
      </xdr:nvSpPr>
      <xdr:spPr>
        <a:xfrm>
          <a:off x="18971559" y="15486529"/>
          <a:ext cx="1255059" cy="41685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432547</xdr:colOff>
      <xdr:row>103</xdr:row>
      <xdr:rowOff>129987</xdr:rowOff>
    </xdr:from>
    <xdr:to>
      <xdr:col>10</xdr:col>
      <xdr:colOff>118782</xdr:colOff>
      <xdr:row>122</xdr:row>
      <xdr:rowOff>40339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B00BFA6-F76A-4D07-A1A7-986C6BF66E9D}"/>
            </a:ext>
          </a:extLst>
        </xdr:cNvPr>
        <xdr:cNvSpPr/>
      </xdr:nvSpPr>
      <xdr:spPr>
        <a:xfrm>
          <a:off x="14529547" y="15594105"/>
          <a:ext cx="1255059" cy="41685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200905</xdr:colOff>
      <xdr:row>139</xdr:row>
      <xdr:rowOff>77642</xdr:rowOff>
    </xdr:from>
    <xdr:to>
      <xdr:col>12</xdr:col>
      <xdr:colOff>164939</xdr:colOff>
      <xdr:row>148</xdr:row>
      <xdr:rowOff>182633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22E2CB24-C975-DC96-6BA8-58BBD852C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54655" y="30843392"/>
          <a:ext cx="7856177" cy="2186883"/>
        </a:xfrm>
        <a:prstGeom prst="rect">
          <a:avLst/>
        </a:prstGeom>
      </xdr:spPr>
    </xdr:pic>
    <xdr:clientData/>
  </xdr:twoCellAnchor>
  <xdr:twoCellAnchor editAs="oneCell">
    <xdr:from>
      <xdr:col>7</xdr:col>
      <xdr:colOff>291353</xdr:colOff>
      <xdr:row>149</xdr:row>
      <xdr:rowOff>45624</xdr:rowOff>
    </xdr:from>
    <xdr:to>
      <xdr:col>12</xdr:col>
      <xdr:colOff>1333500</xdr:colOff>
      <xdr:row>169</xdr:row>
      <xdr:rowOff>31199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BD60EBAA-3B8F-9084-45D5-1F183165A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45103" y="26647588"/>
          <a:ext cx="8934290" cy="4612003"/>
        </a:xfrm>
        <a:prstGeom prst="rect">
          <a:avLst/>
        </a:prstGeom>
      </xdr:spPr>
    </xdr:pic>
    <xdr:clientData/>
  </xdr:twoCellAnchor>
  <xdr:twoCellAnchor>
    <xdr:from>
      <xdr:col>10</xdr:col>
      <xdr:colOff>1411942</xdr:colOff>
      <xdr:row>139</xdr:row>
      <xdr:rowOff>54427</xdr:rowOff>
    </xdr:from>
    <xdr:to>
      <xdr:col>11</xdr:col>
      <xdr:colOff>1187825</xdr:colOff>
      <xdr:row>169</xdr:row>
      <xdr:rowOff>122463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64A9968C-D724-4525-A399-135513732339}"/>
            </a:ext>
          </a:extLst>
        </xdr:cNvPr>
        <xdr:cNvSpPr/>
      </xdr:nvSpPr>
      <xdr:spPr>
        <a:xfrm>
          <a:off x="17077766" y="31206780"/>
          <a:ext cx="1344706" cy="67915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54430</xdr:colOff>
      <xdr:row>174</xdr:row>
      <xdr:rowOff>136072</xdr:rowOff>
    </xdr:from>
    <xdr:to>
      <xdr:col>18</xdr:col>
      <xdr:colOff>518934</xdr:colOff>
      <xdr:row>185</xdr:row>
      <xdr:rowOff>96962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F52F727-A75F-F0CA-AAFE-BD4373EC2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08180" y="32521072"/>
          <a:ext cx="13336861" cy="2505425"/>
        </a:xfrm>
        <a:prstGeom prst="rect">
          <a:avLst/>
        </a:prstGeom>
      </xdr:spPr>
    </xdr:pic>
    <xdr:clientData/>
  </xdr:twoCellAnchor>
  <xdr:twoCellAnchor>
    <xdr:from>
      <xdr:col>11</xdr:col>
      <xdr:colOff>1140118</xdr:colOff>
      <xdr:row>174</xdr:row>
      <xdr:rowOff>127267</xdr:rowOff>
    </xdr:from>
    <xdr:to>
      <xdr:col>12</xdr:col>
      <xdr:colOff>826355</xdr:colOff>
      <xdr:row>186</xdr:row>
      <xdr:rowOff>7523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5BFADD05-03D7-4EB1-B6FB-761E6B5A7247}"/>
            </a:ext>
          </a:extLst>
        </xdr:cNvPr>
        <xdr:cNvSpPr/>
      </xdr:nvSpPr>
      <xdr:spPr>
        <a:xfrm>
          <a:off x="18374765" y="39123738"/>
          <a:ext cx="1255061" cy="256966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1325335</xdr:colOff>
      <xdr:row>174</xdr:row>
      <xdr:rowOff>111579</xdr:rowOff>
    </xdr:from>
    <xdr:to>
      <xdr:col>11</xdr:col>
      <xdr:colOff>315206</xdr:colOff>
      <xdr:row>185</xdr:row>
      <xdr:rowOff>223156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591075D-D534-4C81-8711-38D56C3EBB9F}"/>
            </a:ext>
          </a:extLst>
        </xdr:cNvPr>
        <xdr:cNvSpPr/>
      </xdr:nvSpPr>
      <xdr:spPr>
        <a:xfrm>
          <a:off x="15435942" y="32496579"/>
          <a:ext cx="1248657" cy="265611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653142</xdr:colOff>
      <xdr:row>57</xdr:row>
      <xdr:rowOff>107497</xdr:rowOff>
    </xdr:from>
    <xdr:to>
      <xdr:col>27</xdr:col>
      <xdr:colOff>427265</xdr:colOff>
      <xdr:row>83</xdr:row>
      <xdr:rowOff>195944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67785405-41F4-DE45-CDFE-AEE122C7D124}"/>
            </a:ext>
          </a:extLst>
        </xdr:cNvPr>
        <xdr:cNvGrpSpPr/>
      </xdr:nvGrpSpPr>
      <xdr:grpSpPr>
        <a:xfrm>
          <a:off x="10928936" y="12882203"/>
          <a:ext cx="19440447" cy="5915506"/>
          <a:chOff x="11035392" y="5917747"/>
          <a:chExt cx="16755837" cy="6102804"/>
        </a:xfrm>
      </xdr:grpSpPr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DA4B5E24-22BB-CD79-DD35-8FEE39D3B9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1035392" y="5987143"/>
            <a:ext cx="16442445" cy="5572903"/>
          </a:xfrm>
          <a:prstGeom prst="rect">
            <a:avLst/>
          </a:prstGeom>
        </xdr:spPr>
      </xdr:pic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C71B2E1E-B218-4B05-A656-12BB97123B6D}"/>
              </a:ext>
            </a:extLst>
          </xdr:cNvPr>
          <xdr:cNvSpPr/>
        </xdr:nvSpPr>
        <xdr:spPr>
          <a:xfrm>
            <a:off x="22186445" y="5917747"/>
            <a:ext cx="2224768" cy="598850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CAC6E43C-7E47-4C0D-B41A-0D68EBC1605C}"/>
              </a:ext>
            </a:extLst>
          </xdr:cNvPr>
          <xdr:cNvSpPr/>
        </xdr:nvSpPr>
        <xdr:spPr>
          <a:xfrm>
            <a:off x="13861595" y="5920468"/>
            <a:ext cx="5065939" cy="598850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3A34A02D-D6D4-49C9-A7A0-5638A98D4DDF}"/>
              </a:ext>
            </a:extLst>
          </xdr:cNvPr>
          <xdr:cNvSpPr/>
        </xdr:nvSpPr>
        <xdr:spPr>
          <a:xfrm>
            <a:off x="25566461" y="6032048"/>
            <a:ext cx="2224768" cy="598850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0</xdr:col>
      <xdr:colOff>39461</xdr:colOff>
      <xdr:row>36</xdr:row>
      <xdr:rowOff>225875</xdr:rowOff>
    </xdr:from>
    <xdr:to>
      <xdr:col>5</xdr:col>
      <xdr:colOff>442872</xdr:colOff>
      <xdr:row>37</xdr:row>
      <xdr:rowOff>231321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27AC3C59-4000-4A36-BDC0-240AAFA0310C}"/>
            </a:ext>
          </a:extLst>
        </xdr:cNvPr>
        <xdr:cNvSpPr/>
      </xdr:nvSpPr>
      <xdr:spPr>
        <a:xfrm>
          <a:off x="39461" y="8322125"/>
          <a:ext cx="9996447" cy="23676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442872</xdr:colOff>
      <xdr:row>6</xdr:row>
      <xdr:rowOff>217714</xdr:rowOff>
    </xdr:from>
    <xdr:to>
      <xdr:col>6</xdr:col>
      <xdr:colOff>625928</xdr:colOff>
      <xdr:row>37</xdr:row>
      <xdr:rowOff>112938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C2097395-834D-4743-BD2D-07995DCF5253}"/>
            </a:ext>
          </a:extLst>
        </xdr:cNvPr>
        <xdr:cNvCxnSpPr>
          <a:stCxn id="32" idx="3"/>
        </xdr:cNvCxnSpPr>
      </xdr:nvCxnSpPr>
      <xdr:spPr>
        <a:xfrm flipV="1">
          <a:off x="10035908" y="1605643"/>
          <a:ext cx="863413" cy="68348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185</xdr:row>
      <xdr:rowOff>163286</xdr:rowOff>
    </xdr:from>
    <xdr:to>
      <xdr:col>1</xdr:col>
      <xdr:colOff>1795215</xdr:colOff>
      <xdr:row>224</xdr:row>
      <xdr:rowOff>149678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4CE4BBC-BA51-47C7-B097-1DB14B59E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957750"/>
          <a:ext cx="4897644" cy="8980714"/>
        </a:xfrm>
        <a:prstGeom prst="rect">
          <a:avLst/>
        </a:prstGeom>
      </xdr:spPr>
    </xdr:pic>
    <xdr:clientData/>
  </xdr:twoCellAnchor>
  <xdr:twoCellAnchor editAs="oneCell">
    <xdr:from>
      <xdr:col>1</xdr:col>
      <xdr:colOff>1551212</xdr:colOff>
      <xdr:row>186</xdr:row>
      <xdr:rowOff>176890</xdr:rowOff>
    </xdr:from>
    <xdr:to>
      <xdr:col>5</xdr:col>
      <xdr:colOff>340178</xdr:colOff>
      <xdr:row>224</xdr:row>
      <xdr:rowOff>149678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B954E267-D559-47E8-A087-FA0DB80CD0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9188"/>
        <a:stretch>
          <a:fillRect/>
        </a:stretch>
      </xdr:blipFill>
      <xdr:spPr>
        <a:xfrm>
          <a:off x="4653641" y="43202676"/>
          <a:ext cx="5279573" cy="87357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195</xdr:row>
      <xdr:rowOff>13607</xdr:rowOff>
    </xdr:from>
    <xdr:to>
      <xdr:col>5</xdr:col>
      <xdr:colOff>403411</xdr:colOff>
      <xdr:row>196</xdr:row>
      <xdr:rowOff>19054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EDD73590-DAB8-4E32-9197-C669651994C2}"/>
            </a:ext>
          </a:extLst>
        </xdr:cNvPr>
        <xdr:cNvSpPr/>
      </xdr:nvSpPr>
      <xdr:spPr>
        <a:xfrm>
          <a:off x="0" y="45121286"/>
          <a:ext cx="9996447" cy="23676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198</xdr:row>
      <xdr:rowOff>95250</xdr:rowOff>
    </xdr:from>
    <xdr:to>
      <xdr:col>5</xdr:col>
      <xdr:colOff>403411</xdr:colOff>
      <xdr:row>200</xdr:row>
      <xdr:rowOff>35382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EF909552-DC8D-45B5-8CFE-F590EE85EFC1}"/>
            </a:ext>
          </a:extLst>
        </xdr:cNvPr>
        <xdr:cNvSpPr/>
      </xdr:nvSpPr>
      <xdr:spPr>
        <a:xfrm>
          <a:off x="0" y="45896893"/>
          <a:ext cx="9996447" cy="402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43542</xdr:colOff>
      <xdr:row>187</xdr:row>
      <xdr:rowOff>111579</xdr:rowOff>
    </xdr:from>
    <xdr:to>
      <xdr:col>5</xdr:col>
      <xdr:colOff>446953</xdr:colOff>
      <xdr:row>189</xdr:row>
      <xdr:rowOff>95250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F11CC659-064A-4D0D-BC69-B105AF024DF0}"/>
            </a:ext>
          </a:extLst>
        </xdr:cNvPr>
        <xdr:cNvSpPr/>
      </xdr:nvSpPr>
      <xdr:spPr>
        <a:xfrm>
          <a:off x="43542" y="43368686"/>
          <a:ext cx="9996447" cy="4463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136072</xdr:colOff>
      <xdr:row>258</xdr:row>
      <xdr:rowOff>95251</xdr:rowOff>
    </xdr:from>
    <xdr:to>
      <xdr:col>30</xdr:col>
      <xdr:colOff>480333</xdr:colOff>
      <xdr:row>275</xdr:row>
      <xdr:rowOff>114300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4E3F8EAF-EE8A-663C-53F0-7BBABB02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9822" y="59857822"/>
          <a:ext cx="21380904" cy="3652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1074964</xdr:colOff>
      <xdr:row>257</xdr:row>
      <xdr:rowOff>163286</xdr:rowOff>
    </xdr:from>
    <xdr:to>
      <xdr:col>11</xdr:col>
      <xdr:colOff>1156607</xdr:colOff>
      <xdr:row>276</xdr:row>
      <xdr:rowOff>54428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60B4C69E-0DDF-4CBE-BC7C-2D78F865A1C7}"/>
            </a:ext>
          </a:extLst>
        </xdr:cNvPr>
        <xdr:cNvSpPr/>
      </xdr:nvSpPr>
      <xdr:spPr>
        <a:xfrm>
          <a:off x="16764000" y="59721750"/>
          <a:ext cx="1660071" cy="39324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152401</xdr:colOff>
      <xdr:row>257</xdr:row>
      <xdr:rowOff>138793</xdr:rowOff>
    </xdr:from>
    <xdr:to>
      <xdr:col>17</xdr:col>
      <xdr:colOff>451757</xdr:colOff>
      <xdr:row>276</xdr:row>
      <xdr:rowOff>29935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85CB5CEE-4C4C-463D-801D-8D8B674927A7}"/>
            </a:ext>
          </a:extLst>
        </xdr:cNvPr>
        <xdr:cNvSpPr/>
      </xdr:nvSpPr>
      <xdr:spPr>
        <a:xfrm>
          <a:off x="21039365" y="59697257"/>
          <a:ext cx="1660071" cy="39324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128</xdr:row>
      <xdr:rowOff>0</xdr:rowOff>
    </xdr:from>
    <xdr:to>
      <xdr:col>31</xdr:col>
      <xdr:colOff>494274</xdr:colOff>
      <xdr:row>147</xdr:row>
      <xdr:rowOff>56338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9A05FA0-2B99-9096-2A81-8F7DEABE4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66071" y="26493107"/>
          <a:ext cx="12155596" cy="3934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56969</xdr:colOff>
      <xdr:row>34</xdr:row>
      <xdr:rowOff>39142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6DC110-528C-406B-8B38-558642D9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906060" cy="7468642"/>
        </a:xfrm>
        <a:prstGeom prst="rect">
          <a:avLst/>
        </a:prstGeom>
      </xdr:spPr>
    </xdr:pic>
    <xdr:clientData/>
  </xdr:twoCellAnchor>
  <xdr:twoCellAnchor editAs="oneCell">
    <xdr:from>
      <xdr:col>7</xdr:col>
      <xdr:colOff>171144</xdr:colOff>
      <xdr:row>0</xdr:row>
      <xdr:rowOff>44825</xdr:rowOff>
    </xdr:from>
    <xdr:to>
      <xdr:col>14</xdr:col>
      <xdr:colOff>199534</xdr:colOff>
      <xdr:row>34</xdr:row>
      <xdr:rowOff>1941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B64075E-E19C-43D6-8BCA-F298CC56F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20235" y="44825"/>
          <a:ext cx="4877481" cy="73829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56027</xdr:rowOff>
    </xdr:from>
    <xdr:to>
      <xdr:col>14</xdr:col>
      <xdr:colOff>207817</xdr:colOff>
      <xdr:row>7</xdr:row>
      <xdr:rowOff>133450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61E5874-6F65-4D30-B791-6F676C078E80}"/>
            </a:ext>
          </a:extLst>
        </xdr:cNvPr>
        <xdr:cNvSpPr/>
      </xdr:nvSpPr>
      <xdr:spPr>
        <a:xfrm>
          <a:off x="0" y="1479174"/>
          <a:ext cx="9777641" cy="5032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9</xdr:row>
      <xdr:rowOff>152399</xdr:rowOff>
    </xdr:from>
    <xdr:to>
      <xdr:col>14</xdr:col>
      <xdr:colOff>207817</xdr:colOff>
      <xdr:row>11</xdr:row>
      <xdr:rowOff>22413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B236AE0-38C1-4B70-AA45-D6A8B3647F81}"/>
            </a:ext>
          </a:extLst>
        </xdr:cNvPr>
        <xdr:cNvSpPr/>
      </xdr:nvSpPr>
      <xdr:spPr>
        <a:xfrm>
          <a:off x="0" y="2427193"/>
          <a:ext cx="9777641" cy="2958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163287</xdr:colOff>
      <xdr:row>89</xdr:row>
      <xdr:rowOff>54429</xdr:rowOff>
    </xdr:from>
    <xdr:to>
      <xdr:col>15</xdr:col>
      <xdr:colOff>395145</xdr:colOff>
      <xdr:row>98</xdr:row>
      <xdr:rowOff>52028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3EF8F47-223E-A42E-962D-43A92E66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287" y="18587358"/>
          <a:ext cx="10437215" cy="1834563"/>
        </a:xfrm>
        <a:prstGeom prst="rect">
          <a:avLst/>
        </a:prstGeom>
      </xdr:spPr>
    </xdr:pic>
    <xdr:clientData/>
  </xdr:twoCellAnchor>
  <xdr:twoCellAnchor editAs="oneCell">
    <xdr:from>
      <xdr:col>16</xdr:col>
      <xdr:colOff>112059</xdr:colOff>
      <xdr:row>70</xdr:row>
      <xdr:rowOff>89647</xdr:rowOff>
    </xdr:from>
    <xdr:to>
      <xdr:col>29</xdr:col>
      <xdr:colOff>23376</xdr:colOff>
      <xdr:row>80</xdr:row>
      <xdr:rowOff>37270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6D30086-78FC-7020-2219-8572906E8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49000" y="15352059"/>
          <a:ext cx="10926700" cy="2076740"/>
        </a:xfrm>
        <a:prstGeom prst="rect">
          <a:avLst/>
        </a:prstGeom>
      </xdr:spPr>
    </xdr:pic>
    <xdr:clientData/>
  </xdr:twoCellAnchor>
  <xdr:twoCellAnchor editAs="oneCell">
    <xdr:from>
      <xdr:col>16</xdr:col>
      <xdr:colOff>134471</xdr:colOff>
      <xdr:row>80</xdr:row>
      <xdr:rowOff>67235</xdr:rowOff>
    </xdr:from>
    <xdr:to>
      <xdr:col>26</xdr:col>
      <xdr:colOff>362673</xdr:colOff>
      <xdr:row>84</xdr:row>
      <xdr:rowOff>139642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8AB7F71-FDA6-2D25-0E84-E916DAB8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71412" y="17458764"/>
          <a:ext cx="9192908" cy="924054"/>
        </a:xfrm>
        <a:prstGeom prst="rect">
          <a:avLst/>
        </a:prstGeom>
      </xdr:spPr>
    </xdr:pic>
    <xdr:clientData/>
  </xdr:twoCellAnchor>
  <xdr:twoCellAnchor editAs="oneCell">
    <xdr:from>
      <xdr:col>16</xdr:col>
      <xdr:colOff>112059</xdr:colOff>
      <xdr:row>84</xdr:row>
      <xdr:rowOff>190500</xdr:rowOff>
    </xdr:from>
    <xdr:to>
      <xdr:col>28</xdr:col>
      <xdr:colOff>468777</xdr:colOff>
      <xdr:row>88</xdr:row>
      <xdr:rowOff>148590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0E9868E-3554-E044-041A-F9846AD9D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0" y="18433676"/>
          <a:ext cx="10688542" cy="809738"/>
        </a:xfrm>
        <a:prstGeom prst="rect">
          <a:avLst/>
        </a:prstGeom>
      </xdr:spPr>
    </xdr:pic>
    <xdr:clientData/>
  </xdr:twoCellAnchor>
  <xdr:twoCellAnchor editAs="oneCell">
    <xdr:from>
      <xdr:col>16</xdr:col>
      <xdr:colOff>112059</xdr:colOff>
      <xdr:row>88</xdr:row>
      <xdr:rowOff>156881</xdr:rowOff>
    </xdr:from>
    <xdr:to>
      <xdr:col>29</xdr:col>
      <xdr:colOff>271060</xdr:colOff>
      <xdr:row>92</xdr:row>
      <xdr:rowOff>105446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BEDBDBC-EEDD-09A5-FEC5-2D0458B1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49000" y="19251705"/>
          <a:ext cx="11174384" cy="800212"/>
        </a:xfrm>
        <a:prstGeom prst="rect">
          <a:avLst/>
        </a:prstGeom>
      </xdr:spPr>
    </xdr:pic>
    <xdr:clientData/>
  </xdr:twoCellAnchor>
  <xdr:twoCellAnchor editAs="oneCell">
    <xdr:from>
      <xdr:col>16</xdr:col>
      <xdr:colOff>435429</xdr:colOff>
      <xdr:row>106</xdr:row>
      <xdr:rowOff>54429</xdr:rowOff>
    </xdr:from>
    <xdr:to>
      <xdr:col>31</xdr:col>
      <xdr:colOff>378864</xdr:colOff>
      <xdr:row>112</xdr:row>
      <xdr:rowOff>68036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93232CF-F360-50FA-8A6A-C59CDB63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21143" y="22057179"/>
          <a:ext cx="12285114" cy="1238250"/>
        </a:xfrm>
        <a:prstGeom prst="rect">
          <a:avLst/>
        </a:prstGeom>
      </xdr:spPr>
    </xdr:pic>
    <xdr:clientData/>
  </xdr:twoCellAnchor>
  <xdr:twoCellAnchor>
    <xdr:from>
      <xdr:col>16</xdr:col>
      <xdr:colOff>517072</xdr:colOff>
      <xdr:row>109</xdr:row>
      <xdr:rowOff>108858</xdr:rowOff>
    </xdr:from>
    <xdr:to>
      <xdr:col>20</xdr:col>
      <xdr:colOff>585107</xdr:colOff>
      <xdr:row>110</xdr:row>
      <xdr:rowOff>190500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B8BEFF82-ED12-439A-940E-160B0DA716FC}"/>
            </a:ext>
          </a:extLst>
        </xdr:cNvPr>
        <xdr:cNvSpPr/>
      </xdr:nvSpPr>
      <xdr:spPr>
        <a:xfrm>
          <a:off x="11402786" y="22723929"/>
          <a:ext cx="492578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193222</xdr:colOff>
      <xdr:row>128</xdr:row>
      <xdr:rowOff>179613</xdr:rowOff>
    </xdr:from>
    <xdr:to>
      <xdr:col>23</xdr:col>
      <xdr:colOff>544285</xdr:colOff>
      <xdr:row>147</xdr:row>
      <xdr:rowOff>136070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CC431D0E-0071-4D05-8E02-3AF7A30F15C8}"/>
            </a:ext>
          </a:extLst>
        </xdr:cNvPr>
        <xdr:cNvSpPr/>
      </xdr:nvSpPr>
      <xdr:spPr>
        <a:xfrm>
          <a:off x="16617043" y="26672720"/>
          <a:ext cx="1711778" cy="38344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59872</xdr:colOff>
      <xdr:row>141</xdr:row>
      <xdr:rowOff>100692</xdr:rowOff>
    </xdr:from>
    <xdr:to>
      <xdr:col>32</xdr:col>
      <xdr:colOff>81643</xdr:colOff>
      <xdr:row>143</xdr:row>
      <xdr:rowOff>54428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A232EB6-AD42-4B11-9F07-CD02A8D764E6}"/>
            </a:ext>
          </a:extLst>
        </xdr:cNvPr>
        <xdr:cNvSpPr/>
      </xdr:nvSpPr>
      <xdr:spPr>
        <a:xfrm>
          <a:off x="11625943" y="29247192"/>
          <a:ext cx="12363450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17</xdr:col>
      <xdr:colOff>81642</xdr:colOff>
      <xdr:row>155</xdr:row>
      <xdr:rowOff>108857</xdr:rowOff>
    </xdr:from>
    <xdr:to>
      <xdr:col>30</xdr:col>
      <xdr:colOff>303640</xdr:colOff>
      <xdr:row>160</xdr:row>
      <xdr:rowOff>155270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5010D00-1304-F3F6-1E90-4D674069C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47713" y="32112857"/>
          <a:ext cx="11202963" cy="1066949"/>
        </a:xfrm>
        <a:prstGeom prst="rect">
          <a:avLst/>
        </a:prstGeom>
      </xdr:spPr>
    </xdr:pic>
    <xdr:clientData/>
  </xdr:twoCellAnchor>
  <xdr:twoCellAnchor editAs="oneCell">
    <xdr:from>
      <xdr:col>17</xdr:col>
      <xdr:colOff>40823</xdr:colOff>
      <xdr:row>180</xdr:row>
      <xdr:rowOff>136069</xdr:rowOff>
    </xdr:from>
    <xdr:to>
      <xdr:col>31</xdr:col>
      <xdr:colOff>664615</xdr:colOff>
      <xdr:row>186</xdr:row>
      <xdr:rowOff>149677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232AED53-6396-4F41-97F1-C8016FC4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06894" y="37242748"/>
          <a:ext cx="12285114" cy="1238250"/>
        </a:xfrm>
        <a:prstGeom prst="rect">
          <a:avLst/>
        </a:prstGeom>
      </xdr:spPr>
    </xdr:pic>
    <xdr:clientData/>
  </xdr:twoCellAnchor>
  <xdr:twoCellAnchor>
    <xdr:from>
      <xdr:col>17</xdr:col>
      <xdr:colOff>1877788</xdr:colOff>
      <xdr:row>184</xdr:row>
      <xdr:rowOff>13606</xdr:rowOff>
    </xdr:from>
    <xdr:to>
      <xdr:col>18</xdr:col>
      <xdr:colOff>938895</xdr:colOff>
      <xdr:row>186</xdr:row>
      <xdr:rowOff>81641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EE47124D-3D46-4C6B-BAC5-5A348610DE1E}"/>
            </a:ext>
          </a:extLst>
        </xdr:cNvPr>
        <xdr:cNvSpPr/>
      </xdr:nvSpPr>
      <xdr:spPr>
        <a:xfrm>
          <a:off x="13443859" y="37936713"/>
          <a:ext cx="1224643" cy="4762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587831</xdr:colOff>
      <xdr:row>171</xdr:row>
      <xdr:rowOff>138792</xdr:rowOff>
    </xdr:from>
    <xdr:to>
      <xdr:col>17</xdr:col>
      <xdr:colOff>1132117</xdr:colOff>
      <xdr:row>180</xdr:row>
      <xdr:rowOff>68035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8DCE0C59-D703-495F-B5F0-FEFF7B8D9A4E}"/>
            </a:ext>
          </a:extLst>
        </xdr:cNvPr>
        <xdr:cNvSpPr/>
      </xdr:nvSpPr>
      <xdr:spPr>
        <a:xfrm>
          <a:off x="11473545" y="35408506"/>
          <a:ext cx="1224643" cy="17662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E6DB-54F4-4DB6-94C9-F21FFD53592E}">
  <dimension ref="A1:AD73"/>
  <sheetViews>
    <sheetView topLeftCell="F1" workbookViewId="0">
      <selection activeCell="J3" sqref="J3:J5"/>
    </sheetView>
  </sheetViews>
  <sheetFormatPr defaultColWidth="9" defaultRowHeight="12" x14ac:dyDescent="0.3"/>
  <cols>
    <col min="1" max="2" width="37.625" style="6" customWidth="1"/>
    <col min="3" max="4" width="8.625" style="6" customWidth="1"/>
    <col min="5" max="5" width="27.375" style="3" bestFit="1" customWidth="1"/>
    <col min="6" max="6" width="9" style="3"/>
    <col min="7" max="8" width="25.625" style="3" customWidth="1"/>
    <col min="9" max="14" width="10.625" style="3" customWidth="1"/>
    <col min="15" max="18" width="10.625" style="4" customWidth="1"/>
    <col min="19" max="19" width="14.25" style="4" bestFit="1" customWidth="1"/>
    <col min="20" max="20" width="9" style="3"/>
    <col min="21" max="21" width="37.5" style="3" bestFit="1" customWidth="1"/>
    <col min="22" max="22" width="10.75" style="3" bestFit="1" customWidth="1"/>
    <col min="23" max="26" width="9" style="3"/>
    <col min="27" max="27" width="37.5" style="3" bestFit="1" customWidth="1"/>
    <col min="28" max="28" width="10.75" style="3" bestFit="1" customWidth="1"/>
    <col min="29" max="16384" width="9" style="3"/>
  </cols>
  <sheetData>
    <row r="1" spans="1:30" ht="18" customHeight="1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90" t="s">
        <v>77</v>
      </c>
      <c r="G1" s="187" t="s">
        <v>146</v>
      </c>
      <c r="H1" s="187" t="s">
        <v>78</v>
      </c>
      <c r="W1" s="4"/>
      <c r="X1" s="4"/>
      <c r="AC1" s="4"/>
      <c r="AD1" s="4"/>
    </row>
    <row r="2" spans="1:30" ht="18" customHeight="1" x14ac:dyDescent="0.3">
      <c r="A2" s="189"/>
      <c r="B2" s="189"/>
      <c r="C2" s="189"/>
      <c r="D2" s="189"/>
      <c r="E2" s="189"/>
      <c r="G2" s="187"/>
      <c r="H2" s="187"/>
      <c r="I2" s="4"/>
      <c r="J2" s="4"/>
      <c r="K2" s="4"/>
      <c r="L2" s="4"/>
      <c r="M2" s="4"/>
      <c r="N2" s="4"/>
      <c r="V2" s="4"/>
      <c r="W2" s="4"/>
      <c r="X2" s="4"/>
      <c r="AA2" s="4"/>
      <c r="AB2" s="4"/>
      <c r="AC2" s="4"/>
      <c r="AD2" s="4"/>
    </row>
    <row r="3" spans="1:30" ht="18" customHeight="1" x14ac:dyDescent="0.3">
      <c r="A3" s="1" t="s">
        <v>4</v>
      </c>
      <c r="B3" s="1"/>
      <c r="C3" s="1"/>
      <c r="D3" s="5"/>
      <c r="E3" s="2"/>
      <c r="G3" s="4" t="s">
        <v>147</v>
      </c>
      <c r="H3" s="4" t="s">
        <v>1005</v>
      </c>
      <c r="I3" s="4"/>
      <c r="J3" s="7" t="s">
        <v>151</v>
      </c>
      <c r="K3" s="4"/>
      <c r="L3" s="4"/>
      <c r="V3" s="4"/>
      <c r="W3" s="4"/>
      <c r="X3" s="4"/>
      <c r="AA3" s="4"/>
      <c r="AB3" s="4"/>
      <c r="AC3" s="4"/>
      <c r="AD3" s="4"/>
    </row>
    <row r="4" spans="1:30" ht="18" customHeight="1" x14ac:dyDescent="0.2">
      <c r="A4" s="11" t="s">
        <v>5</v>
      </c>
      <c r="B4" s="12" t="s">
        <v>6</v>
      </c>
      <c r="C4" s="13">
        <v>30</v>
      </c>
      <c r="D4" s="13" t="s">
        <v>7</v>
      </c>
      <c r="E4" s="14" t="s">
        <v>79</v>
      </c>
      <c r="G4" s="4" t="s">
        <v>147</v>
      </c>
      <c r="H4" s="4" t="s">
        <v>1005</v>
      </c>
      <c r="J4" s="8" t="s">
        <v>152</v>
      </c>
      <c r="K4" s="4"/>
      <c r="L4" s="4"/>
      <c r="V4" s="4"/>
      <c r="W4" s="4"/>
      <c r="X4" s="4"/>
      <c r="AA4" s="4"/>
      <c r="AB4" s="4"/>
      <c r="AC4" s="4"/>
      <c r="AD4" s="4"/>
    </row>
    <row r="5" spans="1:30" ht="18" customHeight="1" x14ac:dyDescent="0.2">
      <c r="A5" s="15" t="s">
        <v>5</v>
      </c>
      <c r="B5" s="15" t="s">
        <v>8</v>
      </c>
      <c r="C5" s="16">
        <v>210</v>
      </c>
      <c r="D5" s="16" t="s">
        <v>9</v>
      </c>
      <c r="E5" s="17" t="s">
        <v>80</v>
      </c>
      <c r="G5" s="4" t="s">
        <v>147</v>
      </c>
      <c r="H5" s="4" t="s">
        <v>1005</v>
      </c>
      <c r="I5" s="4"/>
      <c r="J5" t="s">
        <v>162</v>
      </c>
      <c r="K5" s="4"/>
      <c r="L5" s="4"/>
      <c r="M5" s="4"/>
      <c r="N5" s="4"/>
      <c r="V5" s="4"/>
      <c r="W5" s="4"/>
      <c r="X5" s="4"/>
      <c r="AA5" s="4"/>
      <c r="AB5" s="4"/>
      <c r="AC5" s="4"/>
      <c r="AD5" s="4"/>
    </row>
    <row r="6" spans="1:30" ht="18" customHeight="1" x14ac:dyDescent="0.2">
      <c r="A6" s="18" t="s">
        <v>5</v>
      </c>
      <c r="B6" s="19" t="s">
        <v>81</v>
      </c>
      <c r="C6" s="16">
        <v>485</v>
      </c>
      <c r="D6" s="16" t="s">
        <v>9</v>
      </c>
      <c r="E6" s="17" t="s">
        <v>82</v>
      </c>
      <c r="G6" s="4" t="s">
        <v>147</v>
      </c>
      <c r="H6" s="4" t="s">
        <v>1005</v>
      </c>
      <c r="I6" s="4"/>
      <c r="K6" s="4"/>
      <c r="L6" s="4"/>
      <c r="M6" s="4"/>
      <c r="N6" s="4"/>
      <c r="V6" s="4"/>
      <c r="W6" s="4"/>
      <c r="X6" s="4"/>
      <c r="AA6" s="4"/>
      <c r="AB6" s="4"/>
      <c r="AC6" s="4"/>
      <c r="AD6" s="4"/>
    </row>
    <row r="7" spans="1:30" ht="18" customHeight="1" x14ac:dyDescent="0.2">
      <c r="A7" s="18" t="s">
        <v>5</v>
      </c>
      <c r="B7" s="19" t="s">
        <v>83</v>
      </c>
      <c r="C7" s="16">
        <v>1095</v>
      </c>
      <c r="D7" s="16" t="s">
        <v>9</v>
      </c>
      <c r="E7" s="17" t="s">
        <v>84</v>
      </c>
      <c r="G7" s="4" t="s">
        <v>147</v>
      </c>
      <c r="H7" s="4" t="s">
        <v>1005</v>
      </c>
      <c r="J7" s="8" t="s">
        <v>153</v>
      </c>
      <c r="V7" s="4"/>
      <c r="W7" s="4"/>
      <c r="X7" s="4"/>
      <c r="AA7" s="4"/>
      <c r="AB7" s="4"/>
      <c r="AC7" s="4"/>
      <c r="AD7" s="4"/>
    </row>
    <row r="8" spans="1:30" ht="18" customHeight="1" x14ac:dyDescent="0.2">
      <c r="A8" s="18" t="s">
        <v>5</v>
      </c>
      <c r="B8" s="19" t="s">
        <v>10</v>
      </c>
      <c r="C8" s="16">
        <v>390</v>
      </c>
      <c r="D8" s="16" t="s">
        <v>9</v>
      </c>
      <c r="E8" s="17" t="s">
        <v>85</v>
      </c>
      <c r="G8" s="4" t="s">
        <v>147</v>
      </c>
      <c r="H8" s="4" t="s">
        <v>1005</v>
      </c>
      <c r="I8" s="4"/>
      <c r="J8" s="4"/>
      <c r="K8" s="4"/>
      <c r="L8" s="4"/>
      <c r="V8" s="4"/>
      <c r="W8" s="4"/>
      <c r="X8" s="4"/>
      <c r="AA8" s="4"/>
      <c r="AB8" s="4"/>
      <c r="AC8" s="4"/>
      <c r="AD8" s="4"/>
    </row>
    <row r="9" spans="1:30" ht="18" customHeight="1" x14ac:dyDescent="0.2">
      <c r="A9" s="18" t="s">
        <v>86</v>
      </c>
      <c r="B9" s="19" t="s">
        <v>87</v>
      </c>
      <c r="C9" s="16">
        <v>1040</v>
      </c>
      <c r="D9" s="16" t="s">
        <v>9</v>
      </c>
      <c r="E9" s="17" t="s">
        <v>88</v>
      </c>
      <c r="G9" s="4" t="s">
        <v>147</v>
      </c>
      <c r="H9" s="4" t="s">
        <v>1005</v>
      </c>
      <c r="J9" s="8" t="s">
        <v>154</v>
      </c>
      <c r="V9" s="4"/>
      <c r="W9" s="4"/>
      <c r="X9" s="4"/>
      <c r="Y9" s="4"/>
      <c r="AA9" s="4"/>
      <c r="AB9" s="4"/>
      <c r="AC9" s="4"/>
      <c r="AD9" s="4"/>
    </row>
    <row r="10" spans="1:30" ht="18" customHeight="1" x14ac:dyDescent="0.2">
      <c r="A10" s="15" t="s">
        <v>11</v>
      </c>
      <c r="B10" s="15" t="s">
        <v>13</v>
      </c>
      <c r="C10" s="16">
        <v>170</v>
      </c>
      <c r="D10" s="16" t="s">
        <v>9</v>
      </c>
      <c r="E10" s="17" t="s">
        <v>89</v>
      </c>
      <c r="G10" s="4" t="s">
        <v>147</v>
      </c>
      <c r="H10" s="4" t="s">
        <v>1005</v>
      </c>
      <c r="I10" s="4"/>
      <c r="J10" s="8" t="s">
        <v>163</v>
      </c>
      <c r="K10" s="4"/>
      <c r="L10" s="4"/>
      <c r="M10" s="4"/>
      <c r="N10" s="4"/>
      <c r="V10" s="4"/>
      <c r="W10" s="4"/>
      <c r="X10" s="4"/>
      <c r="Y10" s="4"/>
      <c r="AA10" s="4"/>
      <c r="AB10" s="4"/>
      <c r="AC10" s="4"/>
      <c r="AD10" s="4"/>
    </row>
    <row r="11" spans="1:30" ht="18" customHeight="1" x14ac:dyDescent="0.2">
      <c r="A11" s="18" t="s">
        <v>11</v>
      </c>
      <c r="B11" s="19" t="s">
        <v>14</v>
      </c>
      <c r="C11" s="16">
        <v>605</v>
      </c>
      <c r="D11" s="16" t="s">
        <v>9</v>
      </c>
      <c r="E11" s="17" t="s">
        <v>90</v>
      </c>
      <c r="G11" s="4" t="s">
        <v>147</v>
      </c>
      <c r="H11" s="4" t="s">
        <v>1005</v>
      </c>
      <c r="V11" s="4"/>
      <c r="W11" s="4"/>
      <c r="X11" s="4"/>
      <c r="Y11" s="4"/>
      <c r="AA11" s="4"/>
      <c r="AB11" s="4"/>
      <c r="AC11" s="4"/>
      <c r="AD11" s="4"/>
    </row>
    <row r="12" spans="1:30" ht="18" customHeight="1" x14ac:dyDescent="0.2">
      <c r="A12" s="18" t="s">
        <v>11</v>
      </c>
      <c r="B12" s="19" t="s">
        <v>91</v>
      </c>
      <c r="C12" s="16">
        <v>545</v>
      </c>
      <c r="D12" s="16" t="s">
        <v>9</v>
      </c>
      <c r="E12" s="17" t="s">
        <v>92</v>
      </c>
      <c r="G12" s="4" t="s">
        <v>147</v>
      </c>
      <c r="H12" s="4" t="s">
        <v>1005</v>
      </c>
      <c r="I12" s="4"/>
      <c r="J12" s="8" t="s">
        <v>155</v>
      </c>
      <c r="K12" s="4"/>
      <c r="L12" s="4"/>
      <c r="V12" s="4"/>
      <c r="W12" s="4"/>
      <c r="X12" s="4"/>
      <c r="Y12" s="4"/>
    </row>
    <row r="13" spans="1:30" ht="18" customHeight="1" x14ac:dyDescent="0.2">
      <c r="A13" s="18" t="s">
        <v>11</v>
      </c>
      <c r="B13" s="19" t="s">
        <v>93</v>
      </c>
      <c r="C13" s="16">
        <v>555</v>
      </c>
      <c r="D13" s="16" t="s">
        <v>9</v>
      </c>
      <c r="E13" s="17" t="s">
        <v>94</v>
      </c>
      <c r="G13" s="4" t="s">
        <v>147</v>
      </c>
      <c r="H13" s="4" t="s">
        <v>1005</v>
      </c>
      <c r="J13" s="53" t="s">
        <v>158</v>
      </c>
      <c r="K13" s="51"/>
      <c r="V13" s="4"/>
      <c r="W13" s="4"/>
      <c r="X13" s="4"/>
      <c r="Y13" s="4"/>
    </row>
    <row r="14" spans="1:30" ht="18" customHeight="1" x14ac:dyDescent="0.2">
      <c r="A14" s="18" t="s">
        <v>95</v>
      </c>
      <c r="B14" s="19" t="s">
        <v>12</v>
      </c>
      <c r="C14" s="16">
        <v>60</v>
      </c>
      <c r="D14" s="16" t="s">
        <v>9</v>
      </c>
      <c r="E14" s="17" t="s">
        <v>96</v>
      </c>
      <c r="G14" s="4" t="s">
        <v>147</v>
      </c>
      <c r="H14" s="4" t="s">
        <v>1005</v>
      </c>
      <c r="I14" s="4"/>
      <c r="J14" s="54" t="s">
        <v>156</v>
      </c>
      <c r="K14" s="51"/>
      <c r="L14" s="4"/>
      <c r="M14" s="4"/>
      <c r="N14" s="4"/>
      <c r="V14" s="4"/>
      <c r="W14" s="4"/>
      <c r="X14" s="4"/>
      <c r="Y14" s="4"/>
    </row>
    <row r="15" spans="1:30" ht="18" customHeight="1" x14ac:dyDescent="0.2">
      <c r="A15" s="18" t="s">
        <v>15</v>
      </c>
      <c r="B15" s="19" t="s">
        <v>97</v>
      </c>
      <c r="C15" s="16">
        <v>790</v>
      </c>
      <c r="D15" s="16" t="s">
        <v>9</v>
      </c>
      <c r="E15" s="17" t="s">
        <v>98</v>
      </c>
      <c r="G15" s="4" t="s">
        <v>147</v>
      </c>
      <c r="H15" s="4" t="s">
        <v>1005</v>
      </c>
      <c r="J15" s="55" t="s">
        <v>157</v>
      </c>
      <c r="K15" s="51"/>
      <c r="V15" s="4"/>
      <c r="W15" s="4"/>
      <c r="X15" s="4"/>
      <c r="Y15" s="4"/>
    </row>
    <row r="16" spans="1:30" ht="18" customHeight="1" x14ac:dyDescent="0.2">
      <c r="A16" s="18" t="s">
        <v>15</v>
      </c>
      <c r="B16" s="19" t="s">
        <v>99</v>
      </c>
      <c r="C16" s="16">
        <v>30</v>
      </c>
      <c r="D16" s="16" t="s">
        <v>9</v>
      </c>
      <c r="E16" s="17" t="s">
        <v>100</v>
      </c>
      <c r="G16" s="4" t="s">
        <v>147</v>
      </c>
      <c r="H16" s="4" t="s">
        <v>1005</v>
      </c>
      <c r="J16" s="56" t="s">
        <v>159</v>
      </c>
      <c r="K16" s="51"/>
      <c r="V16" s="4"/>
      <c r="W16" s="4"/>
      <c r="X16" s="4"/>
    </row>
    <row r="17" spans="1:24" ht="18" customHeight="1" x14ac:dyDescent="0.2">
      <c r="A17" s="15" t="s">
        <v>101</v>
      </c>
      <c r="B17" s="15" t="s">
        <v>102</v>
      </c>
      <c r="C17" s="16">
        <v>30</v>
      </c>
      <c r="D17" s="16" t="s">
        <v>9</v>
      </c>
      <c r="E17" s="17" t="s">
        <v>103</v>
      </c>
      <c r="G17" s="4" t="s">
        <v>147</v>
      </c>
      <c r="H17" s="4" t="s">
        <v>1005</v>
      </c>
      <c r="J17" s="57" t="s">
        <v>160</v>
      </c>
      <c r="K17" s="51"/>
      <c r="V17" s="4"/>
      <c r="W17" s="4"/>
      <c r="X17" s="4"/>
    </row>
    <row r="18" spans="1:24" ht="18" customHeight="1" x14ac:dyDescent="0.2">
      <c r="A18" s="18" t="s">
        <v>16</v>
      </c>
      <c r="B18" s="19" t="s">
        <v>104</v>
      </c>
      <c r="C18" s="16">
        <v>210</v>
      </c>
      <c r="D18" s="16" t="s">
        <v>9</v>
      </c>
      <c r="E18" s="17" t="s">
        <v>105</v>
      </c>
      <c r="G18" s="4" t="s">
        <v>147</v>
      </c>
      <c r="H18" s="4" t="s">
        <v>1005</v>
      </c>
      <c r="J18" s="52" t="s">
        <v>161</v>
      </c>
      <c r="K18" s="51"/>
      <c r="V18" s="4"/>
      <c r="W18" s="4"/>
      <c r="X18" s="4"/>
    </row>
    <row r="19" spans="1:24" ht="18" customHeight="1" x14ac:dyDescent="0.2">
      <c r="A19" s="18" t="s">
        <v>16</v>
      </c>
      <c r="B19" s="19" t="s">
        <v>106</v>
      </c>
      <c r="C19" s="16">
        <v>2595</v>
      </c>
      <c r="D19" s="16" t="s">
        <v>9</v>
      </c>
      <c r="E19" s="17" t="s">
        <v>107</v>
      </c>
      <c r="G19" s="4" t="s">
        <v>147</v>
      </c>
      <c r="H19" s="4" t="s">
        <v>1005</v>
      </c>
      <c r="V19" s="4"/>
      <c r="W19" s="4"/>
      <c r="X19" s="4"/>
    </row>
    <row r="20" spans="1:24" ht="18" customHeight="1" x14ac:dyDescent="0.2">
      <c r="A20" s="18" t="s">
        <v>16</v>
      </c>
      <c r="B20" s="19" t="s">
        <v>17</v>
      </c>
      <c r="C20" s="16">
        <v>390</v>
      </c>
      <c r="D20" s="16" t="s">
        <v>9</v>
      </c>
      <c r="E20" s="17" t="s">
        <v>108</v>
      </c>
      <c r="G20" s="4" t="s">
        <v>147</v>
      </c>
      <c r="H20" s="4" t="s">
        <v>1005</v>
      </c>
      <c r="V20" s="4"/>
      <c r="W20" s="4"/>
      <c r="X20" s="4"/>
    </row>
    <row r="21" spans="1:24" ht="18" customHeight="1" x14ac:dyDescent="0.2">
      <c r="A21" s="20" t="s">
        <v>18</v>
      </c>
      <c r="B21" s="21" t="s">
        <v>19</v>
      </c>
      <c r="C21" s="22">
        <v>36</v>
      </c>
      <c r="D21" s="23" t="s">
        <v>9</v>
      </c>
      <c r="E21" s="24" t="s">
        <v>109</v>
      </c>
      <c r="G21" s="4" t="s">
        <v>150</v>
      </c>
      <c r="H21" s="4"/>
      <c r="V21" s="4"/>
      <c r="W21" s="4"/>
      <c r="X21" s="4"/>
    </row>
    <row r="22" spans="1:24" ht="18" customHeight="1" x14ac:dyDescent="0.2">
      <c r="A22" s="20" t="s">
        <v>18</v>
      </c>
      <c r="B22" s="21" t="s">
        <v>20</v>
      </c>
      <c r="C22" s="23">
        <v>72</v>
      </c>
      <c r="D22" s="23" t="s">
        <v>9</v>
      </c>
      <c r="E22" s="24" t="s">
        <v>110</v>
      </c>
      <c r="G22" s="4" t="s">
        <v>150</v>
      </c>
      <c r="H22" s="4"/>
    </row>
    <row r="23" spans="1:24" ht="18" customHeight="1" x14ac:dyDescent="0.2">
      <c r="A23" s="25" t="s">
        <v>18</v>
      </c>
      <c r="B23" s="25" t="s">
        <v>21</v>
      </c>
      <c r="C23" s="23">
        <v>24</v>
      </c>
      <c r="D23" s="23" t="s">
        <v>9</v>
      </c>
      <c r="E23" s="24" t="s">
        <v>111</v>
      </c>
      <c r="G23" s="4" t="s">
        <v>150</v>
      </c>
      <c r="H23" s="4"/>
    </row>
    <row r="24" spans="1:24" ht="18" customHeight="1" x14ac:dyDescent="0.2">
      <c r="A24" s="20" t="s">
        <v>18</v>
      </c>
      <c r="B24" s="21" t="s">
        <v>22</v>
      </c>
      <c r="C24" s="23">
        <v>826</v>
      </c>
      <c r="D24" s="23" t="s">
        <v>9</v>
      </c>
      <c r="E24" s="24" t="s">
        <v>112</v>
      </c>
      <c r="G24" s="4" t="s">
        <v>150</v>
      </c>
      <c r="H24" s="4"/>
    </row>
    <row r="25" spans="1:24" ht="18" customHeight="1" x14ac:dyDescent="0.2">
      <c r="A25" s="20" t="s">
        <v>18</v>
      </c>
      <c r="B25" s="21" t="s">
        <v>23</v>
      </c>
      <c r="C25" s="23">
        <v>516</v>
      </c>
      <c r="D25" s="23" t="s">
        <v>9</v>
      </c>
      <c r="E25" s="24" t="s">
        <v>113</v>
      </c>
      <c r="G25" s="4" t="s">
        <v>150</v>
      </c>
      <c r="H25" s="4"/>
    </row>
    <row r="26" spans="1:24" ht="18" customHeight="1" x14ac:dyDescent="0.2">
      <c r="A26" s="25" t="s">
        <v>18</v>
      </c>
      <c r="B26" s="25" t="s">
        <v>24</v>
      </c>
      <c r="C26" s="23">
        <v>462</v>
      </c>
      <c r="D26" s="23" t="s">
        <v>9</v>
      </c>
      <c r="E26" s="24" t="s">
        <v>114</v>
      </c>
      <c r="G26" s="4" t="s">
        <v>150</v>
      </c>
      <c r="H26" s="4"/>
    </row>
    <row r="27" spans="1:24" x14ac:dyDescent="0.3">
      <c r="G27" s="4"/>
      <c r="H27" s="4"/>
    </row>
    <row r="28" spans="1:24" ht="18" customHeight="1" x14ac:dyDescent="0.3">
      <c r="A28" s="1" t="s">
        <v>26</v>
      </c>
      <c r="B28" s="1"/>
      <c r="C28" s="1"/>
      <c r="D28" s="1"/>
      <c r="E28" s="2"/>
      <c r="G28" s="4"/>
      <c r="H28" s="4"/>
    </row>
    <row r="29" spans="1:24" ht="18" customHeight="1" x14ac:dyDescent="0.2">
      <c r="A29" s="26" t="s">
        <v>27</v>
      </c>
      <c r="B29" s="26" t="s">
        <v>28</v>
      </c>
      <c r="C29" s="27">
        <v>4</v>
      </c>
      <c r="D29" s="28" t="s">
        <v>25</v>
      </c>
      <c r="E29" s="10" t="s">
        <v>115</v>
      </c>
      <c r="G29" s="4" t="s">
        <v>148</v>
      </c>
      <c r="H29" s="4" t="s">
        <v>149</v>
      </c>
    </row>
    <row r="30" spans="1:24" ht="18" customHeight="1" x14ac:dyDescent="0.2">
      <c r="A30" s="29" t="s">
        <v>27</v>
      </c>
      <c r="B30" s="29" t="s">
        <v>29</v>
      </c>
      <c r="C30" s="30">
        <v>5</v>
      </c>
      <c r="D30" s="30" t="s">
        <v>25</v>
      </c>
      <c r="E30" s="10" t="s">
        <v>116</v>
      </c>
      <c r="G30" s="4" t="s">
        <v>148</v>
      </c>
      <c r="H30" s="4" t="s">
        <v>149</v>
      </c>
    </row>
    <row r="31" spans="1:24" ht="18" customHeight="1" x14ac:dyDescent="0.2">
      <c r="A31" s="26" t="s">
        <v>27</v>
      </c>
      <c r="B31" s="26" t="s">
        <v>30</v>
      </c>
      <c r="C31" s="28">
        <v>9</v>
      </c>
      <c r="D31" s="28" t="s">
        <v>25</v>
      </c>
      <c r="E31" s="10" t="s">
        <v>117</v>
      </c>
      <c r="G31" s="4" t="s">
        <v>148</v>
      </c>
      <c r="H31" s="4" t="s">
        <v>149</v>
      </c>
    </row>
    <row r="32" spans="1:24" ht="18" customHeight="1" x14ac:dyDescent="0.2">
      <c r="A32" s="26" t="s">
        <v>27</v>
      </c>
      <c r="B32" s="26" t="s">
        <v>31</v>
      </c>
      <c r="C32" s="28">
        <v>10</v>
      </c>
      <c r="D32" s="28" t="s">
        <v>25</v>
      </c>
      <c r="E32" s="10" t="s">
        <v>118</v>
      </c>
      <c r="G32" s="4" t="s">
        <v>148</v>
      </c>
      <c r="H32" s="4" t="s">
        <v>149</v>
      </c>
    </row>
    <row r="33" spans="1:8" ht="18" customHeight="1" x14ac:dyDescent="0.2">
      <c r="A33" s="26" t="s">
        <v>27</v>
      </c>
      <c r="B33" s="26" t="s">
        <v>32</v>
      </c>
      <c r="C33" s="28">
        <v>14</v>
      </c>
      <c r="D33" s="28" t="s">
        <v>25</v>
      </c>
      <c r="E33" s="10" t="s">
        <v>119</v>
      </c>
      <c r="G33" s="4" t="s">
        <v>148</v>
      </c>
      <c r="H33" s="4" t="s">
        <v>149</v>
      </c>
    </row>
    <row r="34" spans="1:8" ht="18" customHeight="1" x14ac:dyDescent="0.2">
      <c r="A34" s="26" t="s">
        <v>27</v>
      </c>
      <c r="B34" s="26" t="s">
        <v>33</v>
      </c>
      <c r="C34" s="28">
        <v>11</v>
      </c>
      <c r="D34" s="28" t="s">
        <v>25</v>
      </c>
      <c r="E34" s="10" t="s">
        <v>120</v>
      </c>
      <c r="G34" s="4" t="s">
        <v>148</v>
      </c>
      <c r="H34" s="4" t="s">
        <v>149</v>
      </c>
    </row>
    <row r="35" spans="1:8" ht="18" customHeight="1" x14ac:dyDescent="0.2">
      <c r="A35" s="26" t="s">
        <v>27</v>
      </c>
      <c r="B35" s="26" t="s">
        <v>34</v>
      </c>
      <c r="C35" s="28">
        <v>4</v>
      </c>
      <c r="D35" s="28" t="s">
        <v>25</v>
      </c>
      <c r="E35" s="10" t="s">
        <v>121</v>
      </c>
      <c r="G35" s="4" t="s">
        <v>148</v>
      </c>
      <c r="H35" s="4" t="s">
        <v>149</v>
      </c>
    </row>
    <row r="36" spans="1:8" ht="18" customHeight="1" x14ac:dyDescent="0.2">
      <c r="A36" s="26" t="s">
        <v>27</v>
      </c>
      <c r="B36" s="26" t="s">
        <v>35</v>
      </c>
      <c r="C36" s="28">
        <v>20</v>
      </c>
      <c r="D36" s="28" t="s">
        <v>25</v>
      </c>
      <c r="E36" s="10" t="s">
        <v>122</v>
      </c>
      <c r="G36" s="4" t="s">
        <v>148</v>
      </c>
      <c r="H36" s="4" t="s">
        <v>149</v>
      </c>
    </row>
    <row r="37" spans="1:8" x14ac:dyDescent="0.3">
      <c r="G37" s="4"/>
      <c r="H37" s="4"/>
    </row>
    <row r="38" spans="1:8" ht="18" customHeight="1" x14ac:dyDescent="0.2">
      <c r="A38" s="26" t="s">
        <v>36</v>
      </c>
      <c r="B38" s="26" t="s">
        <v>37</v>
      </c>
      <c r="C38" s="28">
        <v>1</v>
      </c>
      <c r="D38" s="28" t="s">
        <v>25</v>
      </c>
      <c r="E38" s="31" t="s">
        <v>123</v>
      </c>
      <c r="G38" s="4" t="s">
        <v>148</v>
      </c>
      <c r="H38" s="4" t="s">
        <v>149</v>
      </c>
    </row>
    <row r="39" spans="1:8" ht="18" customHeight="1" x14ac:dyDescent="0.2">
      <c r="A39" s="29" t="s">
        <v>36</v>
      </c>
      <c r="B39" s="29" t="s">
        <v>38</v>
      </c>
      <c r="C39" s="30">
        <v>4</v>
      </c>
      <c r="D39" s="30" t="s">
        <v>25</v>
      </c>
      <c r="E39" s="31" t="s">
        <v>124</v>
      </c>
      <c r="G39" s="4" t="s">
        <v>148</v>
      </c>
      <c r="H39" s="4" t="s">
        <v>149</v>
      </c>
    </row>
    <row r="40" spans="1:8" ht="18" customHeight="1" x14ac:dyDescent="0.2">
      <c r="A40" s="26" t="s">
        <v>36</v>
      </c>
      <c r="B40" s="26" t="s">
        <v>39</v>
      </c>
      <c r="C40" s="28">
        <v>2</v>
      </c>
      <c r="D40" s="28" t="s">
        <v>25</v>
      </c>
      <c r="E40" s="31" t="s">
        <v>125</v>
      </c>
      <c r="G40" s="4" t="s">
        <v>148</v>
      </c>
      <c r="H40" s="4" t="s">
        <v>149</v>
      </c>
    </row>
    <row r="41" spans="1:8" ht="18" customHeight="1" x14ac:dyDescent="0.2">
      <c r="A41" s="29" t="s">
        <v>36</v>
      </c>
      <c r="B41" s="29" t="s">
        <v>40</v>
      </c>
      <c r="C41" s="30">
        <v>1</v>
      </c>
      <c r="D41" s="30" t="s">
        <v>25</v>
      </c>
      <c r="E41" s="31" t="s">
        <v>126</v>
      </c>
      <c r="G41" s="4" t="s">
        <v>148</v>
      </c>
      <c r="H41" s="4" t="s">
        <v>149</v>
      </c>
    </row>
    <row r="42" spans="1:8" ht="18" customHeight="1" x14ac:dyDescent="0.2">
      <c r="A42" s="29" t="s">
        <v>36</v>
      </c>
      <c r="B42" s="29" t="s">
        <v>41</v>
      </c>
      <c r="C42" s="30">
        <v>2</v>
      </c>
      <c r="D42" s="30" t="s">
        <v>25</v>
      </c>
      <c r="E42" s="31" t="s">
        <v>127</v>
      </c>
      <c r="G42" s="4" t="s">
        <v>148</v>
      </c>
      <c r="H42" s="4" t="s">
        <v>149</v>
      </c>
    </row>
    <row r="43" spans="1:8" ht="18" customHeight="1" x14ac:dyDescent="0.2">
      <c r="A43" s="26" t="s">
        <v>36</v>
      </c>
      <c r="B43" s="26" t="s">
        <v>42</v>
      </c>
      <c r="C43" s="28">
        <v>4</v>
      </c>
      <c r="D43" s="28" t="s">
        <v>25</v>
      </c>
      <c r="E43" s="31" t="s">
        <v>128</v>
      </c>
      <c r="G43" s="4" t="s">
        <v>148</v>
      </c>
      <c r="H43" s="4" t="s">
        <v>149</v>
      </c>
    </row>
    <row r="44" spans="1:8" ht="18" customHeight="1" x14ac:dyDescent="0.2">
      <c r="A44" s="26" t="s">
        <v>36</v>
      </c>
      <c r="B44" s="26" t="s">
        <v>43</v>
      </c>
      <c r="C44" s="28">
        <v>4</v>
      </c>
      <c r="D44" s="28" t="s">
        <v>25</v>
      </c>
      <c r="E44" s="31" t="s">
        <v>129</v>
      </c>
      <c r="G44" s="4" t="s">
        <v>148</v>
      </c>
      <c r="H44" s="4" t="s">
        <v>149</v>
      </c>
    </row>
    <row r="45" spans="1:8" ht="18" customHeight="1" x14ac:dyDescent="0.2">
      <c r="A45" s="26" t="s">
        <v>36</v>
      </c>
      <c r="B45" s="26" t="s">
        <v>44</v>
      </c>
      <c r="C45" s="28">
        <v>4</v>
      </c>
      <c r="D45" s="28" t="s">
        <v>25</v>
      </c>
      <c r="E45" s="31" t="s">
        <v>130</v>
      </c>
      <c r="G45" s="4" t="s">
        <v>148</v>
      </c>
      <c r="H45" s="4" t="s">
        <v>149</v>
      </c>
    </row>
    <row r="46" spans="1:8" ht="18" customHeight="1" x14ac:dyDescent="0.2">
      <c r="A46" s="29" t="s">
        <v>36</v>
      </c>
      <c r="B46" s="29" t="s">
        <v>45</v>
      </c>
      <c r="C46" s="30">
        <v>2</v>
      </c>
      <c r="D46" s="30" t="s">
        <v>25</v>
      </c>
      <c r="E46" s="31" t="s">
        <v>131</v>
      </c>
      <c r="G46" s="4" t="s">
        <v>148</v>
      </c>
      <c r="H46" s="4" t="s">
        <v>149</v>
      </c>
    </row>
    <row r="47" spans="1:8" ht="18" customHeight="1" x14ac:dyDescent="0.2">
      <c r="A47" s="29" t="s">
        <v>36</v>
      </c>
      <c r="B47" s="29" t="s">
        <v>46</v>
      </c>
      <c r="C47" s="30">
        <v>2</v>
      </c>
      <c r="D47" s="30" t="s">
        <v>25</v>
      </c>
      <c r="E47" s="31" t="s">
        <v>132</v>
      </c>
      <c r="G47" s="4" t="s">
        <v>148</v>
      </c>
      <c r="H47" s="4" t="s">
        <v>149</v>
      </c>
    </row>
    <row r="48" spans="1:8" x14ac:dyDescent="0.3">
      <c r="G48" s="4"/>
      <c r="H48" s="4"/>
    </row>
    <row r="49" spans="1:8" ht="18" customHeight="1" x14ac:dyDescent="0.3">
      <c r="A49" s="1" t="s">
        <v>47</v>
      </c>
      <c r="B49" s="1"/>
      <c r="C49" s="1"/>
      <c r="D49" s="1"/>
      <c r="E49" s="2"/>
      <c r="G49" s="4"/>
      <c r="H49" s="4"/>
    </row>
    <row r="50" spans="1:8" ht="18" customHeight="1" x14ac:dyDescent="0.2">
      <c r="A50" s="32" t="s">
        <v>48</v>
      </c>
      <c r="B50" s="32" t="s">
        <v>49</v>
      </c>
      <c r="C50" s="33">
        <v>5</v>
      </c>
      <c r="D50" s="34" t="s">
        <v>50</v>
      </c>
      <c r="E50" s="35" t="s">
        <v>133</v>
      </c>
      <c r="G50" s="4" t="s">
        <v>148</v>
      </c>
      <c r="H50" s="4"/>
    </row>
    <row r="51" spans="1:8" ht="18" customHeight="1" x14ac:dyDescent="0.2">
      <c r="A51" s="36" t="s">
        <v>51</v>
      </c>
      <c r="B51" s="36" t="s">
        <v>49</v>
      </c>
      <c r="C51" s="37">
        <v>5</v>
      </c>
      <c r="D51" s="37" t="s">
        <v>50</v>
      </c>
      <c r="E51" s="35" t="s">
        <v>133</v>
      </c>
      <c r="G51" s="4" t="s">
        <v>148</v>
      </c>
      <c r="H51" s="4"/>
    </row>
    <row r="52" spans="1:8" ht="18" customHeight="1" x14ac:dyDescent="0.2">
      <c r="A52" s="32" t="s">
        <v>52</v>
      </c>
      <c r="B52" s="32" t="s">
        <v>53</v>
      </c>
      <c r="C52" s="33">
        <v>31</v>
      </c>
      <c r="D52" s="34" t="s">
        <v>25</v>
      </c>
      <c r="E52" s="35" t="s">
        <v>134</v>
      </c>
      <c r="G52" s="4" t="s">
        <v>147</v>
      </c>
      <c r="H52" s="4"/>
    </row>
    <row r="53" spans="1:8" x14ac:dyDescent="0.3">
      <c r="G53" s="4"/>
      <c r="H53" s="4"/>
    </row>
    <row r="54" spans="1:8" ht="18" customHeight="1" x14ac:dyDescent="0.3">
      <c r="A54" s="1" t="s">
        <v>54</v>
      </c>
      <c r="B54" s="1"/>
      <c r="C54" s="1"/>
      <c r="D54" s="1"/>
      <c r="E54" s="2"/>
      <c r="G54" s="4"/>
      <c r="H54" s="4"/>
    </row>
    <row r="55" spans="1:8" ht="18" customHeight="1" x14ac:dyDescent="0.2">
      <c r="A55" s="38" t="s">
        <v>55</v>
      </c>
      <c r="B55" s="38" t="s">
        <v>56</v>
      </c>
      <c r="C55" s="39">
        <v>2</v>
      </c>
      <c r="D55" s="40" t="s">
        <v>25</v>
      </c>
      <c r="E55" s="41" t="s">
        <v>135</v>
      </c>
      <c r="G55" s="4" t="s">
        <v>147</v>
      </c>
      <c r="H55" s="4"/>
    </row>
    <row r="56" spans="1:8" ht="18" customHeight="1" x14ac:dyDescent="0.2">
      <c r="A56" s="42" t="s">
        <v>55</v>
      </c>
      <c r="B56" s="42" t="s">
        <v>57</v>
      </c>
      <c r="C56" s="43">
        <v>2</v>
      </c>
      <c r="D56" s="43" t="s">
        <v>25</v>
      </c>
      <c r="E56" s="41" t="s">
        <v>136</v>
      </c>
      <c r="G56" s="4" t="s">
        <v>147</v>
      </c>
      <c r="H56" s="4"/>
    </row>
    <row r="57" spans="1:8" ht="18" customHeight="1" x14ac:dyDescent="0.2">
      <c r="A57" s="38" t="s">
        <v>55</v>
      </c>
      <c r="B57" s="38" t="s">
        <v>58</v>
      </c>
      <c r="C57" s="40">
        <v>31</v>
      </c>
      <c r="D57" s="40" t="s">
        <v>25</v>
      </c>
      <c r="E57" s="41" t="s">
        <v>137</v>
      </c>
      <c r="G57" s="4" t="s">
        <v>147</v>
      </c>
      <c r="H57" s="4"/>
    </row>
    <row r="58" spans="1:8" ht="18" customHeight="1" x14ac:dyDescent="0.2">
      <c r="A58" s="38" t="s">
        <v>55</v>
      </c>
      <c r="B58" s="38" t="s">
        <v>59</v>
      </c>
      <c r="C58" s="40">
        <v>16</v>
      </c>
      <c r="D58" s="40" t="s">
        <v>25</v>
      </c>
      <c r="E58" s="41" t="s">
        <v>138</v>
      </c>
      <c r="G58" s="4" t="s">
        <v>147</v>
      </c>
      <c r="H58" s="4"/>
    </row>
    <row r="59" spans="1:8" x14ac:dyDescent="0.3">
      <c r="G59" s="4"/>
      <c r="H59" s="4"/>
    </row>
    <row r="60" spans="1:8" ht="18" customHeight="1" x14ac:dyDescent="0.2">
      <c r="A60" s="44" t="s">
        <v>63</v>
      </c>
      <c r="B60" s="44" t="s">
        <v>64</v>
      </c>
      <c r="C60" s="45">
        <v>2</v>
      </c>
      <c r="D60" s="46" t="s">
        <v>25</v>
      </c>
      <c r="E60" s="47" t="s">
        <v>139</v>
      </c>
      <c r="G60" s="4" t="s">
        <v>147</v>
      </c>
      <c r="H60" s="4"/>
    </row>
    <row r="61" spans="1:8" x14ac:dyDescent="0.3">
      <c r="G61" s="4"/>
      <c r="H61" s="4"/>
    </row>
    <row r="62" spans="1:8" ht="18" customHeight="1" x14ac:dyDescent="0.2">
      <c r="A62" s="38" t="s">
        <v>60</v>
      </c>
      <c r="B62" s="38" t="s">
        <v>61</v>
      </c>
      <c r="C62" s="39">
        <v>3</v>
      </c>
      <c r="D62" s="40" t="s">
        <v>25</v>
      </c>
      <c r="E62" s="41" t="s">
        <v>140</v>
      </c>
      <c r="G62" s="4" t="s">
        <v>147</v>
      </c>
      <c r="H62" s="4"/>
    </row>
    <row r="63" spans="1:8" ht="18" customHeight="1" x14ac:dyDescent="0.2">
      <c r="A63" s="38" t="s">
        <v>60</v>
      </c>
      <c r="B63" s="38" t="s">
        <v>62</v>
      </c>
      <c r="C63" s="39">
        <v>3</v>
      </c>
      <c r="D63" s="40" t="s">
        <v>25</v>
      </c>
      <c r="E63" s="41" t="s">
        <v>141</v>
      </c>
      <c r="G63" s="4" t="s">
        <v>147</v>
      </c>
      <c r="H63" s="4"/>
    </row>
    <row r="64" spans="1:8" x14ac:dyDescent="0.3">
      <c r="G64" s="4"/>
      <c r="H64" s="4"/>
    </row>
    <row r="65" spans="1:8" ht="18" customHeight="1" x14ac:dyDescent="0.2">
      <c r="A65" s="44" t="s">
        <v>65</v>
      </c>
      <c r="B65" s="44" t="s">
        <v>66</v>
      </c>
      <c r="C65" s="45">
        <v>17</v>
      </c>
      <c r="D65" s="46" t="s">
        <v>25</v>
      </c>
      <c r="E65" s="47" t="s">
        <v>142</v>
      </c>
      <c r="G65" s="4" t="s">
        <v>147</v>
      </c>
      <c r="H65" s="4"/>
    </row>
    <row r="66" spans="1:8" ht="18" customHeight="1" x14ac:dyDescent="0.2">
      <c r="A66" s="44" t="s">
        <v>67</v>
      </c>
      <c r="B66" s="44" t="s">
        <v>68</v>
      </c>
      <c r="C66" s="45">
        <v>17</v>
      </c>
      <c r="D66" s="46" t="s">
        <v>25</v>
      </c>
      <c r="E66" s="47" t="s">
        <v>143</v>
      </c>
      <c r="G66" s="4" t="s">
        <v>147</v>
      </c>
      <c r="H66" s="4"/>
    </row>
    <row r="67" spans="1:8" x14ac:dyDescent="0.3">
      <c r="G67" s="4"/>
      <c r="H67" s="4"/>
    </row>
    <row r="68" spans="1:8" ht="18" customHeight="1" x14ac:dyDescent="0.2">
      <c r="A68" s="38" t="s">
        <v>69</v>
      </c>
      <c r="B68" s="38" t="s">
        <v>70</v>
      </c>
      <c r="C68" s="39">
        <v>12</v>
      </c>
      <c r="D68" s="40" t="s">
        <v>25</v>
      </c>
      <c r="E68" s="41" t="s">
        <v>144</v>
      </c>
      <c r="G68" s="4" t="s">
        <v>147</v>
      </c>
      <c r="H68" s="4"/>
    </row>
    <row r="69" spans="1:8" ht="18" customHeight="1" x14ac:dyDescent="0.2">
      <c r="A69" s="38" t="s">
        <v>69</v>
      </c>
      <c r="B69" s="38" t="s">
        <v>71</v>
      </c>
      <c r="C69" s="40">
        <v>2</v>
      </c>
      <c r="D69" s="40" t="s">
        <v>25</v>
      </c>
      <c r="E69" s="41" t="s">
        <v>145</v>
      </c>
      <c r="G69" s="4" t="s">
        <v>147</v>
      </c>
      <c r="H69" s="4"/>
    </row>
    <row r="70" spans="1:8" x14ac:dyDescent="0.3">
      <c r="G70" s="4"/>
      <c r="H70" s="4"/>
    </row>
    <row r="71" spans="1:8" ht="18" customHeight="1" x14ac:dyDescent="0.3">
      <c r="A71" s="1" t="s">
        <v>73</v>
      </c>
      <c r="B71" s="1"/>
      <c r="C71" s="1"/>
      <c r="D71" s="1"/>
      <c r="E71" s="2"/>
      <c r="G71" s="4"/>
      <c r="H71" s="4"/>
    </row>
    <row r="72" spans="1:8" ht="18" customHeight="1" x14ac:dyDescent="0.3">
      <c r="A72" s="48" t="s">
        <v>74</v>
      </c>
      <c r="B72" s="48" t="s">
        <v>75</v>
      </c>
      <c r="C72" s="49">
        <v>1</v>
      </c>
      <c r="D72" s="49" t="s">
        <v>72</v>
      </c>
      <c r="E72" s="50"/>
      <c r="G72" s="4" t="s">
        <v>1006</v>
      </c>
      <c r="H72" s="4"/>
    </row>
    <row r="73" spans="1:8" ht="18" customHeight="1" x14ac:dyDescent="0.3">
      <c r="A73" s="48" t="s">
        <v>76</v>
      </c>
      <c r="B73" s="48"/>
      <c r="C73" s="49">
        <v>3</v>
      </c>
      <c r="D73" s="49" t="s">
        <v>72</v>
      </c>
      <c r="E73" s="50"/>
      <c r="G73" s="4" t="s">
        <v>1006</v>
      </c>
      <c r="H73" s="4"/>
    </row>
  </sheetData>
  <mergeCells count="7">
    <mergeCell ref="G1:G2"/>
    <mergeCell ref="H1:H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854E-A20C-4C12-AAFE-0175928DCD57}">
  <sheetPr>
    <tabColor theme="9" tint="0.79998168889431442"/>
  </sheetPr>
  <dimension ref="A2:AC134"/>
  <sheetViews>
    <sheetView topLeftCell="A3" zoomScale="85" zoomScaleNormal="85" workbookViewId="0">
      <selection activeCell="I28" sqref="I28"/>
    </sheetView>
  </sheetViews>
  <sheetFormatPr defaultRowHeight="16.5" x14ac:dyDescent="0.3"/>
  <cols>
    <col min="1" max="1" width="37.5" bestFit="1" customWidth="1"/>
    <col min="2" max="4" width="20.625" customWidth="1"/>
    <col min="5" max="5" width="25.625" customWidth="1"/>
    <col min="8" max="8" width="20.625" customWidth="1"/>
    <col min="9" max="9" width="25.625" customWidth="1"/>
    <col min="10" max="10" width="20.625" customWidth="1"/>
  </cols>
  <sheetData>
    <row r="2" spans="8:16" ht="26.25" x14ac:dyDescent="0.3">
      <c r="H2" s="162" t="s">
        <v>1007</v>
      </c>
    </row>
    <row r="4" spans="8:16" x14ac:dyDescent="0.3">
      <c r="H4" s="7" t="s">
        <v>151</v>
      </c>
    </row>
    <row r="5" spans="8:16" x14ac:dyDescent="0.3">
      <c r="H5" t="s">
        <v>169</v>
      </c>
    </row>
    <row r="6" spans="8:16" x14ac:dyDescent="0.3">
      <c r="H6" t="s">
        <v>174</v>
      </c>
    </row>
    <row r="8" spans="8:16" x14ac:dyDescent="0.3">
      <c r="J8" s="62" t="s">
        <v>176</v>
      </c>
    </row>
    <row r="9" spans="8:16" x14ac:dyDescent="0.3">
      <c r="H9" s="59" t="s">
        <v>166</v>
      </c>
      <c r="I9" s="59" t="s">
        <v>167</v>
      </c>
      <c r="J9" s="61" t="s">
        <v>175</v>
      </c>
    </row>
    <row r="10" spans="8:16" x14ac:dyDescent="0.3">
      <c r="H10" s="58" t="s">
        <v>165</v>
      </c>
      <c r="I10" s="4" t="s">
        <v>164</v>
      </c>
      <c r="J10" s="58" t="s">
        <v>177</v>
      </c>
    </row>
    <row r="11" spans="8:16" x14ac:dyDescent="0.3">
      <c r="H11" s="4" t="s">
        <v>168</v>
      </c>
      <c r="I11" s="4" t="s">
        <v>170</v>
      </c>
      <c r="J11" s="58" t="s">
        <v>180</v>
      </c>
    </row>
    <row r="12" spans="8:16" x14ac:dyDescent="0.3">
      <c r="H12" s="4" t="s">
        <v>171</v>
      </c>
      <c r="I12" s="4"/>
      <c r="J12" s="58" t="s">
        <v>178</v>
      </c>
    </row>
    <row r="13" spans="8:16" x14ac:dyDescent="0.3">
      <c r="H13" s="4" t="s">
        <v>172</v>
      </c>
      <c r="I13" s="4" t="s">
        <v>173</v>
      </c>
      <c r="J13" s="58" t="s">
        <v>179</v>
      </c>
    </row>
    <row r="15" spans="8:16" x14ac:dyDescent="0.3">
      <c r="H15" t="s">
        <v>181</v>
      </c>
      <c r="P15" t="s">
        <v>213</v>
      </c>
    </row>
    <row r="17" spans="8:10" x14ac:dyDescent="0.3">
      <c r="I17" s="62" t="s">
        <v>176</v>
      </c>
    </row>
    <row r="18" spans="8:10" x14ac:dyDescent="0.3">
      <c r="H18" s="59" t="s">
        <v>191</v>
      </c>
      <c r="I18" s="59" t="s">
        <v>182</v>
      </c>
      <c r="J18" s="59" t="s">
        <v>78</v>
      </c>
    </row>
    <row r="19" spans="8:10" x14ac:dyDescent="0.3">
      <c r="H19" s="4" t="s">
        <v>183</v>
      </c>
      <c r="I19" s="63" t="s">
        <v>185</v>
      </c>
      <c r="J19" s="4" t="s">
        <v>187</v>
      </c>
    </row>
    <row r="20" spans="8:10" x14ac:dyDescent="0.3">
      <c r="H20" s="4" t="s">
        <v>184</v>
      </c>
      <c r="I20" s="63" t="s">
        <v>186</v>
      </c>
      <c r="J20" s="4" t="s">
        <v>188</v>
      </c>
    </row>
    <row r="22" spans="8:10" x14ac:dyDescent="0.3">
      <c r="H22" t="s">
        <v>189</v>
      </c>
    </row>
    <row r="23" spans="8:10" x14ac:dyDescent="0.3">
      <c r="H23" s="63" t="s">
        <v>175</v>
      </c>
      <c r="I23" s="58" t="s">
        <v>177</v>
      </c>
    </row>
    <row r="24" spans="8:10" x14ac:dyDescent="0.3">
      <c r="H24" s="63" t="s">
        <v>185</v>
      </c>
      <c r="I24" s="4">
        <v>25</v>
      </c>
    </row>
    <row r="25" spans="8:10" x14ac:dyDescent="0.3">
      <c r="H25" s="63" t="s">
        <v>186</v>
      </c>
      <c r="I25" s="4">
        <v>4</v>
      </c>
    </row>
    <row r="27" spans="8:10" x14ac:dyDescent="0.3">
      <c r="H27" s="8" t="s">
        <v>190</v>
      </c>
    </row>
    <row r="45" spans="1:8" x14ac:dyDescent="0.3">
      <c r="A45" s="189" t="s">
        <v>0</v>
      </c>
      <c r="B45" s="189" t="s">
        <v>1</v>
      </c>
      <c r="C45" s="189" t="s">
        <v>2</v>
      </c>
      <c r="D45" s="189" t="s">
        <v>3</v>
      </c>
      <c r="E45" s="190" t="s">
        <v>77</v>
      </c>
    </row>
    <row r="46" spans="1:8" x14ac:dyDescent="0.3">
      <c r="A46" s="189"/>
      <c r="B46" s="189"/>
      <c r="C46" s="189"/>
      <c r="D46" s="189"/>
      <c r="E46" s="189"/>
    </row>
    <row r="47" spans="1:8" x14ac:dyDescent="0.3">
      <c r="A47" s="1" t="s">
        <v>4</v>
      </c>
      <c r="B47" s="1"/>
      <c r="C47" s="1"/>
      <c r="D47" s="5"/>
      <c r="E47" s="2"/>
      <c r="H47" t="s">
        <v>196</v>
      </c>
    </row>
    <row r="48" spans="1:8" x14ac:dyDescent="0.2">
      <c r="A48" s="11" t="s">
        <v>5</v>
      </c>
      <c r="B48" s="12" t="s">
        <v>6</v>
      </c>
      <c r="C48" s="13">
        <v>30</v>
      </c>
      <c r="D48" s="13" t="s">
        <v>7</v>
      </c>
      <c r="E48" s="14" t="s">
        <v>79</v>
      </c>
      <c r="H48" t="s">
        <v>204</v>
      </c>
    </row>
    <row r="49" spans="1:13" x14ac:dyDescent="0.2">
      <c r="A49" s="15" t="s">
        <v>5</v>
      </c>
      <c r="B49" s="15" t="s">
        <v>8</v>
      </c>
      <c r="C49" s="16">
        <v>210</v>
      </c>
      <c r="D49" s="16" t="s">
        <v>9</v>
      </c>
      <c r="E49" s="17" t="s">
        <v>80</v>
      </c>
      <c r="H49" s="59" t="s">
        <v>166</v>
      </c>
      <c r="I49" s="59" t="s">
        <v>167</v>
      </c>
      <c r="J49" s="59" t="s">
        <v>78</v>
      </c>
    </row>
    <row r="50" spans="1:13" x14ac:dyDescent="0.2">
      <c r="A50" s="18" t="s">
        <v>5</v>
      </c>
      <c r="B50" s="19" t="s">
        <v>81</v>
      </c>
      <c r="C50" s="16">
        <v>485</v>
      </c>
      <c r="D50" s="16" t="s">
        <v>9</v>
      </c>
      <c r="E50" s="17" t="s">
        <v>82</v>
      </c>
      <c r="H50" s="60" t="s">
        <v>192</v>
      </c>
      <c r="I50" s="60">
        <v>1</v>
      </c>
      <c r="J50" s="64" t="s">
        <v>194</v>
      </c>
    </row>
    <row r="51" spans="1:13" x14ac:dyDescent="0.2">
      <c r="A51" s="18" t="s">
        <v>5</v>
      </c>
      <c r="B51" s="19" t="s">
        <v>83</v>
      </c>
      <c r="C51" s="16">
        <v>1095</v>
      </c>
      <c r="D51" s="16" t="s">
        <v>9</v>
      </c>
      <c r="E51" s="17" t="s">
        <v>84</v>
      </c>
      <c r="H51" s="60" t="s">
        <v>193</v>
      </c>
      <c r="I51" s="60">
        <v>30</v>
      </c>
      <c r="J51" s="64" t="s">
        <v>195</v>
      </c>
    </row>
    <row r="52" spans="1:13" x14ac:dyDescent="0.2">
      <c r="A52" s="18" t="s">
        <v>5</v>
      </c>
      <c r="B52" s="19" t="s">
        <v>10</v>
      </c>
      <c r="C52" s="16">
        <v>390</v>
      </c>
      <c r="D52" s="16" t="s">
        <v>9</v>
      </c>
      <c r="E52" s="17" t="s">
        <v>85</v>
      </c>
    </row>
    <row r="53" spans="1:13" x14ac:dyDescent="0.2">
      <c r="A53" s="18" t="s">
        <v>86</v>
      </c>
      <c r="B53" s="19" t="s">
        <v>87</v>
      </c>
      <c r="C53" s="16">
        <v>1040</v>
      </c>
      <c r="D53" s="16" t="s">
        <v>9</v>
      </c>
      <c r="E53" s="17" t="s">
        <v>88</v>
      </c>
      <c r="H53" t="s">
        <v>197</v>
      </c>
    </row>
    <row r="54" spans="1:13" x14ac:dyDescent="0.2">
      <c r="A54" s="15" t="s">
        <v>11</v>
      </c>
      <c r="B54" s="15" t="s">
        <v>13</v>
      </c>
      <c r="C54" s="16">
        <v>170</v>
      </c>
      <c r="D54" s="16" t="s">
        <v>9</v>
      </c>
      <c r="E54" s="17" t="s">
        <v>89</v>
      </c>
      <c r="H54" t="s">
        <v>204</v>
      </c>
    </row>
    <row r="55" spans="1:13" x14ac:dyDescent="0.2">
      <c r="A55" s="18" t="s">
        <v>11</v>
      </c>
      <c r="B55" s="19" t="s">
        <v>14</v>
      </c>
      <c r="C55" s="16">
        <v>605</v>
      </c>
      <c r="D55" s="16" t="s">
        <v>9</v>
      </c>
      <c r="E55" s="17" t="s">
        <v>90</v>
      </c>
      <c r="H55" s="59" t="s">
        <v>166</v>
      </c>
      <c r="I55" s="59" t="s">
        <v>167</v>
      </c>
      <c r="J55" s="59" t="s">
        <v>78</v>
      </c>
    </row>
    <row r="56" spans="1:13" x14ac:dyDescent="0.2">
      <c r="A56" s="18" t="s">
        <v>11</v>
      </c>
      <c r="B56" s="19" t="s">
        <v>91</v>
      </c>
      <c r="C56" s="16">
        <v>545</v>
      </c>
      <c r="D56" s="16" t="s">
        <v>9</v>
      </c>
      <c r="E56" s="17" t="s">
        <v>92</v>
      </c>
      <c r="H56" s="60" t="s">
        <v>198</v>
      </c>
      <c r="I56" s="60" t="s">
        <v>199</v>
      </c>
      <c r="J56" s="60" t="s">
        <v>200</v>
      </c>
      <c r="L56" s="60" t="s">
        <v>199</v>
      </c>
      <c r="M56" s="60" t="s">
        <v>208</v>
      </c>
    </row>
    <row r="57" spans="1:13" x14ac:dyDescent="0.2">
      <c r="A57" s="18" t="s">
        <v>11</v>
      </c>
      <c r="B57" s="19" t="s">
        <v>93</v>
      </c>
      <c r="C57" s="16">
        <v>555</v>
      </c>
      <c r="D57" s="16" t="s">
        <v>9</v>
      </c>
      <c r="E57" s="17" t="s">
        <v>94</v>
      </c>
      <c r="L57" s="60" t="s">
        <v>209</v>
      </c>
      <c r="M57" s="60" t="s">
        <v>210</v>
      </c>
    </row>
    <row r="58" spans="1:13" x14ac:dyDescent="0.2">
      <c r="A58" s="18" t="s">
        <v>95</v>
      </c>
      <c r="B58" s="19" t="s">
        <v>12</v>
      </c>
      <c r="C58" s="16">
        <v>60</v>
      </c>
      <c r="D58" s="16" t="s">
        <v>9</v>
      </c>
      <c r="E58" s="17" t="s">
        <v>96</v>
      </c>
      <c r="H58" t="s">
        <v>201</v>
      </c>
    </row>
    <row r="59" spans="1:13" x14ac:dyDescent="0.2">
      <c r="A59" s="18" t="s">
        <v>15</v>
      </c>
      <c r="B59" s="19" t="s">
        <v>97</v>
      </c>
      <c r="C59" s="16">
        <v>790</v>
      </c>
      <c r="D59" s="16" t="s">
        <v>9</v>
      </c>
      <c r="E59" s="17" t="s">
        <v>98</v>
      </c>
      <c r="H59" t="s">
        <v>206</v>
      </c>
    </row>
    <row r="60" spans="1:13" x14ac:dyDescent="0.2">
      <c r="A60" s="18" t="s">
        <v>15</v>
      </c>
      <c r="B60" s="19" t="s">
        <v>99</v>
      </c>
      <c r="C60" s="16">
        <v>30</v>
      </c>
      <c r="D60" s="16" t="s">
        <v>9</v>
      </c>
      <c r="E60" s="17" t="s">
        <v>100</v>
      </c>
      <c r="H60" s="59" t="s">
        <v>198</v>
      </c>
      <c r="I60" s="59" t="s">
        <v>202</v>
      </c>
      <c r="J60" s="59" t="s">
        <v>194</v>
      </c>
      <c r="K60" s="59" t="s">
        <v>195</v>
      </c>
    </row>
    <row r="61" spans="1:13" x14ac:dyDescent="0.2">
      <c r="A61" s="15" t="s">
        <v>101</v>
      </c>
      <c r="B61" s="15" t="s">
        <v>102</v>
      </c>
      <c r="C61" s="16">
        <v>30</v>
      </c>
      <c r="D61" s="16" t="s">
        <v>9</v>
      </c>
      <c r="E61" s="17" t="s">
        <v>103</v>
      </c>
      <c r="H61" s="58" t="s">
        <v>199</v>
      </c>
      <c r="I61" s="4" t="s">
        <v>203</v>
      </c>
      <c r="J61" s="4">
        <v>1</v>
      </c>
      <c r="K61" s="60">
        <v>30</v>
      </c>
    </row>
    <row r="62" spans="1:13" x14ac:dyDescent="0.2">
      <c r="A62" s="18" t="s">
        <v>16</v>
      </c>
      <c r="B62" s="19" t="s">
        <v>104</v>
      </c>
      <c r="C62" s="16">
        <v>210</v>
      </c>
      <c r="D62" s="16" t="s">
        <v>9</v>
      </c>
      <c r="E62" s="17" t="s">
        <v>105</v>
      </c>
      <c r="H62" s="4" t="s">
        <v>199</v>
      </c>
      <c r="I62" s="4" t="s">
        <v>100</v>
      </c>
      <c r="J62" s="4">
        <v>1</v>
      </c>
      <c r="K62" s="60">
        <v>30</v>
      </c>
    </row>
    <row r="63" spans="1:13" x14ac:dyDescent="0.2">
      <c r="A63" s="18" t="s">
        <v>16</v>
      </c>
      <c r="B63" s="19" t="s">
        <v>106</v>
      </c>
      <c r="C63" s="16">
        <v>2595</v>
      </c>
      <c r="D63" s="16" t="s">
        <v>9</v>
      </c>
      <c r="E63" s="17" t="s">
        <v>107</v>
      </c>
      <c r="H63" s="4" t="s">
        <v>199</v>
      </c>
      <c r="I63" s="4" t="s">
        <v>205</v>
      </c>
      <c r="J63" s="4">
        <v>1</v>
      </c>
      <c r="K63" s="60">
        <v>30</v>
      </c>
    </row>
    <row r="64" spans="1:13" x14ac:dyDescent="0.2">
      <c r="A64" s="18" t="s">
        <v>16</v>
      </c>
      <c r="B64" s="19" t="s">
        <v>17</v>
      </c>
      <c r="C64" s="16">
        <v>390</v>
      </c>
      <c r="D64" s="16" t="s">
        <v>9</v>
      </c>
      <c r="E64" s="17" t="s">
        <v>108</v>
      </c>
    </row>
    <row r="65" spans="8:11" x14ac:dyDescent="0.3">
      <c r="H65" t="s">
        <v>207</v>
      </c>
    </row>
    <row r="66" spans="8:11" x14ac:dyDescent="0.3">
      <c r="H66" s="59" t="s">
        <v>198</v>
      </c>
      <c r="I66" s="59" t="s">
        <v>202</v>
      </c>
      <c r="J66" s="59" t="s">
        <v>194</v>
      </c>
      <c r="K66" s="59" t="s">
        <v>195</v>
      </c>
    </row>
    <row r="67" spans="8:11" x14ac:dyDescent="0.3">
      <c r="H67" s="58" t="s">
        <v>209</v>
      </c>
      <c r="I67" s="4" t="s">
        <v>90</v>
      </c>
      <c r="J67" s="58">
        <v>2</v>
      </c>
      <c r="K67" s="58">
        <v>30</v>
      </c>
    </row>
    <row r="69" spans="8:11" x14ac:dyDescent="0.3">
      <c r="H69" t="s">
        <v>211</v>
      </c>
    </row>
    <row r="70" spans="8:11" x14ac:dyDescent="0.3">
      <c r="H70" t="s">
        <v>212</v>
      </c>
    </row>
    <row r="89" spans="1:29" x14ac:dyDescent="0.3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</row>
    <row r="90" spans="1:29" ht="26.25" x14ac:dyDescent="0.3">
      <c r="H90" s="162" t="s">
        <v>1009</v>
      </c>
    </row>
    <row r="92" spans="1:29" x14ac:dyDescent="0.3">
      <c r="H92" s="7" t="s">
        <v>151</v>
      </c>
    </row>
    <row r="93" spans="1:29" x14ac:dyDescent="0.3">
      <c r="H93" t="s">
        <v>1013</v>
      </c>
    </row>
    <row r="94" spans="1:29" x14ac:dyDescent="0.3">
      <c r="H94" t="s">
        <v>174</v>
      </c>
    </row>
    <row r="96" spans="1:29" x14ac:dyDescent="0.3">
      <c r="J96" s="62" t="s">
        <v>176</v>
      </c>
    </row>
    <row r="97" spans="8:10" x14ac:dyDescent="0.3">
      <c r="H97" s="59" t="s">
        <v>166</v>
      </c>
      <c r="I97" s="59" t="s">
        <v>167</v>
      </c>
      <c r="J97" s="61" t="s">
        <v>175</v>
      </c>
    </row>
    <row r="98" spans="8:10" x14ac:dyDescent="0.3">
      <c r="H98" s="58" t="s">
        <v>165</v>
      </c>
      <c r="I98" s="4" t="s">
        <v>164</v>
      </c>
      <c r="J98" s="58" t="s">
        <v>177</v>
      </c>
    </row>
    <row r="99" spans="8:10" x14ac:dyDescent="0.3">
      <c r="H99" s="4" t="s">
        <v>168</v>
      </c>
      <c r="I99" s="4" t="s">
        <v>170</v>
      </c>
      <c r="J99" s="58" t="s">
        <v>180</v>
      </c>
    </row>
    <row r="100" spans="8:10" x14ac:dyDescent="0.3">
      <c r="H100" s="4" t="s">
        <v>171</v>
      </c>
      <c r="I100" s="4"/>
      <c r="J100" s="58" t="s">
        <v>178</v>
      </c>
    </row>
    <row r="101" spans="8:10" x14ac:dyDescent="0.3">
      <c r="H101" s="4" t="s">
        <v>172</v>
      </c>
      <c r="I101" s="4" t="s">
        <v>173</v>
      </c>
      <c r="J101" s="58" t="s">
        <v>179</v>
      </c>
    </row>
    <row r="103" spans="8:10" x14ac:dyDescent="0.3">
      <c r="H103" t="s">
        <v>181</v>
      </c>
    </row>
    <row r="105" spans="8:10" x14ac:dyDescent="0.3">
      <c r="I105" s="62" t="s">
        <v>176</v>
      </c>
    </row>
    <row r="106" spans="8:10" x14ac:dyDescent="0.3">
      <c r="H106" s="59" t="s">
        <v>191</v>
      </c>
      <c r="I106" s="59" t="s">
        <v>182</v>
      </c>
      <c r="J106" s="59" t="s">
        <v>78</v>
      </c>
    </row>
    <row r="107" spans="8:10" x14ac:dyDescent="0.3">
      <c r="H107" s="4" t="s">
        <v>183</v>
      </c>
      <c r="I107" s="63" t="s">
        <v>185</v>
      </c>
      <c r="J107" s="4" t="s">
        <v>187</v>
      </c>
    </row>
    <row r="108" spans="8:10" x14ac:dyDescent="0.3">
      <c r="H108" s="4" t="s">
        <v>184</v>
      </c>
      <c r="I108" s="63" t="s">
        <v>186</v>
      </c>
      <c r="J108" s="4" t="s">
        <v>188</v>
      </c>
    </row>
    <row r="110" spans="8:10" x14ac:dyDescent="0.3">
      <c r="H110" t="s">
        <v>196</v>
      </c>
    </row>
    <row r="111" spans="8:10" x14ac:dyDescent="0.3">
      <c r="H111" t="s">
        <v>1014</v>
      </c>
    </row>
    <row r="112" spans="8:10" x14ac:dyDescent="0.3">
      <c r="H112" t="s">
        <v>1016</v>
      </c>
    </row>
    <row r="113" spans="8:13" x14ac:dyDescent="0.3">
      <c r="H113" t="s">
        <v>1018</v>
      </c>
    </row>
    <row r="114" spans="8:13" x14ac:dyDescent="0.3">
      <c r="H114" s="59" t="s">
        <v>166</v>
      </c>
      <c r="I114" s="59" t="s">
        <v>167</v>
      </c>
      <c r="J114" s="59" t="s">
        <v>78</v>
      </c>
    </row>
    <row r="115" spans="8:13" x14ac:dyDescent="0.3">
      <c r="H115" s="60" t="s">
        <v>1015</v>
      </c>
      <c r="I115" s="60">
        <v>1</v>
      </c>
      <c r="J115" s="64" t="s">
        <v>194</v>
      </c>
    </row>
    <row r="116" spans="8:13" x14ac:dyDescent="0.3">
      <c r="H116" s="60" t="s">
        <v>1017</v>
      </c>
      <c r="I116" s="60">
        <v>30</v>
      </c>
      <c r="J116" s="64" t="s">
        <v>1019</v>
      </c>
    </row>
    <row r="118" spans="8:13" x14ac:dyDescent="0.3">
      <c r="H118" t="s">
        <v>197</v>
      </c>
    </row>
    <row r="119" spans="8:13" x14ac:dyDescent="0.3">
      <c r="H119" t="s">
        <v>1020</v>
      </c>
    </row>
    <row r="120" spans="8:13" x14ac:dyDescent="0.3">
      <c r="H120" t="s">
        <v>1021</v>
      </c>
    </row>
    <row r="121" spans="8:13" x14ac:dyDescent="0.3">
      <c r="H121" s="59" t="s">
        <v>166</v>
      </c>
      <c r="I121" s="59" t="s">
        <v>167</v>
      </c>
      <c r="J121" s="59" t="s">
        <v>78</v>
      </c>
    </row>
    <row r="122" spans="8:13" x14ac:dyDescent="0.3">
      <c r="H122" s="60" t="s">
        <v>198</v>
      </c>
      <c r="I122" s="60" t="s">
        <v>1008</v>
      </c>
      <c r="J122" s="60"/>
      <c r="L122" s="60"/>
      <c r="M122" s="60"/>
    </row>
    <row r="123" spans="8:13" x14ac:dyDescent="0.3">
      <c r="L123" s="60"/>
      <c r="M123" s="60"/>
    </row>
    <row r="124" spans="8:13" x14ac:dyDescent="0.3">
      <c r="H124" t="s">
        <v>201</v>
      </c>
    </row>
    <row r="125" spans="8:13" x14ac:dyDescent="0.3">
      <c r="H125" t="s">
        <v>206</v>
      </c>
    </row>
    <row r="126" spans="8:13" x14ac:dyDescent="0.3">
      <c r="H126" s="59" t="s">
        <v>198</v>
      </c>
      <c r="I126" s="59" t="s">
        <v>202</v>
      </c>
      <c r="J126" s="59" t="s">
        <v>194</v>
      </c>
      <c r="K126" s="59" t="s">
        <v>195</v>
      </c>
    </row>
    <row r="127" spans="8:13" x14ac:dyDescent="0.3">
      <c r="H127" s="58" t="s">
        <v>1008</v>
      </c>
      <c r="I127" s="4" t="s">
        <v>1022</v>
      </c>
      <c r="J127" s="4">
        <v>1</v>
      </c>
      <c r="K127" s="60">
        <v>30</v>
      </c>
    </row>
    <row r="128" spans="8:13" x14ac:dyDescent="0.3">
      <c r="H128" s="58" t="s">
        <v>1008</v>
      </c>
      <c r="I128" s="4" t="s">
        <v>98</v>
      </c>
      <c r="J128" s="4">
        <v>1</v>
      </c>
      <c r="K128" s="60">
        <v>30</v>
      </c>
    </row>
    <row r="129" spans="8:11" x14ac:dyDescent="0.3">
      <c r="H129" s="58" t="s">
        <v>1008</v>
      </c>
      <c r="I129" s="4" t="s">
        <v>98</v>
      </c>
      <c r="J129" s="4">
        <v>1</v>
      </c>
      <c r="K129" s="60">
        <v>30</v>
      </c>
    </row>
    <row r="130" spans="8:11" x14ac:dyDescent="0.3">
      <c r="H130" s="58" t="s">
        <v>1008</v>
      </c>
      <c r="I130" s="4" t="s">
        <v>107</v>
      </c>
      <c r="J130" s="4">
        <v>1</v>
      </c>
      <c r="K130" s="60">
        <v>30</v>
      </c>
    </row>
    <row r="132" spans="8:11" x14ac:dyDescent="0.3">
      <c r="H132" t="s">
        <v>207</v>
      </c>
    </row>
    <row r="133" spans="8:11" x14ac:dyDescent="0.3">
      <c r="H133" s="59" t="s">
        <v>198</v>
      </c>
      <c r="I133" s="59" t="s">
        <v>202</v>
      </c>
      <c r="J133" s="59" t="s">
        <v>194</v>
      </c>
      <c r="K133" s="59" t="s">
        <v>195</v>
      </c>
    </row>
    <row r="134" spans="8:11" x14ac:dyDescent="0.3">
      <c r="H134" s="58" t="s">
        <v>209</v>
      </c>
      <c r="I134" s="4" t="s">
        <v>90</v>
      </c>
      <c r="J134" s="58">
        <v>2</v>
      </c>
      <c r="K134" s="58">
        <v>30</v>
      </c>
    </row>
  </sheetData>
  <mergeCells count="5">
    <mergeCell ref="A45:A46"/>
    <mergeCell ref="B45:B46"/>
    <mergeCell ref="C45:C46"/>
    <mergeCell ref="D45:D46"/>
    <mergeCell ref="E45:E4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5690-DB39-4450-A917-A1DAD64EC0B1}">
  <sheetPr>
    <tabColor theme="8" tint="0.79998168889431442"/>
  </sheetPr>
  <dimension ref="A1:I88"/>
  <sheetViews>
    <sheetView topLeftCell="A70" zoomScale="85" zoomScaleNormal="85" workbookViewId="0">
      <selection activeCell="D65" sqref="D65"/>
    </sheetView>
  </sheetViews>
  <sheetFormatPr defaultColWidth="9" defaultRowHeight="18" customHeight="1" x14ac:dyDescent="0.3"/>
  <cols>
    <col min="1" max="2" width="40.625" style="6" customWidth="1"/>
    <col min="3" max="4" width="8.625" style="6" customWidth="1"/>
    <col min="5" max="5" width="27.375" style="3" bestFit="1" customWidth="1"/>
    <col min="6" max="6" width="9" style="3"/>
    <col min="7" max="7" width="10.75" style="3" bestFit="1" customWidth="1"/>
    <col min="8" max="8" width="20.625" style="8" customWidth="1"/>
    <col min="9" max="9" width="30.625" style="3" customWidth="1"/>
    <col min="10" max="16384" width="9" style="3"/>
  </cols>
  <sheetData>
    <row r="1" spans="1:9" ht="26.25" x14ac:dyDescent="0.3">
      <c r="A1" s="213" t="s">
        <v>1269</v>
      </c>
      <c r="B1" s="3"/>
      <c r="C1" s="3"/>
      <c r="D1" s="3"/>
      <c r="H1" s="163"/>
      <c r="I1" s="4"/>
    </row>
    <row r="2" spans="1:9" ht="16.5" x14ac:dyDescent="0.3">
      <c r="A2" s="3"/>
      <c r="B2" s="3"/>
      <c r="C2" s="3"/>
      <c r="D2" s="3"/>
      <c r="G2" s="4"/>
      <c r="H2" s="163"/>
      <c r="I2" s="4"/>
    </row>
    <row r="3" spans="1:9" ht="45" x14ac:dyDescent="0.3">
      <c r="G3" s="212" t="s">
        <v>1268</v>
      </c>
      <c r="H3" s="163"/>
      <c r="I3" s="4"/>
    </row>
    <row r="4" spans="1:9" ht="16.5" x14ac:dyDescent="0.3"/>
    <row r="5" spans="1:9" ht="16.5" x14ac:dyDescent="0.3">
      <c r="H5" s="7" t="s">
        <v>151</v>
      </c>
    </row>
    <row r="6" spans="1:9" ht="16.5" x14ac:dyDescent="0.3">
      <c r="H6" s="8" t="s">
        <v>1271</v>
      </c>
    </row>
    <row r="7" spans="1:9" ht="16.5" x14ac:dyDescent="0.3"/>
    <row r="8" spans="1:9" ht="16.5" x14ac:dyDescent="0.3">
      <c r="H8" s="8" t="s">
        <v>1272</v>
      </c>
    </row>
    <row r="9" spans="1:9" ht="16.5" x14ac:dyDescent="0.3">
      <c r="H9" s="8" t="s">
        <v>1273</v>
      </c>
    </row>
    <row r="10" spans="1:9" ht="16.5" x14ac:dyDescent="0.3">
      <c r="H10" s="8" t="s">
        <v>1274</v>
      </c>
    </row>
    <row r="11" spans="1:9" ht="16.5" x14ac:dyDescent="0.3"/>
    <row r="12" spans="1:9" ht="16.5" x14ac:dyDescent="0.3">
      <c r="H12" s="8" t="s">
        <v>1275</v>
      </c>
    </row>
    <row r="13" spans="1:9" ht="16.5" x14ac:dyDescent="0.3">
      <c r="H13" s="8" t="s">
        <v>1276</v>
      </c>
    </row>
    <row r="14" spans="1:9" ht="16.5" x14ac:dyDescent="0.3"/>
    <row r="15" spans="1:9" ht="16.5" x14ac:dyDescent="0.3">
      <c r="H15" s="176" t="s">
        <v>1277</v>
      </c>
    </row>
    <row r="16" spans="1:9" ht="16.5" x14ac:dyDescent="0.3"/>
    <row r="17" spans="8:8" ht="16.5" x14ac:dyDescent="0.3">
      <c r="H17" s="8" t="s">
        <v>1279</v>
      </c>
    </row>
    <row r="18" spans="8:8" ht="16.5" x14ac:dyDescent="0.3">
      <c r="H18" s="8" t="s">
        <v>1280</v>
      </c>
    </row>
    <row r="19" spans="8:8" ht="16.5" x14ac:dyDescent="0.3">
      <c r="H19" s="8" t="s">
        <v>1278</v>
      </c>
    </row>
    <row r="20" spans="8:8" ht="16.5" x14ac:dyDescent="0.3">
      <c r="H20" s="8" t="s">
        <v>1281</v>
      </c>
    </row>
    <row r="21" spans="8:8" ht="16.5" x14ac:dyDescent="0.3">
      <c r="H21" s="8" t="s">
        <v>1282</v>
      </c>
    </row>
    <row r="22" spans="8:8" ht="16.5" x14ac:dyDescent="0.3">
      <c r="H22" s="8" t="s">
        <v>1283</v>
      </c>
    </row>
    <row r="23" spans="8:8" ht="16.5" x14ac:dyDescent="0.3"/>
    <row r="24" spans="8:8" ht="16.5" x14ac:dyDescent="0.3"/>
    <row r="25" spans="8:8" ht="16.5" x14ac:dyDescent="0.3"/>
    <row r="26" spans="8:8" ht="16.5" x14ac:dyDescent="0.3"/>
    <row r="27" spans="8:8" ht="16.5" x14ac:dyDescent="0.3"/>
    <row r="28" spans="8:8" ht="16.5" x14ac:dyDescent="0.3"/>
    <row r="29" spans="8:8" ht="16.5" x14ac:dyDescent="0.3"/>
    <row r="30" spans="8:8" ht="16.5" x14ac:dyDescent="0.3"/>
    <row r="31" spans="8:8" ht="16.5" x14ac:dyDescent="0.3"/>
    <row r="32" spans="8:8" ht="16.5" x14ac:dyDescent="0.3"/>
    <row r="33" spans="1:8" ht="16.5" x14ac:dyDescent="0.3"/>
    <row r="34" spans="1:8" ht="18" customHeight="1" x14ac:dyDescent="0.3">
      <c r="H34" s="8" t="s">
        <v>1284</v>
      </c>
    </row>
    <row r="36" spans="1:8" ht="18" customHeight="1" x14ac:dyDescent="0.3">
      <c r="H36" s="8" t="s">
        <v>1289</v>
      </c>
    </row>
    <row r="37" spans="1:8" ht="18" customHeight="1" x14ac:dyDescent="0.3">
      <c r="H37" s="8" t="s">
        <v>1285</v>
      </c>
    </row>
    <row r="38" spans="1:8" ht="18" customHeight="1" x14ac:dyDescent="0.3">
      <c r="H38" s="8" t="s">
        <v>1286</v>
      </c>
    </row>
    <row r="39" spans="1:8" ht="18" customHeight="1" x14ac:dyDescent="0.3">
      <c r="H39" s="8" t="s">
        <v>1294</v>
      </c>
    </row>
    <row r="41" spans="1:8" ht="18" customHeight="1" x14ac:dyDescent="0.3">
      <c r="H41" s="8" t="s">
        <v>1287</v>
      </c>
    </row>
    <row r="42" spans="1:8" ht="18" customHeight="1" x14ac:dyDescent="0.3">
      <c r="H42" s="8" t="s">
        <v>1288</v>
      </c>
    </row>
    <row r="44" spans="1:8" ht="26.25" customHeight="1" x14ac:dyDescent="0.3">
      <c r="A44" s="213" t="s">
        <v>1005</v>
      </c>
    </row>
    <row r="45" spans="1:8" ht="18" customHeight="1" x14ac:dyDescent="0.3">
      <c r="A45" s="214" t="s">
        <v>1270</v>
      </c>
      <c r="H45" s="8" t="s">
        <v>1290</v>
      </c>
    </row>
    <row r="46" spans="1:8" ht="18" customHeight="1" x14ac:dyDescent="0.3">
      <c r="H46" s="8" t="s">
        <v>1292</v>
      </c>
    </row>
    <row r="47" spans="1:8" ht="18" customHeight="1" x14ac:dyDescent="0.3">
      <c r="H47" s="8" t="s">
        <v>1291</v>
      </c>
    </row>
    <row r="48" spans="1:8" ht="18" customHeight="1" x14ac:dyDescent="0.3">
      <c r="H48" s="8" t="s">
        <v>1281</v>
      </c>
    </row>
    <row r="49" spans="8:8" ht="18" customHeight="1" x14ac:dyDescent="0.3">
      <c r="H49" s="8" t="s">
        <v>1282</v>
      </c>
    </row>
    <row r="50" spans="8:8" ht="18" customHeight="1" x14ac:dyDescent="0.3">
      <c r="H50" s="8" t="s">
        <v>1283</v>
      </c>
    </row>
    <row r="62" spans="8:8" ht="18" customHeight="1" x14ac:dyDescent="0.3">
      <c r="H62" s="8" t="s">
        <v>1293</v>
      </c>
    </row>
    <row r="63" spans="8:8" ht="18" customHeight="1" x14ac:dyDescent="0.3">
      <c r="H63" s="8" t="s">
        <v>1295</v>
      </c>
    </row>
    <row r="66" spans="1:8" ht="18" customHeight="1" x14ac:dyDescent="0.3">
      <c r="H66" s="176" t="s">
        <v>1296</v>
      </c>
    </row>
    <row r="80" spans="1:8" ht="18" customHeight="1" x14ac:dyDescent="0.3">
      <c r="A80" s="189" t="s">
        <v>0</v>
      </c>
      <c r="B80" s="189" t="s">
        <v>1</v>
      </c>
      <c r="C80" s="189" t="s">
        <v>2</v>
      </c>
      <c r="D80" s="189" t="s">
        <v>3</v>
      </c>
      <c r="E80" s="190" t="s">
        <v>77</v>
      </c>
    </row>
    <row r="81" spans="1:5" ht="18" customHeight="1" x14ac:dyDescent="0.3">
      <c r="A81" s="189"/>
      <c r="B81" s="189"/>
      <c r="C81" s="189"/>
      <c r="D81" s="189"/>
      <c r="E81" s="189"/>
    </row>
    <row r="82" spans="1:5" ht="18" customHeight="1" thickBot="1" x14ac:dyDescent="0.35">
      <c r="A82" s="69" t="s">
        <v>4</v>
      </c>
      <c r="B82" s="69"/>
      <c r="C82" s="69"/>
      <c r="D82" s="70"/>
      <c r="E82" s="71"/>
    </row>
    <row r="83" spans="1:5" ht="18" customHeight="1" x14ac:dyDescent="0.2">
      <c r="A83" s="74" t="s">
        <v>18</v>
      </c>
      <c r="B83" s="75" t="s">
        <v>19</v>
      </c>
      <c r="C83" s="76">
        <v>36</v>
      </c>
      <c r="D83" s="77" t="s">
        <v>9</v>
      </c>
      <c r="E83" s="78" t="s">
        <v>109</v>
      </c>
    </row>
    <row r="84" spans="1:5" ht="18" customHeight="1" x14ac:dyDescent="0.2">
      <c r="A84" s="79" t="s">
        <v>18</v>
      </c>
      <c r="B84" s="80" t="s">
        <v>20</v>
      </c>
      <c r="C84" s="81">
        <v>72</v>
      </c>
      <c r="D84" s="81" t="s">
        <v>9</v>
      </c>
      <c r="E84" s="82" t="s">
        <v>110</v>
      </c>
    </row>
    <row r="85" spans="1:5" ht="18" customHeight="1" x14ac:dyDescent="0.2">
      <c r="A85" s="83" t="s">
        <v>18</v>
      </c>
      <c r="B85" s="1" t="s">
        <v>21</v>
      </c>
      <c r="C85" s="81">
        <v>24</v>
      </c>
      <c r="D85" s="81" t="s">
        <v>9</v>
      </c>
      <c r="E85" s="82" t="s">
        <v>111</v>
      </c>
    </row>
    <row r="86" spans="1:5" ht="18" customHeight="1" x14ac:dyDescent="0.2">
      <c r="A86" s="79" t="s">
        <v>18</v>
      </c>
      <c r="B86" s="80" t="s">
        <v>22</v>
      </c>
      <c r="C86" s="81">
        <v>826</v>
      </c>
      <c r="D86" s="81" t="s">
        <v>9</v>
      </c>
      <c r="E86" s="82" t="s">
        <v>112</v>
      </c>
    </row>
    <row r="87" spans="1:5" ht="18" customHeight="1" x14ac:dyDescent="0.2">
      <c r="A87" s="79" t="s">
        <v>18</v>
      </c>
      <c r="B87" s="80" t="s">
        <v>23</v>
      </c>
      <c r="C87" s="81">
        <v>516</v>
      </c>
      <c r="D87" s="81" t="s">
        <v>9</v>
      </c>
      <c r="E87" s="82" t="s">
        <v>113</v>
      </c>
    </row>
    <row r="88" spans="1:5" ht="18" customHeight="1" thickBot="1" x14ac:dyDescent="0.25">
      <c r="A88" s="84" t="s">
        <v>18</v>
      </c>
      <c r="B88" s="85" t="s">
        <v>24</v>
      </c>
      <c r="C88" s="86">
        <v>462</v>
      </c>
      <c r="D88" s="86" t="s">
        <v>9</v>
      </c>
      <c r="E88" s="87" t="s">
        <v>114</v>
      </c>
    </row>
  </sheetData>
  <mergeCells count="5">
    <mergeCell ref="A80:A81"/>
    <mergeCell ref="B80:B81"/>
    <mergeCell ref="C80:C81"/>
    <mergeCell ref="D80:D81"/>
    <mergeCell ref="E80:E8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CF95-0DE2-4822-9293-0CB49B5C0E2E}">
  <sheetPr>
    <tabColor theme="7" tint="0.79998168889431442"/>
  </sheetPr>
  <dimension ref="A1:P69"/>
  <sheetViews>
    <sheetView zoomScale="85" zoomScaleNormal="85" workbookViewId="0">
      <selection activeCell="L25" sqref="L25"/>
    </sheetView>
  </sheetViews>
  <sheetFormatPr defaultColWidth="9" defaultRowHeight="12" x14ac:dyDescent="0.3"/>
  <cols>
    <col min="1" max="2" width="40.625" style="6" customWidth="1"/>
    <col min="3" max="4" width="8.625" style="6" customWidth="1"/>
    <col min="5" max="5" width="27.375" style="3" bestFit="1" customWidth="1"/>
    <col min="6" max="11" width="9" style="3"/>
    <col min="12" max="12" width="10.75" style="3" bestFit="1" customWidth="1"/>
    <col min="13" max="16384" width="9" style="3"/>
  </cols>
  <sheetData>
    <row r="1" spans="1:16" ht="18" customHeight="1" x14ac:dyDescent="0.3">
      <c r="A1" s="3"/>
      <c r="B1" s="3"/>
      <c r="C1" s="3"/>
      <c r="D1" s="3"/>
      <c r="G1" s="4"/>
      <c r="H1" s="4"/>
      <c r="M1" s="4"/>
      <c r="N1" s="4"/>
    </row>
    <row r="2" spans="1:16" ht="18" customHeight="1" x14ac:dyDescent="0.3">
      <c r="A2" s="3"/>
      <c r="B2" s="3"/>
      <c r="C2" s="3"/>
      <c r="D2" s="3"/>
      <c r="G2" s="4"/>
      <c r="H2" s="4"/>
      <c r="K2" s="4"/>
      <c r="L2" s="4"/>
      <c r="M2" s="4"/>
      <c r="N2" s="4"/>
    </row>
    <row r="3" spans="1:16" ht="45" x14ac:dyDescent="0.3">
      <c r="A3" s="189" t="s">
        <v>0</v>
      </c>
      <c r="B3" s="189" t="s">
        <v>1</v>
      </c>
      <c r="C3" s="189" t="s">
        <v>2</v>
      </c>
      <c r="D3" s="189" t="s">
        <v>3</v>
      </c>
      <c r="E3" s="190" t="s">
        <v>77</v>
      </c>
      <c r="G3" s="156" t="s">
        <v>1298</v>
      </c>
    </row>
    <row r="4" spans="1:16" ht="18" customHeight="1" x14ac:dyDescent="0.3">
      <c r="A4" s="189"/>
      <c r="B4" s="189"/>
      <c r="C4" s="189"/>
      <c r="D4" s="189"/>
      <c r="E4" s="189"/>
    </row>
    <row r="5" spans="1:16" ht="18" customHeight="1" thickBot="1" x14ac:dyDescent="0.35">
      <c r="A5" s="69" t="s">
        <v>26</v>
      </c>
      <c r="B5" s="69"/>
      <c r="C5" s="69"/>
      <c r="D5" s="69"/>
      <c r="E5" s="71"/>
      <c r="G5" s="7" t="s">
        <v>151</v>
      </c>
      <c r="H5" s="8"/>
      <c r="I5" s="8"/>
      <c r="J5" s="8"/>
      <c r="K5" s="8"/>
      <c r="L5" s="8"/>
      <c r="M5" s="8"/>
      <c r="N5" s="8"/>
      <c r="O5" s="8"/>
      <c r="P5" s="8"/>
    </row>
    <row r="6" spans="1:16" ht="18" customHeight="1" x14ac:dyDescent="0.2">
      <c r="A6" s="129" t="s">
        <v>27</v>
      </c>
      <c r="B6" s="130" t="s">
        <v>28</v>
      </c>
      <c r="C6" s="76">
        <v>4</v>
      </c>
      <c r="D6" s="131" t="s">
        <v>25</v>
      </c>
      <c r="E6" s="78" t="s">
        <v>115</v>
      </c>
      <c r="G6" s="8" t="s">
        <v>1304</v>
      </c>
      <c r="H6" s="8"/>
      <c r="I6" s="8"/>
      <c r="J6" s="8"/>
      <c r="K6" s="8"/>
      <c r="L6" s="8"/>
      <c r="M6" s="8"/>
      <c r="N6" s="8"/>
      <c r="O6" s="8"/>
      <c r="P6" s="8"/>
    </row>
    <row r="7" spans="1:16" ht="18" customHeight="1" x14ac:dyDescent="0.2">
      <c r="A7" s="132" t="s">
        <v>27</v>
      </c>
      <c r="B7" s="2" t="s">
        <v>29</v>
      </c>
      <c r="C7" s="117">
        <v>5</v>
      </c>
      <c r="D7" s="117" t="s">
        <v>25</v>
      </c>
      <c r="E7" s="82" t="s">
        <v>116</v>
      </c>
      <c r="G7" s="8" t="s">
        <v>1299</v>
      </c>
      <c r="H7" s="8"/>
      <c r="I7" s="8"/>
      <c r="J7" s="8"/>
      <c r="K7" s="8"/>
      <c r="L7" s="8"/>
      <c r="M7" s="8"/>
      <c r="N7" s="8"/>
      <c r="O7" s="8"/>
      <c r="P7" s="8"/>
    </row>
    <row r="8" spans="1:16" ht="18" customHeight="1" thickBot="1" x14ac:dyDescent="0.25">
      <c r="A8" s="168" t="s">
        <v>27</v>
      </c>
      <c r="B8" s="151" t="s">
        <v>30</v>
      </c>
      <c r="C8" s="153">
        <v>9</v>
      </c>
      <c r="D8" s="153" t="s">
        <v>25</v>
      </c>
      <c r="E8" s="169" t="s">
        <v>117</v>
      </c>
      <c r="G8" s="8" t="s">
        <v>1300</v>
      </c>
      <c r="H8" s="8"/>
      <c r="I8" s="8"/>
      <c r="J8" s="8"/>
      <c r="K8" s="8"/>
      <c r="L8" s="8"/>
      <c r="M8" s="8"/>
      <c r="N8" s="8"/>
      <c r="O8" s="8"/>
      <c r="P8" s="8"/>
    </row>
    <row r="9" spans="1:16" ht="18" customHeight="1" thickBot="1" x14ac:dyDescent="0.25">
      <c r="A9" s="216" t="s">
        <v>27</v>
      </c>
      <c r="B9" s="217" t="s">
        <v>31</v>
      </c>
      <c r="C9" s="218">
        <v>10</v>
      </c>
      <c r="D9" s="218" t="s">
        <v>25</v>
      </c>
      <c r="E9" s="177" t="s">
        <v>118</v>
      </c>
      <c r="G9" s="8" t="s">
        <v>1301</v>
      </c>
      <c r="H9" s="8"/>
      <c r="I9" s="8"/>
      <c r="J9" s="8"/>
      <c r="K9" s="8"/>
      <c r="L9" s="8"/>
      <c r="M9" s="8"/>
      <c r="N9" s="8"/>
      <c r="O9" s="8"/>
      <c r="P9" s="8"/>
    </row>
    <row r="10" spans="1:16" ht="18" customHeight="1" x14ac:dyDescent="0.2">
      <c r="A10" s="170" t="s">
        <v>27</v>
      </c>
      <c r="B10" s="171" t="s">
        <v>32</v>
      </c>
      <c r="C10" s="172">
        <v>14</v>
      </c>
      <c r="D10" s="172" t="s">
        <v>25</v>
      </c>
      <c r="E10" s="173" t="s">
        <v>119</v>
      </c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18" customHeight="1" x14ac:dyDescent="0.2">
      <c r="A11" s="133" t="s">
        <v>27</v>
      </c>
      <c r="B11" s="134" t="s">
        <v>33</v>
      </c>
      <c r="C11" s="135">
        <v>11</v>
      </c>
      <c r="D11" s="135" t="s">
        <v>25</v>
      </c>
      <c r="E11" s="82" t="s">
        <v>120</v>
      </c>
      <c r="G11" s="8" t="s">
        <v>1302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18" customHeight="1" x14ac:dyDescent="0.2">
      <c r="A12" s="133" t="s">
        <v>27</v>
      </c>
      <c r="B12" s="134" t="s">
        <v>34</v>
      </c>
      <c r="C12" s="135">
        <v>4</v>
      </c>
      <c r="D12" s="135" t="s">
        <v>25</v>
      </c>
      <c r="E12" s="82" t="s">
        <v>121</v>
      </c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18" customHeight="1" x14ac:dyDescent="0.2">
      <c r="A13" s="133" t="s">
        <v>27</v>
      </c>
      <c r="B13" s="134" t="s">
        <v>35</v>
      </c>
      <c r="C13" s="135">
        <v>20</v>
      </c>
      <c r="D13" s="135" t="s">
        <v>25</v>
      </c>
      <c r="E13" s="82" t="s">
        <v>122</v>
      </c>
      <c r="G13" s="8" t="s">
        <v>1303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18" customHeight="1" x14ac:dyDescent="0.3">
      <c r="A14" s="136"/>
      <c r="E14" s="137"/>
      <c r="G14" s="8" t="s">
        <v>1305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18" customHeight="1" thickBot="1" x14ac:dyDescent="0.25">
      <c r="A15" s="168" t="s">
        <v>36</v>
      </c>
      <c r="B15" s="151" t="s">
        <v>37</v>
      </c>
      <c r="C15" s="153">
        <v>1</v>
      </c>
      <c r="D15" s="153" t="s">
        <v>25</v>
      </c>
      <c r="E15" s="174" t="s">
        <v>123</v>
      </c>
      <c r="G15" s="8" t="s">
        <v>1308</v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18" customHeight="1" thickBot="1" x14ac:dyDescent="0.25">
      <c r="A16" s="219" t="s">
        <v>36</v>
      </c>
      <c r="B16" s="220" t="s">
        <v>38</v>
      </c>
      <c r="C16" s="221">
        <v>4</v>
      </c>
      <c r="D16" s="221" t="s">
        <v>25</v>
      </c>
      <c r="E16" s="178" t="s">
        <v>124</v>
      </c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18" customHeight="1" x14ac:dyDescent="0.2">
      <c r="A17" s="170" t="s">
        <v>36</v>
      </c>
      <c r="B17" s="171" t="s">
        <v>39</v>
      </c>
      <c r="C17" s="172">
        <v>2</v>
      </c>
      <c r="D17" s="172" t="s">
        <v>25</v>
      </c>
      <c r="E17" s="175" t="s">
        <v>125</v>
      </c>
      <c r="G17" s="8" t="s">
        <v>1306</v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18" customHeight="1" x14ac:dyDescent="0.2">
      <c r="A18" s="132" t="s">
        <v>36</v>
      </c>
      <c r="B18" s="2" t="s">
        <v>40</v>
      </c>
      <c r="C18" s="117">
        <v>1</v>
      </c>
      <c r="D18" s="117" t="s">
        <v>25</v>
      </c>
      <c r="E18" s="138" t="s">
        <v>126</v>
      </c>
      <c r="G18" s="8" t="s">
        <v>1307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18" customHeight="1" x14ac:dyDescent="0.2">
      <c r="A19" s="132" t="s">
        <v>36</v>
      </c>
      <c r="B19" s="2" t="s">
        <v>41</v>
      </c>
      <c r="C19" s="117">
        <v>2</v>
      </c>
      <c r="D19" s="117" t="s">
        <v>25</v>
      </c>
      <c r="E19" s="138" t="s">
        <v>127</v>
      </c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18" customHeight="1" x14ac:dyDescent="0.3"/>
    <row r="21" spans="1:16" ht="18" customHeight="1" thickBot="1" x14ac:dyDescent="0.25">
      <c r="A21" s="168" t="s">
        <v>36</v>
      </c>
      <c r="B21" s="151" t="s">
        <v>42</v>
      </c>
      <c r="C21" s="153">
        <v>4</v>
      </c>
      <c r="D21" s="153" t="s">
        <v>25</v>
      </c>
      <c r="E21" s="174" t="s">
        <v>128</v>
      </c>
    </row>
    <row r="22" spans="1:16" ht="18" customHeight="1" thickBot="1" x14ac:dyDescent="0.25">
      <c r="A22" s="216" t="s">
        <v>36</v>
      </c>
      <c r="B22" s="217" t="s">
        <v>43</v>
      </c>
      <c r="C22" s="218">
        <v>4</v>
      </c>
      <c r="D22" s="218" t="s">
        <v>25</v>
      </c>
      <c r="E22" s="178" t="s">
        <v>129</v>
      </c>
    </row>
    <row r="23" spans="1:16" ht="18" customHeight="1" x14ac:dyDescent="0.2">
      <c r="A23" s="170" t="s">
        <v>36</v>
      </c>
      <c r="B23" s="171" t="s">
        <v>44</v>
      </c>
      <c r="C23" s="172">
        <v>4</v>
      </c>
      <c r="D23" s="172" t="s">
        <v>25</v>
      </c>
      <c r="E23" s="175" t="s">
        <v>130</v>
      </c>
    </row>
    <row r="24" spans="1:16" ht="18" customHeight="1" x14ac:dyDescent="0.2">
      <c r="A24" s="132" t="s">
        <v>36</v>
      </c>
      <c r="B24" s="2" t="s">
        <v>45</v>
      </c>
      <c r="C24" s="117">
        <v>2</v>
      </c>
      <c r="D24" s="117" t="s">
        <v>25</v>
      </c>
      <c r="E24" s="138" t="s">
        <v>131</v>
      </c>
    </row>
    <row r="25" spans="1:16" ht="18" customHeight="1" x14ac:dyDescent="0.2">
      <c r="A25" s="132" t="s">
        <v>36</v>
      </c>
      <c r="B25" s="2" t="s">
        <v>46</v>
      </c>
      <c r="C25" s="117">
        <v>2</v>
      </c>
      <c r="D25" s="117" t="s">
        <v>25</v>
      </c>
      <c r="E25" s="138" t="s">
        <v>132</v>
      </c>
    </row>
    <row r="26" spans="1:16" ht="18" customHeight="1" x14ac:dyDescent="0.3"/>
    <row r="27" spans="1:16" ht="18" customHeight="1" x14ac:dyDescent="0.3"/>
    <row r="28" spans="1:16" ht="18" customHeight="1" x14ac:dyDescent="0.3"/>
    <row r="29" spans="1:16" ht="18" customHeight="1" x14ac:dyDescent="0.3"/>
    <row r="30" spans="1:16" ht="18" customHeight="1" x14ac:dyDescent="0.3"/>
    <row r="31" spans="1:16" ht="18" customHeight="1" x14ac:dyDescent="0.3"/>
    <row r="32" spans="1:16" ht="18" customHeight="1" x14ac:dyDescent="0.3"/>
    <row r="33" spans="1:4" ht="18" customHeight="1" x14ac:dyDescent="0.3"/>
    <row r="34" spans="1:4" ht="18" customHeight="1" x14ac:dyDescent="0.3"/>
    <row r="35" spans="1:4" ht="18" customHeight="1" x14ac:dyDescent="0.3">
      <c r="A35" s="3"/>
      <c r="B35" s="3"/>
      <c r="C35" s="3"/>
      <c r="D35" s="3"/>
    </row>
    <row r="36" spans="1:4" ht="18" customHeight="1" x14ac:dyDescent="0.3">
      <c r="A36" s="3"/>
      <c r="B36" s="3"/>
      <c r="C36" s="3"/>
      <c r="D36" s="3"/>
    </row>
    <row r="37" spans="1:4" ht="18" customHeight="1" x14ac:dyDescent="0.3">
      <c r="A37" s="3"/>
      <c r="B37" s="3"/>
      <c r="C37" s="3"/>
      <c r="D37" s="3"/>
    </row>
    <row r="38" spans="1:4" ht="18" customHeight="1" x14ac:dyDescent="0.3">
      <c r="A38" s="3"/>
      <c r="B38" s="3"/>
      <c r="C38" s="3"/>
      <c r="D38" s="3"/>
    </row>
    <row r="39" spans="1:4" ht="18" customHeight="1" x14ac:dyDescent="0.3">
      <c r="A39" s="3"/>
      <c r="B39" s="3"/>
      <c r="C39" s="3"/>
      <c r="D39" s="3"/>
    </row>
    <row r="40" spans="1:4" ht="18" customHeight="1" x14ac:dyDescent="0.3"/>
    <row r="41" spans="1:4" ht="18" customHeight="1" x14ac:dyDescent="0.3"/>
    <row r="42" spans="1:4" ht="18" customHeight="1" x14ac:dyDescent="0.3"/>
    <row r="43" spans="1:4" ht="18" customHeight="1" x14ac:dyDescent="0.3"/>
    <row r="44" spans="1:4" ht="18" customHeight="1" x14ac:dyDescent="0.3"/>
    <row r="45" spans="1:4" ht="18" customHeight="1" x14ac:dyDescent="0.3"/>
    <row r="46" spans="1:4" ht="18" customHeight="1" x14ac:dyDescent="0.3"/>
    <row r="47" spans="1:4" ht="18" customHeight="1" x14ac:dyDescent="0.3"/>
    <row r="48" spans="1:4" ht="18" customHeight="1" x14ac:dyDescent="0.3"/>
    <row r="49" s="3" customFormat="1" ht="18" customHeight="1" x14ac:dyDescent="0.3"/>
    <row r="50" s="3" customFormat="1" ht="18" customHeight="1" x14ac:dyDescent="0.3"/>
    <row r="51" s="3" customFormat="1" ht="18" customHeight="1" x14ac:dyDescent="0.3"/>
    <row r="52" s="3" customFormat="1" ht="18" customHeight="1" x14ac:dyDescent="0.3"/>
    <row r="53" s="3" customFormat="1" x14ac:dyDescent="0.3"/>
    <row r="54" s="3" customFormat="1" ht="18" customHeight="1" x14ac:dyDescent="0.3"/>
    <row r="55" s="3" customFormat="1" ht="18" customHeight="1" x14ac:dyDescent="0.3"/>
    <row r="56" s="3" customFormat="1" ht="18" customHeight="1" x14ac:dyDescent="0.3"/>
    <row r="57" s="3" customFormat="1" ht="18" customHeight="1" x14ac:dyDescent="0.3"/>
    <row r="58" s="3" customFormat="1" ht="18" customHeight="1" x14ac:dyDescent="0.3"/>
    <row r="59" s="3" customFormat="1" ht="18" customHeight="1" x14ac:dyDescent="0.3"/>
    <row r="60" s="3" customFormat="1" ht="18" customHeight="1" x14ac:dyDescent="0.3"/>
    <row r="61" s="3" customFormat="1" ht="18" customHeight="1" x14ac:dyDescent="0.3"/>
    <row r="62" s="3" customFormat="1" ht="18" customHeight="1" x14ac:dyDescent="0.3"/>
    <row r="63" s="3" customFormat="1" ht="18" customHeight="1" x14ac:dyDescent="0.3"/>
    <row r="64" s="3" customFormat="1" ht="18" customHeight="1" x14ac:dyDescent="0.3"/>
    <row r="65" s="3" customFormat="1" ht="18" customHeight="1" x14ac:dyDescent="0.3"/>
    <row r="66" s="3" customFormat="1" ht="18" customHeight="1" x14ac:dyDescent="0.3"/>
    <row r="67" s="3" customFormat="1" ht="18" customHeight="1" x14ac:dyDescent="0.3"/>
    <row r="68" s="3" customFormat="1" ht="18" customHeight="1" x14ac:dyDescent="0.3"/>
    <row r="69" s="3" customFormat="1" ht="18" customHeight="1" x14ac:dyDescent="0.3"/>
  </sheetData>
  <mergeCells count="5">
    <mergeCell ref="A3:A4"/>
    <mergeCell ref="B3:B4"/>
    <mergeCell ref="C3:C4"/>
    <mergeCell ref="D3:D4"/>
    <mergeCell ref="E3:E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C09A-AFF7-4273-A864-DE1FFD2972EA}">
  <sheetPr>
    <tabColor rgb="FFFFFF00"/>
  </sheetPr>
  <dimension ref="A1:J54"/>
  <sheetViews>
    <sheetView zoomScaleNormal="100" workbookViewId="0">
      <selection activeCell="J35" sqref="J35"/>
    </sheetView>
  </sheetViews>
  <sheetFormatPr defaultColWidth="9" defaultRowHeight="12" x14ac:dyDescent="0.3"/>
  <cols>
    <col min="1" max="2" width="40.625" style="6" customWidth="1"/>
    <col min="3" max="4" width="8.625" style="6" customWidth="1"/>
    <col min="5" max="5" width="27.375" style="3" bestFit="1" customWidth="1"/>
    <col min="6" max="7" width="9" style="3"/>
    <col min="8" max="8" width="20.625" style="3" customWidth="1"/>
    <col min="9" max="9" width="15.625" style="3" customWidth="1"/>
    <col min="10" max="10" width="20.625" style="3" customWidth="1"/>
    <col min="11" max="16384" width="9" style="3"/>
  </cols>
  <sheetData>
    <row r="1" spans="1:10" x14ac:dyDescent="0.3">
      <c r="A1" s="3"/>
      <c r="B1" s="3"/>
      <c r="C1" s="3"/>
      <c r="D1" s="3"/>
    </row>
    <row r="2" spans="1:10" x14ac:dyDescent="0.3">
      <c r="A2" s="3"/>
      <c r="B2" s="3"/>
      <c r="C2" s="3"/>
      <c r="D2" s="3"/>
    </row>
    <row r="3" spans="1:10" ht="16.5" x14ac:dyDescent="0.3">
      <c r="A3" s="3"/>
      <c r="B3" s="3"/>
      <c r="C3" s="3"/>
      <c r="D3" s="3"/>
      <c r="H3" s="7" t="s">
        <v>151</v>
      </c>
    </row>
    <row r="4" spans="1:10" ht="16.5" x14ac:dyDescent="0.3">
      <c r="A4" s="3"/>
      <c r="B4" s="3"/>
      <c r="C4" s="3"/>
      <c r="D4" s="3"/>
      <c r="H4" t="s">
        <v>943</v>
      </c>
    </row>
    <row r="5" spans="1:10" ht="16.5" x14ac:dyDescent="0.3">
      <c r="H5" t="s">
        <v>951</v>
      </c>
    </row>
    <row r="7" spans="1:10" ht="16.5" x14ac:dyDescent="0.3">
      <c r="H7"/>
      <c r="I7"/>
      <c r="J7" s="62" t="s">
        <v>176</v>
      </c>
    </row>
    <row r="8" spans="1:10" ht="16.5" x14ac:dyDescent="0.3">
      <c r="H8" s="59" t="s">
        <v>166</v>
      </c>
      <c r="I8" s="157" t="s">
        <v>944</v>
      </c>
      <c r="J8" s="61" t="s">
        <v>175</v>
      </c>
    </row>
    <row r="9" spans="1:10" x14ac:dyDescent="0.3">
      <c r="H9" s="192" t="s">
        <v>945</v>
      </c>
      <c r="I9" s="4" t="s">
        <v>942</v>
      </c>
      <c r="J9" s="4" t="s">
        <v>949</v>
      </c>
    </row>
    <row r="10" spans="1:10" x14ac:dyDescent="0.3">
      <c r="H10" s="192"/>
      <c r="I10" s="4" t="s">
        <v>946</v>
      </c>
      <c r="J10" s="4" t="s">
        <v>949</v>
      </c>
    </row>
    <row r="11" spans="1:10" x14ac:dyDescent="0.3">
      <c r="H11" s="192"/>
      <c r="I11" s="4" t="s">
        <v>947</v>
      </c>
      <c r="J11" s="4" t="s">
        <v>949</v>
      </c>
    </row>
    <row r="12" spans="1:10" x14ac:dyDescent="0.3">
      <c r="H12" s="192"/>
      <c r="I12" s="4" t="s">
        <v>948</v>
      </c>
      <c r="J12" s="58"/>
    </row>
    <row r="14" spans="1:10" ht="16.5" x14ac:dyDescent="0.3">
      <c r="H14" s="8" t="s">
        <v>952</v>
      </c>
    </row>
    <row r="15" spans="1:10" ht="16.5" x14ac:dyDescent="0.3">
      <c r="H15" s="8" t="s">
        <v>953</v>
      </c>
    </row>
    <row r="16" spans="1:10" ht="16.5" x14ac:dyDescent="0.3">
      <c r="H16" s="8"/>
    </row>
    <row r="17" spans="8:9" ht="16.5" x14ac:dyDescent="0.3">
      <c r="H17" s="8" t="s">
        <v>954</v>
      </c>
    </row>
    <row r="18" spans="8:9" ht="16.5" x14ac:dyDescent="0.3">
      <c r="H18" s="8" t="s">
        <v>955</v>
      </c>
    </row>
    <row r="20" spans="8:9" ht="16.5" x14ac:dyDescent="0.3">
      <c r="H20" s="59" t="s">
        <v>166</v>
      </c>
      <c r="I20" s="59" t="s">
        <v>167</v>
      </c>
    </row>
    <row r="21" spans="8:9" x14ac:dyDescent="0.3">
      <c r="H21" s="4" t="s">
        <v>945</v>
      </c>
      <c r="I21" s="4" t="s">
        <v>942</v>
      </c>
    </row>
    <row r="22" spans="8:9" x14ac:dyDescent="0.3">
      <c r="H22" s="4" t="s">
        <v>192</v>
      </c>
      <c r="I22" s="4">
        <v>2</v>
      </c>
    </row>
    <row r="24" spans="8:9" ht="16.5" x14ac:dyDescent="0.3">
      <c r="H24" s="8" t="s">
        <v>956</v>
      </c>
    </row>
    <row r="26" spans="8:9" ht="16.5" x14ac:dyDescent="0.3">
      <c r="H26" t="s">
        <v>957</v>
      </c>
    </row>
    <row r="28" spans="8:9" ht="16.5" x14ac:dyDescent="0.3">
      <c r="H28" s="59" t="s">
        <v>202</v>
      </c>
      <c r="I28" s="59" t="s">
        <v>194</v>
      </c>
    </row>
    <row r="29" spans="8:9" x14ac:dyDescent="0.3">
      <c r="H29" s="4" t="s">
        <v>949</v>
      </c>
      <c r="I29" s="4">
        <v>31</v>
      </c>
    </row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51" spans="1:5" x14ac:dyDescent="0.3">
      <c r="A51" s="189" t="s">
        <v>0</v>
      </c>
      <c r="B51" s="189" t="s">
        <v>1</v>
      </c>
      <c r="C51" s="189" t="s">
        <v>2</v>
      </c>
      <c r="D51" s="189" t="s">
        <v>3</v>
      </c>
      <c r="E51" s="190" t="s">
        <v>77</v>
      </c>
    </row>
    <row r="52" spans="1:5" x14ac:dyDescent="0.3">
      <c r="A52" s="189"/>
      <c r="B52" s="189"/>
      <c r="C52" s="189"/>
      <c r="D52" s="189"/>
      <c r="E52" s="189"/>
    </row>
    <row r="53" spans="1:5" x14ac:dyDescent="0.3">
      <c r="A53" s="1" t="s">
        <v>47</v>
      </c>
      <c r="B53" s="1"/>
      <c r="C53" s="1"/>
      <c r="D53" s="1"/>
      <c r="E53" s="2"/>
    </row>
    <row r="54" spans="1:5" x14ac:dyDescent="0.2">
      <c r="A54" s="134" t="s">
        <v>950</v>
      </c>
      <c r="B54" s="134" t="s">
        <v>53</v>
      </c>
      <c r="C54" s="9">
        <v>31</v>
      </c>
      <c r="D54" s="135" t="s">
        <v>25</v>
      </c>
      <c r="E54" s="143" t="s">
        <v>134</v>
      </c>
    </row>
  </sheetData>
  <mergeCells count="6">
    <mergeCell ref="H9:H12"/>
    <mergeCell ref="A51:A52"/>
    <mergeCell ref="B51:B52"/>
    <mergeCell ref="C51:C52"/>
    <mergeCell ref="D51:D52"/>
    <mergeCell ref="E51:E52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A845-4434-4B7C-97AC-5386AA1AF077}">
  <sheetPr>
    <tabColor theme="3" tint="9.9978637043366805E-2"/>
  </sheetPr>
  <dimension ref="A1:N400"/>
  <sheetViews>
    <sheetView tabSelected="1" topLeftCell="C143" zoomScale="85" zoomScaleNormal="85" workbookViewId="0">
      <selection activeCell="Q167" sqref="Q167"/>
    </sheetView>
  </sheetViews>
  <sheetFormatPr defaultColWidth="9" defaultRowHeight="16.5" x14ac:dyDescent="0.3"/>
  <cols>
    <col min="1" max="2" width="40.625" style="6" customWidth="1"/>
    <col min="3" max="4" width="8.625" style="6" customWidth="1"/>
    <col min="5" max="5" width="27.375" style="3" bestFit="1" customWidth="1"/>
    <col min="6" max="7" width="9" style="3"/>
    <col min="8" max="13" width="20.625" style="158" customWidth="1"/>
    <col min="14" max="14" width="9" style="158"/>
    <col min="15" max="16384" width="9" style="3"/>
  </cols>
  <sheetData>
    <row r="1" spans="7:8" ht="18" customHeight="1" x14ac:dyDescent="0.3">
      <c r="G1" s="4"/>
      <c r="H1" s="183" t="s">
        <v>1267</v>
      </c>
    </row>
    <row r="2" spans="7:8" ht="18" customHeight="1" x14ac:dyDescent="0.3">
      <c r="G2" s="204" t="s">
        <v>1178</v>
      </c>
      <c r="H2" s="159" t="s">
        <v>151</v>
      </c>
    </row>
    <row r="3" spans="7:8" ht="18" customHeight="1" x14ac:dyDescent="0.3">
      <c r="G3" s="204" t="s">
        <v>1178</v>
      </c>
      <c r="H3" s="158" t="s">
        <v>1181</v>
      </c>
    </row>
    <row r="4" spans="7:8" ht="18" customHeight="1" x14ac:dyDescent="0.3">
      <c r="G4" s="204" t="s">
        <v>1178</v>
      </c>
      <c r="H4" s="158" t="s">
        <v>1182</v>
      </c>
    </row>
    <row r="5" spans="7:8" ht="18" customHeight="1" x14ac:dyDescent="0.3">
      <c r="G5" s="204" t="s">
        <v>1178</v>
      </c>
      <c r="H5" s="158" t="s">
        <v>1183</v>
      </c>
    </row>
    <row r="6" spans="7:8" ht="18" customHeight="1" x14ac:dyDescent="0.3">
      <c r="G6" s="204" t="s">
        <v>1178</v>
      </c>
      <c r="H6" s="158" t="s">
        <v>1180</v>
      </c>
    </row>
    <row r="7" spans="7:8" ht="18" customHeight="1" x14ac:dyDescent="0.3">
      <c r="G7" s="204" t="s">
        <v>1178</v>
      </c>
    </row>
    <row r="8" spans="7:8" ht="18" customHeight="1" x14ac:dyDescent="0.3">
      <c r="G8" s="204" t="s">
        <v>1178</v>
      </c>
      <c r="H8" s="158" t="s">
        <v>1185</v>
      </c>
    </row>
    <row r="9" spans="7:8" ht="18" customHeight="1" x14ac:dyDescent="0.3">
      <c r="G9" s="204" t="s">
        <v>1178</v>
      </c>
      <c r="H9" s="158" t="s">
        <v>1184</v>
      </c>
    </row>
    <row r="10" spans="7:8" ht="18" customHeight="1" x14ac:dyDescent="0.3">
      <c r="G10" s="204" t="s">
        <v>1178</v>
      </c>
    </row>
    <row r="11" spans="7:8" ht="18" customHeight="1" x14ac:dyDescent="0.3">
      <c r="G11" s="204" t="s">
        <v>1178</v>
      </c>
      <c r="H11" s="158" t="s">
        <v>1186</v>
      </c>
    </row>
    <row r="12" spans="7:8" ht="18" customHeight="1" x14ac:dyDescent="0.3">
      <c r="G12" s="204" t="s">
        <v>1178</v>
      </c>
      <c r="H12" s="158" t="s">
        <v>1187</v>
      </c>
    </row>
    <row r="13" spans="7:8" ht="18" customHeight="1" x14ac:dyDescent="0.3">
      <c r="G13" s="204" t="s">
        <v>1178</v>
      </c>
    </row>
    <row r="14" spans="7:8" ht="18" customHeight="1" x14ac:dyDescent="0.3">
      <c r="G14" s="204" t="s">
        <v>1178</v>
      </c>
    </row>
    <row r="15" spans="7:8" ht="18" customHeight="1" x14ac:dyDescent="0.3">
      <c r="G15" s="204" t="s">
        <v>1178</v>
      </c>
    </row>
    <row r="16" spans="7:8" ht="18" customHeight="1" x14ac:dyDescent="0.3">
      <c r="G16" s="204" t="s">
        <v>1178</v>
      </c>
    </row>
    <row r="17" spans="1:8" ht="18" customHeight="1" x14ac:dyDescent="0.3">
      <c r="G17" s="204" t="s">
        <v>1178</v>
      </c>
    </row>
    <row r="18" spans="1:8" ht="18" customHeight="1" x14ac:dyDescent="0.3">
      <c r="G18" s="204" t="s">
        <v>1178</v>
      </c>
    </row>
    <row r="19" spans="1:8" ht="18" customHeight="1" x14ac:dyDescent="0.3">
      <c r="G19" s="204" t="s">
        <v>1178</v>
      </c>
    </row>
    <row r="20" spans="1:8" ht="18" customHeight="1" x14ac:dyDescent="0.3">
      <c r="G20" s="204" t="s">
        <v>1178</v>
      </c>
    </row>
    <row r="21" spans="1:8" ht="18" customHeight="1" x14ac:dyDescent="0.3">
      <c r="G21" s="204" t="s">
        <v>1178</v>
      </c>
      <c r="H21" s="158" t="s">
        <v>1188</v>
      </c>
    </row>
    <row r="22" spans="1:8" ht="18" customHeight="1" x14ac:dyDescent="0.3">
      <c r="G22" s="204" t="s">
        <v>1178</v>
      </c>
      <c r="H22" s="158" t="s">
        <v>1189</v>
      </c>
    </row>
    <row r="23" spans="1:8" ht="18" customHeight="1" x14ac:dyDescent="0.3">
      <c r="G23" s="204" t="s">
        <v>1178</v>
      </c>
      <c r="H23" s="158" t="s">
        <v>1190</v>
      </c>
    </row>
    <row r="24" spans="1:8" ht="18" customHeight="1" x14ac:dyDescent="0.3">
      <c r="G24" s="203"/>
    </row>
    <row r="25" spans="1:8" ht="18" customHeight="1" x14ac:dyDescent="0.3">
      <c r="A25" s="3"/>
      <c r="B25" s="3"/>
      <c r="C25" s="3"/>
      <c r="D25" s="3"/>
      <c r="H25" s="158" t="s">
        <v>1153</v>
      </c>
    </row>
    <row r="26" spans="1:8" ht="18" customHeight="1" x14ac:dyDescent="0.3">
      <c r="A26" s="3"/>
      <c r="B26" s="3"/>
      <c r="C26" s="3"/>
      <c r="D26" s="3"/>
      <c r="H26" s="158" t="s">
        <v>963</v>
      </c>
    </row>
    <row r="27" spans="1:8" ht="18" customHeight="1" x14ac:dyDescent="0.3">
      <c r="A27" s="3"/>
      <c r="B27" s="3"/>
      <c r="C27" s="3"/>
      <c r="D27" s="3"/>
      <c r="H27" s="158" t="s">
        <v>1154</v>
      </c>
    </row>
    <row r="28" spans="1:8" ht="18" customHeight="1" x14ac:dyDescent="0.3">
      <c r="A28" s="3"/>
      <c r="B28" s="3"/>
      <c r="C28" s="3"/>
      <c r="D28" s="3"/>
    </row>
    <row r="29" spans="1:8" ht="18" customHeight="1" x14ac:dyDescent="0.3">
      <c r="A29" s="3"/>
      <c r="B29" s="3"/>
      <c r="C29" s="3"/>
      <c r="D29" s="3"/>
      <c r="H29" s="158" t="s">
        <v>1156</v>
      </c>
    </row>
    <row r="30" spans="1:8" ht="18" customHeight="1" x14ac:dyDescent="0.3">
      <c r="A30" s="3"/>
      <c r="B30" s="3"/>
      <c r="C30" s="3"/>
      <c r="D30" s="3"/>
      <c r="H30" s="158" t="s">
        <v>1155</v>
      </c>
    </row>
    <row r="31" spans="1:8" ht="18" customHeight="1" x14ac:dyDescent="0.3">
      <c r="A31" s="3"/>
      <c r="B31" s="3"/>
      <c r="C31" s="3"/>
      <c r="D31" s="3"/>
    </row>
    <row r="32" spans="1:8" ht="18" customHeight="1" x14ac:dyDescent="0.3">
      <c r="A32" s="3"/>
      <c r="B32" s="3"/>
      <c r="C32" s="3"/>
      <c r="D32" s="3"/>
      <c r="H32" s="158" t="s">
        <v>1157</v>
      </c>
    </row>
    <row r="33" spans="1:9" ht="18" customHeight="1" x14ac:dyDescent="0.3">
      <c r="A33" s="3"/>
      <c r="B33" s="3"/>
      <c r="C33" s="3"/>
      <c r="D33" s="3"/>
      <c r="H33" s="158" t="s">
        <v>1158</v>
      </c>
    </row>
    <row r="34" spans="1:9" ht="18" customHeight="1" x14ac:dyDescent="0.3">
      <c r="A34" s="3"/>
      <c r="B34" s="3"/>
      <c r="C34" s="3"/>
      <c r="D34" s="3"/>
      <c r="H34" s="163" t="s">
        <v>1160</v>
      </c>
    </row>
    <row r="35" spans="1:9" ht="18" customHeight="1" x14ac:dyDescent="0.3">
      <c r="A35" s="3"/>
      <c r="B35" s="3"/>
      <c r="C35" s="3"/>
      <c r="D35" s="3"/>
      <c r="H35" s="185" t="s">
        <v>1159</v>
      </c>
      <c r="I35" s="59" t="s">
        <v>167</v>
      </c>
    </row>
    <row r="36" spans="1:9" ht="18" customHeight="1" x14ac:dyDescent="0.3">
      <c r="A36" s="3"/>
      <c r="B36" s="3"/>
      <c r="C36" s="3"/>
      <c r="D36" s="3"/>
      <c r="H36" s="163" t="s">
        <v>1161</v>
      </c>
      <c r="I36" s="163" t="s">
        <v>1163</v>
      </c>
    </row>
    <row r="37" spans="1:9" ht="18" customHeight="1" x14ac:dyDescent="0.3">
      <c r="A37" s="3"/>
      <c r="B37" s="3"/>
      <c r="C37" s="3"/>
      <c r="D37" s="3"/>
      <c r="H37" s="163" t="s">
        <v>1162</v>
      </c>
      <c r="I37" s="163" t="s">
        <v>1164</v>
      </c>
    </row>
    <row r="38" spans="1:9" ht="18" customHeight="1" x14ac:dyDescent="0.3"/>
    <row r="39" spans="1:9" ht="18" customHeight="1" x14ac:dyDescent="0.3">
      <c r="H39" s="158" t="s">
        <v>1167</v>
      </c>
    </row>
    <row r="40" spans="1:9" ht="18" customHeight="1" x14ac:dyDescent="0.3">
      <c r="H40" s="158" t="s">
        <v>1165</v>
      </c>
    </row>
    <row r="41" spans="1:9" ht="18" customHeight="1" x14ac:dyDescent="0.3">
      <c r="A41" s="199" t="s">
        <v>0</v>
      </c>
      <c r="B41" s="199" t="s">
        <v>1</v>
      </c>
      <c r="C41" s="199" t="s">
        <v>2</v>
      </c>
      <c r="D41" s="199" t="s">
        <v>3</v>
      </c>
      <c r="E41" s="201" t="s">
        <v>77</v>
      </c>
    </row>
    <row r="42" spans="1:9" ht="18" customHeight="1" x14ac:dyDescent="0.3">
      <c r="A42" s="200"/>
      <c r="B42" s="200"/>
      <c r="C42" s="200"/>
      <c r="D42" s="200"/>
      <c r="E42" s="202"/>
      <c r="H42" s="158" t="s">
        <v>1166</v>
      </c>
    </row>
    <row r="43" spans="1:9" ht="18" customHeight="1" x14ac:dyDescent="0.3">
      <c r="A43" s="1" t="s">
        <v>47</v>
      </c>
      <c r="B43" s="1"/>
      <c r="C43" s="1"/>
      <c r="D43" s="1"/>
      <c r="E43" s="2"/>
      <c r="H43" s="158" t="s">
        <v>1168</v>
      </c>
    </row>
    <row r="44" spans="1:9" ht="18" customHeight="1" x14ac:dyDescent="0.2">
      <c r="A44" s="134" t="s">
        <v>959</v>
      </c>
      <c r="B44" s="134" t="s">
        <v>49</v>
      </c>
      <c r="C44" s="9">
        <v>5</v>
      </c>
      <c r="D44" s="135" t="s">
        <v>50</v>
      </c>
      <c r="E44" s="143" t="s">
        <v>958</v>
      </c>
    </row>
    <row r="45" spans="1:9" ht="18" customHeight="1" x14ac:dyDescent="0.2">
      <c r="A45" s="2" t="s">
        <v>960</v>
      </c>
      <c r="B45" s="2" t="s">
        <v>49</v>
      </c>
      <c r="C45" s="117">
        <v>5</v>
      </c>
      <c r="D45" s="117" t="s">
        <v>50</v>
      </c>
      <c r="E45" s="143" t="s">
        <v>133</v>
      </c>
      <c r="H45" s="158" t="s">
        <v>1169</v>
      </c>
    </row>
    <row r="46" spans="1:9" ht="18" customHeight="1" x14ac:dyDescent="0.3"/>
    <row r="47" spans="1:9" ht="18" customHeight="1" x14ac:dyDescent="0.3">
      <c r="A47" s="1" t="s">
        <v>54</v>
      </c>
      <c r="B47" s="1"/>
      <c r="C47" s="1"/>
      <c r="D47" s="1"/>
      <c r="E47" s="2"/>
      <c r="H47" s="59" t="s">
        <v>1172</v>
      </c>
      <c r="I47" s="59" t="s">
        <v>1173</v>
      </c>
    </row>
    <row r="48" spans="1:9" ht="18" customHeight="1" x14ac:dyDescent="0.2">
      <c r="A48" s="134" t="s">
        <v>55</v>
      </c>
      <c r="B48" s="134" t="s">
        <v>56</v>
      </c>
      <c r="C48" s="9">
        <v>2</v>
      </c>
      <c r="D48" s="135" t="s">
        <v>25</v>
      </c>
      <c r="E48" s="143" t="s">
        <v>135</v>
      </c>
      <c r="H48" s="163" t="s">
        <v>1170</v>
      </c>
      <c r="I48" s="163" t="s">
        <v>1162</v>
      </c>
    </row>
    <row r="49" spans="1:9" ht="18" customHeight="1" x14ac:dyDescent="0.2">
      <c r="A49" s="2" t="s">
        <v>55</v>
      </c>
      <c r="B49" s="2" t="s">
        <v>621</v>
      </c>
      <c r="C49" s="117">
        <v>2</v>
      </c>
      <c r="D49" s="117" t="s">
        <v>25</v>
      </c>
      <c r="E49" s="143" t="s">
        <v>136</v>
      </c>
      <c r="H49" s="163" t="s">
        <v>1171</v>
      </c>
      <c r="I49" s="163">
        <v>63</v>
      </c>
    </row>
    <row r="50" spans="1:9" ht="18" customHeight="1" x14ac:dyDescent="0.2">
      <c r="A50" s="134" t="s">
        <v>55</v>
      </c>
      <c r="B50" s="134" t="s">
        <v>624</v>
      </c>
      <c r="C50" s="135">
        <v>31</v>
      </c>
      <c r="D50" s="135" t="s">
        <v>25</v>
      </c>
      <c r="E50" s="143" t="s">
        <v>137</v>
      </c>
      <c r="H50" s="163" t="s">
        <v>186</v>
      </c>
      <c r="I50" s="163">
        <v>4</v>
      </c>
    </row>
    <row r="51" spans="1:9" ht="18" customHeight="1" x14ac:dyDescent="0.2">
      <c r="A51" s="134" t="s">
        <v>55</v>
      </c>
      <c r="B51" s="134" t="s">
        <v>627</v>
      </c>
      <c r="C51" s="135">
        <v>16</v>
      </c>
      <c r="D51" s="135" t="s">
        <v>25</v>
      </c>
      <c r="E51" s="143" t="s">
        <v>138</v>
      </c>
    </row>
    <row r="52" spans="1:9" ht="18" customHeight="1" x14ac:dyDescent="0.3">
      <c r="H52" s="158" t="s">
        <v>1174</v>
      </c>
    </row>
    <row r="53" spans="1:9" ht="18" customHeight="1" x14ac:dyDescent="0.2">
      <c r="A53" s="151" t="s">
        <v>63</v>
      </c>
      <c r="B53" s="151" t="s">
        <v>64</v>
      </c>
      <c r="C53" s="152">
        <v>2</v>
      </c>
      <c r="D53" s="153" t="s">
        <v>25</v>
      </c>
      <c r="E53" s="154" t="s">
        <v>966</v>
      </c>
    </row>
    <row r="54" spans="1:9" ht="18" customHeight="1" x14ac:dyDescent="0.3">
      <c r="H54" s="59" t="s">
        <v>1172</v>
      </c>
      <c r="I54" s="59" t="s">
        <v>1173</v>
      </c>
    </row>
    <row r="55" spans="1:9" ht="18" customHeight="1" x14ac:dyDescent="0.2">
      <c r="A55" s="154" t="s">
        <v>878</v>
      </c>
      <c r="B55" s="154" t="s">
        <v>994</v>
      </c>
      <c r="C55" s="160">
        <v>2</v>
      </c>
      <c r="D55" s="160" t="s">
        <v>72</v>
      </c>
      <c r="E55" s="154" t="s">
        <v>995</v>
      </c>
      <c r="H55" s="163" t="s">
        <v>1170</v>
      </c>
      <c r="I55" s="163" t="s">
        <v>1161</v>
      </c>
    </row>
    <row r="56" spans="1:9" ht="18" customHeight="1" x14ac:dyDescent="0.3">
      <c r="H56" s="163" t="s">
        <v>1171</v>
      </c>
      <c r="I56" s="163">
        <v>15</v>
      </c>
    </row>
    <row r="57" spans="1:9" ht="18" customHeight="1" x14ac:dyDescent="0.2">
      <c r="A57" s="134" t="s">
        <v>60</v>
      </c>
      <c r="B57" s="134" t="s">
        <v>61</v>
      </c>
      <c r="C57" s="9">
        <v>3</v>
      </c>
      <c r="D57" s="135" t="s">
        <v>25</v>
      </c>
      <c r="E57" s="143" t="s">
        <v>140</v>
      </c>
      <c r="H57" s="163" t="s">
        <v>186</v>
      </c>
      <c r="I57" s="163">
        <v>3</v>
      </c>
    </row>
    <row r="58" spans="1:9" ht="18" customHeight="1" x14ac:dyDescent="0.2">
      <c r="A58" s="134" t="s">
        <v>60</v>
      </c>
      <c r="B58" s="134" t="s">
        <v>62</v>
      </c>
      <c r="C58" s="9">
        <v>3</v>
      </c>
      <c r="D58" s="135" t="s">
        <v>25</v>
      </c>
      <c r="E58" s="143" t="s">
        <v>141</v>
      </c>
    </row>
    <row r="59" spans="1:9" ht="18" customHeight="1" x14ac:dyDescent="0.3"/>
    <row r="60" spans="1:9" ht="18" customHeight="1" x14ac:dyDescent="0.2">
      <c r="A60" s="151" t="s">
        <v>65</v>
      </c>
      <c r="B60" s="151" t="s">
        <v>66</v>
      </c>
      <c r="C60" s="152">
        <v>17</v>
      </c>
      <c r="D60" s="153" t="s">
        <v>25</v>
      </c>
      <c r="E60" s="154" t="s">
        <v>142</v>
      </c>
    </row>
    <row r="61" spans="1:9" ht="18" customHeight="1" x14ac:dyDescent="0.2">
      <c r="A61" s="151" t="s">
        <v>67</v>
      </c>
      <c r="B61" s="151" t="s">
        <v>68</v>
      </c>
      <c r="C61" s="152">
        <v>17</v>
      </c>
      <c r="D61" s="153" t="s">
        <v>25</v>
      </c>
      <c r="E61" s="154" t="s">
        <v>143</v>
      </c>
    </row>
    <row r="62" spans="1:9" ht="18" customHeight="1" x14ac:dyDescent="0.3"/>
    <row r="63" spans="1:9" ht="18" customHeight="1" x14ac:dyDescent="0.2">
      <c r="A63" s="134" t="s">
        <v>69</v>
      </c>
      <c r="B63" s="134" t="s">
        <v>70</v>
      </c>
      <c r="C63" s="9">
        <v>12</v>
      </c>
      <c r="D63" s="135" t="s">
        <v>25</v>
      </c>
      <c r="E63" s="143" t="s">
        <v>144</v>
      </c>
    </row>
    <row r="64" spans="1:9" ht="18" customHeight="1" x14ac:dyDescent="0.2">
      <c r="A64" s="134" t="s">
        <v>69</v>
      </c>
      <c r="B64" s="134" t="s">
        <v>71</v>
      </c>
      <c r="C64" s="135">
        <v>2</v>
      </c>
      <c r="D64" s="135" t="s">
        <v>25</v>
      </c>
      <c r="E64" s="143" t="s">
        <v>145</v>
      </c>
    </row>
    <row r="65" spans="1:5" ht="18" customHeight="1" x14ac:dyDescent="0.3"/>
    <row r="66" spans="1:5" ht="18" customHeight="1" x14ac:dyDescent="0.2">
      <c r="A66" s="134" t="s">
        <v>592</v>
      </c>
      <c r="B66" s="134" t="s">
        <v>1179</v>
      </c>
      <c r="C66" s="81">
        <v>2</v>
      </c>
      <c r="D66" s="135" t="s">
        <v>25</v>
      </c>
      <c r="E66" s="143" t="s">
        <v>563</v>
      </c>
    </row>
    <row r="67" spans="1:5" ht="18" customHeight="1" x14ac:dyDescent="0.3"/>
    <row r="68" spans="1:5" ht="18" customHeight="1" x14ac:dyDescent="0.2">
      <c r="A68" s="151" t="s">
        <v>1192</v>
      </c>
      <c r="B68" s="151" t="s">
        <v>690</v>
      </c>
      <c r="C68" s="205">
        <f>SUM('3-5. 전동기제어반'!C28+'3-5. 전동기제어반'!C33)*3</f>
        <v>93</v>
      </c>
      <c r="D68" s="153" t="s">
        <v>25</v>
      </c>
      <c r="E68" s="154" t="s">
        <v>691</v>
      </c>
    </row>
    <row r="69" spans="1:5" ht="18" customHeight="1" x14ac:dyDescent="0.2">
      <c r="A69" s="134" t="s">
        <v>600</v>
      </c>
      <c r="B69" s="134" t="s">
        <v>414</v>
      </c>
      <c r="C69" s="9">
        <v>80</v>
      </c>
      <c r="D69" s="135" t="s">
        <v>9</v>
      </c>
      <c r="E69" s="143" t="s">
        <v>413</v>
      </c>
    </row>
    <row r="70" spans="1:5" ht="18" customHeight="1" x14ac:dyDescent="0.2">
      <c r="A70" s="134" t="s">
        <v>600</v>
      </c>
      <c r="B70" s="134" t="s">
        <v>412</v>
      </c>
      <c r="C70" s="135">
        <v>1197</v>
      </c>
      <c r="D70" s="135" t="s">
        <v>9</v>
      </c>
      <c r="E70" s="143" t="s">
        <v>411</v>
      </c>
    </row>
    <row r="71" spans="1:5" ht="18" customHeight="1" x14ac:dyDescent="0.2">
      <c r="A71" s="134" t="s">
        <v>597</v>
      </c>
      <c r="B71" s="134" t="s">
        <v>598</v>
      </c>
      <c r="C71" s="9">
        <f>ROUNDUP(SUM('3-5. 전동기제어반'!C28+'3-5. 전동기제어반'!C33)*25%,0)</f>
        <v>8</v>
      </c>
      <c r="D71" s="135" t="s">
        <v>25</v>
      </c>
      <c r="E71" s="143" t="s">
        <v>599</v>
      </c>
    </row>
    <row r="72" spans="1:5" ht="18" customHeight="1" x14ac:dyDescent="0.2">
      <c r="A72" s="134" t="s">
        <v>592</v>
      </c>
      <c r="B72" s="134" t="s">
        <v>693</v>
      </c>
      <c r="C72" s="81">
        <f>SUM('3-5. 전동기제어반'!C28+'3-5. 전동기제어반'!C33)</f>
        <v>31</v>
      </c>
      <c r="D72" s="135" t="s">
        <v>25</v>
      </c>
      <c r="E72" s="143" t="s">
        <v>694</v>
      </c>
    </row>
    <row r="73" spans="1:5" ht="18" customHeight="1" x14ac:dyDescent="0.3"/>
    <row r="74" spans="1:5" ht="18" customHeight="1" x14ac:dyDescent="0.3"/>
    <row r="75" spans="1:5" ht="18" customHeight="1" x14ac:dyDescent="0.3"/>
    <row r="76" spans="1:5" ht="18" customHeight="1" x14ac:dyDescent="0.3"/>
    <row r="77" spans="1:5" ht="18" customHeight="1" x14ac:dyDescent="0.3"/>
    <row r="78" spans="1:5" ht="18" customHeight="1" x14ac:dyDescent="0.3"/>
    <row r="79" spans="1:5" ht="18" customHeight="1" x14ac:dyDescent="0.3"/>
    <row r="80" spans="1:5" ht="18" customHeight="1" x14ac:dyDescent="0.3"/>
    <row r="81" spans="1:8" ht="18" customHeight="1" x14ac:dyDescent="0.3"/>
    <row r="82" spans="1:8" ht="18" customHeight="1" x14ac:dyDescent="0.3"/>
    <row r="83" spans="1:8" ht="18" customHeight="1" x14ac:dyDescent="0.3">
      <c r="G83" s="206"/>
    </row>
    <row r="84" spans="1:8" ht="18" customHeight="1" x14ac:dyDescent="0.3">
      <c r="G84" s="206"/>
    </row>
    <row r="85" spans="1:8" ht="18" customHeight="1" x14ac:dyDescent="0.3">
      <c r="A85" s="3"/>
      <c r="B85" s="3"/>
      <c r="C85" s="3"/>
      <c r="D85" s="3"/>
      <c r="G85" s="206"/>
    </row>
    <row r="86" spans="1:8" ht="18" customHeight="1" x14ac:dyDescent="0.3">
      <c r="A86" s="3"/>
      <c r="B86" s="3"/>
      <c r="C86" s="3"/>
      <c r="D86" s="3"/>
      <c r="G86" s="206"/>
      <c r="H86" s="184" t="s">
        <v>1175</v>
      </c>
    </row>
    <row r="87" spans="1:8" ht="18" customHeight="1" x14ac:dyDescent="0.3">
      <c r="A87" s="3"/>
      <c r="B87" s="3"/>
      <c r="C87" s="3"/>
      <c r="D87" s="3"/>
      <c r="G87" s="206"/>
    </row>
    <row r="88" spans="1:8" ht="18" customHeight="1" x14ac:dyDescent="0.3">
      <c r="A88" s="3"/>
      <c r="B88" s="3"/>
      <c r="C88" s="3"/>
      <c r="D88" s="3"/>
      <c r="G88" s="206"/>
      <c r="H88" s="158" t="s">
        <v>961</v>
      </c>
    </row>
    <row r="89" spans="1:8" ht="18" customHeight="1" x14ac:dyDescent="0.3">
      <c r="A89" s="3"/>
      <c r="B89" s="3"/>
      <c r="C89" s="3"/>
      <c r="D89" s="3"/>
      <c r="G89" s="206"/>
      <c r="H89" s="158" t="s">
        <v>962</v>
      </c>
    </row>
    <row r="90" spans="1:8" ht="18" customHeight="1" x14ac:dyDescent="0.3">
      <c r="A90" s="3"/>
      <c r="B90" s="3"/>
      <c r="C90" s="3"/>
      <c r="D90" s="3"/>
      <c r="G90" s="206"/>
      <c r="H90" s="158" t="s">
        <v>964</v>
      </c>
    </row>
    <row r="91" spans="1:8" ht="18" customHeight="1" x14ac:dyDescent="0.3">
      <c r="A91" s="3"/>
      <c r="B91" s="3"/>
      <c r="C91" s="3"/>
      <c r="D91" s="3"/>
      <c r="G91" s="206"/>
    </row>
    <row r="92" spans="1:8" ht="18" customHeight="1" x14ac:dyDescent="0.3">
      <c r="G92" s="206"/>
      <c r="H92" s="158" t="s">
        <v>965</v>
      </c>
    </row>
    <row r="93" spans="1:8" ht="18" customHeight="1" x14ac:dyDescent="0.3">
      <c r="G93" s="206"/>
      <c r="H93" s="158" t="s">
        <v>970</v>
      </c>
    </row>
    <row r="94" spans="1:8" ht="18" customHeight="1" x14ac:dyDescent="0.3">
      <c r="G94" s="206"/>
      <c r="H94" s="158" t="s">
        <v>967</v>
      </c>
    </row>
    <row r="95" spans="1:8" ht="18" customHeight="1" x14ac:dyDescent="0.3">
      <c r="G95" s="206"/>
    </row>
    <row r="96" spans="1:8" ht="18" customHeight="1" x14ac:dyDescent="0.3">
      <c r="G96" s="206"/>
      <c r="H96" s="158" t="s">
        <v>968</v>
      </c>
    </row>
    <row r="97" spans="7:8" ht="18" customHeight="1" x14ac:dyDescent="0.3">
      <c r="G97" s="206"/>
    </row>
    <row r="98" spans="7:8" ht="18" customHeight="1" x14ac:dyDescent="0.3">
      <c r="G98" s="206"/>
    </row>
    <row r="99" spans="7:8" ht="18" customHeight="1" x14ac:dyDescent="0.3">
      <c r="G99" s="206"/>
      <c r="H99" s="158" t="s">
        <v>969</v>
      </c>
    </row>
    <row r="100" spans="7:8" ht="18" customHeight="1" x14ac:dyDescent="0.3">
      <c r="G100" s="206"/>
      <c r="H100" s="158" t="s">
        <v>971</v>
      </c>
    </row>
    <row r="101" spans="7:8" ht="18" customHeight="1" x14ac:dyDescent="0.3">
      <c r="G101" s="206"/>
      <c r="H101" s="158" t="s">
        <v>972</v>
      </c>
    </row>
    <row r="102" spans="7:8" ht="18" customHeight="1" x14ac:dyDescent="0.3">
      <c r="G102" s="206"/>
      <c r="H102" s="8" t="s">
        <v>974</v>
      </c>
    </row>
    <row r="103" spans="7:8" ht="18" customHeight="1" x14ac:dyDescent="0.3">
      <c r="G103" s="206"/>
      <c r="H103" s="158" t="s">
        <v>973</v>
      </c>
    </row>
    <row r="104" spans="7:8" ht="18" customHeight="1" x14ac:dyDescent="0.3">
      <c r="G104" s="206"/>
    </row>
    <row r="105" spans="7:8" ht="18" customHeight="1" x14ac:dyDescent="0.3">
      <c r="G105" s="206"/>
    </row>
    <row r="106" spans="7:8" ht="18" customHeight="1" x14ac:dyDescent="0.3">
      <c r="G106" s="206"/>
    </row>
    <row r="107" spans="7:8" ht="18" customHeight="1" x14ac:dyDescent="0.3">
      <c r="G107" s="206"/>
    </row>
    <row r="108" spans="7:8" ht="18" customHeight="1" x14ac:dyDescent="0.3">
      <c r="G108" s="206"/>
    </row>
    <row r="109" spans="7:8" ht="18" customHeight="1" x14ac:dyDescent="0.3">
      <c r="G109" s="206"/>
    </row>
    <row r="110" spans="7:8" ht="18" customHeight="1" x14ac:dyDescent="0.3">
      <c r="G110" s="206"/>
    </row>
    <row r="111" spans="7:8" ht="18" customHeight="1" x14ac:dyDescent="0.3">
      <c r="G111" s="206"/>
    </row>
    <row r="112" spans="7:8" ht="18" customHeight="1" x14ac:dyDescent="0.3">
      <c r="G112" s="206"/>
    </row>
    <row r="113" spans="7:8" ht="18" customHeight="1" x14ac:dyDescent="0.3">
      <c r="G113" s="206"/>
    </row>
    <row r="114" spans="7:8" ht="18" customHeight="1" x14ac:dyDescent="0.3">
      <c r="G114" s="206"/>
    </row>
    <row r="115" spans="7:8" ht="18" customHeight="1" x14ac:dyDescent="0.3">
      <c r="G115" s="206"/>
    </row>
    <row r="116" spans="7:8" ht="18" customHeight="1" x14ac:dyDescent="0.3">
      <c r="G116" s="206"/>
    </row>
    <row r="117" spans="7:8" ht="18" customHeight="1" x14ac:dyDescent="0.3">
      <c r="G117" s="206"/>
    </row>
    <row r="118" spans="7:8" ht="18" customHeight="1" x14ac:dyDescent="0.3">
      <c r="G118" s="206"/>
    </row>
    <row r="119" spans="7:8" ht="18" customHeight="1" x14ac:dyDescent="0.3">
      <c r="G119" s="206"/>
    </row>
    <row r="120" spans="7:8" ht="18" customHeight="1" x14ac:dyDescent="0.3">
      <c r="G120" s="206"/>
    </row>
    <row r="121" spans="7:8" ht="18" customHeight="1" x14ac:dyDescent="0.3">
      <c r="G121" s="206"/>
    </row>
    <row r="122" spans="7:8" ht="18" customHeight="1" x14ac:dyDescent="0.3">
      <c r="G122" s="206"/>
    </row>
    <row r="123" spans="7:8" ht="18" customHeight="1" x14ac:dyDescent="0.3">
      <c r="G123" s="206"/>
      <c r="H123" s="158" t="s">
        <v>975</v>
      </c>
    </row>
    <row r="124" spans="7:8" ht="18" customHeight="1" x14ac:dyDescent="0.3">
      <c r="G124" s="206"/>
      <c r="H124" s="158" t="s">
        <v>976</v>
      </c>
    </row>
    <row r="125" spans="7:8" ht="18" customHeight="1" x14ac:dyDescent="0.3">
      <c r="G125" s="206"/>
      <c r="H125" s="158" t="s">
        <v>1176</v>
      </c>
    </row>
    <row r="126" spans="7:8" ht="18" customHeight="1" x14ac:dyDescent="0.3">
      <c r="G126" s="206"/>
    </row>
    <row r="127" spans="7:8" ht="18" customHeight="1" x14ac:dyDescent="0.3">
      <c r="G127" s="206"/>
      <c r="H127" s="158" t="s">
        <v>985</v>
      </c>
    </row>
    <row r="128" spans="7:8" ht="18" customHeight="1" x14ac:dyDescent="0.3">
      <c r="G128" s="206"/>
      <c r="H128" s="158" t="s">
        <v>981</v>
      </c>
    </row>
    <row r="129" spans="7:10" ht="18" customHeight="1" x14ac:dyDescent="0.3">
      <c r="G129" s="206"/>
      <c r="H129" s="158" t="s">
        <v>982</v>
      </c>
    </row>
    <row r="130" spans="7:10" ht="18" customHeight="1" x14ac:dyDescent="0.3">
      <c r="G130" s="206"/>
      <c r="H130" s="158" t="s">
        <v>986</v>
      </c>
    </row>
    <row r="131" spans="7:10" ht="18" customHeight="1" x14ac:dyDescent="0.3">
      <c r="G131" s="206"/>
      <c r="H131" s="158" t="s">
        <v>987</v>
      </c>
    </row>
    <row r="132" spans="7:10" ht="18" customHeight="1" x14ac:dyDescent="0.3">
      <c r="G132" s="206"/>
    </row>
    <row r="133" spans="7:10" ht="18" customHeight="1" x14ac:dyDescent="0.3">
      <c r="G133" s="206"/>
      <c r="H133"/>
      <c r="I133"/>
      <c r="J133" s="62" t="s">
        <v>176</v>
      </c>
    </row>
    <row r="134" spans="7:10" ht="18" customHeight="1" x14ac:dyDescent="0.3">
      <c r="G134" s="206"/>
      <c r="H134" s="59" t="s">
        <v>166</v>
      </c>
      <c r="I134" s="59" t="s">
        <v>167</v>
      </c>
      <c r="J134" s="61" t="s">
        <v>175</v>
      </c>
    </row>
    <row r="135" spans="7:10" ht="18" customHeight="1" x14ac:dyDescent="0.3">
      <c r="G135" s="206"/>
      <c r="H135" s="58" t="s">
        <v>977</v>
      </c>
      <c r="I135" s="4" t="s">
        <v>979</v>
      </c>
      <c r="J135" s="58" t="s">
        <v>983</v>
      </c>
    </row>
    <row r="136" spans="7:10" ht="18" customHeight="1" x14ac:dyDescent="0.3">
      <c r="G136" s="206"/>
      <c r="H136" s="4" t="s">
        <v>978</v>
      </c>
      <c r="I136" s="4" t="s">
        <v>980</v>
      </c>
      <c r="J136" s="58" t="s">
        <v>984</v>
      </c>
    </row>
    <row r="137" spans="7:10" ht="18" customHeight="1" x14ac:dyDescent="0.3">
      <c r="G137" s="206"/>
      <c r="H137" s="4" t="s">
        <v>988</v>
      </c>
      <c r="I137" s="4" t="s">
        <v>992</v>
      </c>
      <c r="J137" s="58" t="s">
        <v>990</v>
      </c>
    </row>
    <row r="138" spans="7:10" ht="18" customHeight="1" x14ac:dyDescent="0.3">
      <c r="G138" s="206"/>
      <c r="H138" s="4" t="s">
        <v>989</v>
      </c>
      <c r="I138" s="4" t="s">
        <v>993</v>
      </c>
      <c r="J138" s="58" t="s">
        <v>991</v>
      </c>
    </row>
    <row r="139" spans="7:10" ht="18" customHeight="1" x14ac:dyDescent="0.3">
      <c r="G139" s="206"/>
    </row>
    <row r="140" spans="7:10" ht="18" customHeight="1" x14ac:dyDescent="0.3">
      <c r="G140" s="206"/>
    </row>
    <row r="141" spans="7:10" ht="18" customHeight="1" x14ac:dyDescent="0.3">
      <c r="G141" s="206"/>
    </row>
    <row r="142" spans="7:10" ht="18" customHeight="1" x14ac:dyDescent="0.3">
      <c r="G142" s="206"/>
    </row>
    <row r="143" spans="7:10" ht="18" customHeight="1" x14ac:dyDescent="0.3">
      <c r="G143" s="206"/>
    </row>
    <row r="144" spans="7:10" ht="18" customHeight="1" x14ac:dyDescent="0.3">
      <c r="G144" s="206"/>
    </row>
    <row r="145" spans="7:7" ht="18" customHeight="1" x14ac:dyDescent="0.3">
      <c r="G145" s="206"/>
    </row>
    <row r="146" spans="7:7" ht="18" customHeight="1" x14ac:dyDescent="0.3">
      <c r="G146" s="206"/>
    </row>
    <row r="147" spans="7:7" ht="18" customHeight="1" x14ac:dyDescent="0.3">
      <c r="G147" s="206"/>
    </row>
    <row r="148" spans="7:7" ht="18" customHeight="1" x14ac:dyDescent="0.3">
      <c r="G148" s="206"/>
    </row>
    <row r="149" spans="7:7" ht="18" customHeight="1" x14ac:dyDescent="0.3">
      <c r="G149" s="206"/>
    </row>
    <row r="150" spans="7:7" ht="18" customHeight="1" x14ac:dyDescent="0.3">
      <c r="G150" s="206"/>
    </row>
    <row r="151" spans="7:7" ht="18" customHeight="1" x14ac:dyDescent="0.3">
      <c r="G151" s="206"/>
    </row>
    <row r="152" spans="7:7" ht="18" customHeight="1" x14ac:dyDescent="0.3">
      <c r="G152" s="206"/>
    </row>
    <row r="153" spans="7:7" ht="18" customHeight="1" x14ac:dyDescent="0.3">
      <c r="G153" s="206"/>
    </row>
    <row r="154" spans="7:7" ht="18" customHeight="1" x14ac:dyDescent="0.3">
      <c r="G154" s="206"/>
    </row>
    <row r="155" spans="7:7" ht="18" customHeight="1" x14ac:dyDescent="0.3">
      <c r="G155" s="206"/>
    </row>
    <row r="156" spans="7:7" ht="18" customHeight="1" x14ac:dyDescent="0.3">
      <c r="G156" s="206"/>
    </row>
    <row r="157" spans="7:7" ht="18" customHeight="1" x14ac:dyDescent="0.3">
      <c r="G157" s="206"/>
    </row>
    <row r="158" spans="7:7" ht="18" customHeight="1" x14ac:dyDescent="0.3">
      <c r="G158" s="206"/>
    </row>
    <row r="159" spans="7:7" ht="18" customHeight="1" x14ac:dyDescent="0.3">
      <c r="G159" s="206"/>
    </row>
    <row r="160" spans="7:7" ht="18" customHeight="1" x14ac:dyDescent="0.3">
      <c r="G160" s="206"/>
    </row>
    <row r="161" spans="7:8" ht="18" customHeight="1" x14ac:dyDescent="0.3">
      <c r="G161" s="206"/>
    </row>
    <row r="162" spans="7:8" ht="18" customHeight="1" x14ac:dyDescent="0.3">
      <c r="G162" s="206"/>
    </row>
    <row r="163" spans="7:8" ht="18" customHeight="1" x14ac:dyDescent="0.3">
      <c r="G163" s="206"/>
    </row>
    <row r="164" spans="7:8" ht="18" customHeight="1" x14ac:dyDescent="0.3">
      <c r="G164" s="206"/>
    </row>
    <row r="165" spans="7:8" ht="18" customHeight="1" x14ac:dyDescent="0.3">
      <c r="G165" s="206"/>
    </row>
    <row r="166" spans="7:8" ht="18" customHeight="1" x14ac:dyDescent="0.3">
      <c r="G166" s="206"/>
    </row>
    <row r="167" spans="7:8" ht="18" customHeight="1" x14ac:dyDescent="0.3">
      <c r="G167" s="206"/>
    </row>
    <row r="168" spans="7:8" ht="18" customHeight="1" x14ac:dyDescent="0.3">
      <c r="G168" s="206"/>
    </row>
    <row r="169" spans="7:8" ht="18" customHeight="1" x14ac:dyDescent="0.3">
      <c r="G169" s="206"/>
    </row>
    <row r="170" spans="7:8" ht="18" customHeight="1" x14ac:dyDescent="0.3">
      <c r="G170" s="206"/>
    </row>
    <row r="171" spans="7:8" ht="18" customHeight="1" x14ac:dyDescent="0.3">
      <c r="G171" s="206"/>
      <c r="H171" s="158" t="s">
        <v>996</v>
      </c>
    </row>
    <row r="172" spans="7:8" ht="18" customHeight="1" x14ac:dyDescent="0.3">
      <c r="G172" s="206"/>
      <c r="H172" s="158" t="s">
        <v>1177</v>
      </c>
    </row>
    <row r="173" spans="7:8" ht="18" customHeight="1" x14ac:dyDescent="0.3">
      <c r="G173" s="206"/>
      <c r="H173" s="158" t="s">
        <v>997</v>
      </c>
    </row>
    <row r="174" spans="7:8" ht="18" customHeight="1" x14ac:dyDescent="0.3">
      <c r="G174" s="206"/>
      <c r="H174" s="158" t="s">
        <v>998</v>
      </c>
    </row>
    <row r="175" spans="7:8" ht="18" customHeight="1" x14ac:dyDescent="0.3">
      <c r="G175" s="206"/>
    </row>
    <row r="176" spans="7:8" ht="18" customHeight="1" x14ac:dyDescent="0.3">
      <c r="G176" s="206"/>
    </row>
    <row r="177" spans="1:8" ht="18" customHeight="1" x14ac:dyDescent="0.3">
      <c r="G177" s="206"/>
    </row>
    <row r="178" spans="1:8" ht="18" customHeight="1" x14ac:dyDescent="0.3">
      <c r="G178" s="206"/>
    </row>
    <row r="179" spans="1:8" ht="18" customHeight="1" x14ac:dyDescent="0.3">
      <c r="G179" s="206"/>
    </row>
    <row r="180" spans="1:8" ht="18" customHeight="1" x14ac:dyDescent="0.3">
      <c r="G180" s="206"/>
    </row>
    <row r="181" spans="1:8" ht="18" customHeight="1" x14ac:dyDescent="0.3">
      <c r="G181" s="206"/>
    </row>
    <row r="182" spans="1:8" ht="18" customHeight="1" x14ac:dyDescent="0.3">
      <c r="G182" s="206"/>
    </row>
    <row r="183" spans="1:8" ht="18" customHeight="1" x14ac:dyDescent="0.3"/>
    <row r="184" spans="1:8" ht="18" customHeight="1" x14ac:dyDescent="0.3"/>
    <row r="185" spans="1:8" ht="18" customHeight="1" x14ac:dyDescent="0.3">
      <c r="A185" s="207" t="s">
        <v>1191</v>
      </c>
    </row>
    <row r="186" spans="1:8" ht="18" customHeight="1" x14ac:dyDescent="0.3"/>
    <row r="187" spans="1:8" ht="18" customHeight="1" x14ac:dyDescent="0.3"/>
    <row r="188" spans="1:8" ht="18" customHeight="1" x14ac:dyDescent="0.3">
      <c r="G188" s="186" t="s">
        <v>1178</v>
      </c>
      <c r="H188" s="158" t="s">
        <v>1264</v>
      </c>
    </row>
    <row r="189" spans="1:8" ht="18" customHeight="1" x14ac:dyDescent="0.3">
      <c r="G189" s="186" t="s">
        <v>1178</v>
      </c>
      <c r="H189" s="158" t="s">
        <v>1193</v>
      </c>
    </row>
    <row r="190" spans="1:8" ht="18" customHeight="1" x14ac:dyDescent="0.3">
      <c r="G190" s="186" t="s">
        <v>1178</v>
      </c>
    </row>
    <row r="191" spans="1:8" ht="18" customHeight="1" x14ac:dyDescent="0.3">
      <c r="G191" s="186" t="s">
        <v>1178</v>
      </c>
      <c r="H191" s="158" t="s">
        <v>1194</v>
      </c>
    </row>
    <row r="192" spans="1:8" ht="18" customHeight="1" x14ac:dyDescent="0.3">
      <c r="G192" s="186" t="s">
        <v>1178</v>
      </c>
      <c r="H192" s="158" t="s">
        <v>1203</v>
      </c>
    </row>
    <row r="193" spans="7:11" ht="18" customHeight="1" x14ac:dyDescent="0.3">
      <c r="G193" s="186" t="s">
        <v>1178</v>
      </c>
      <c r="H193" s="158" t="s">
        <v>1204</v>
      </c>
    </row>
    <row r="194" spans="7:11" ht="18" customHeight="1" x14ac:dyDescent="0.3">
      <c r="G194" s="186" t="s">
        <v>1178</v>
      </c>
      <c r="H194" s="158" t="s">
        <v>1205</v>
      </c>
    </row>
    <row r="195" spans="7:11" ht="18" customHeight="1" x14ac:dyDescent="0.3">
      <c r="G195" s="186" t="s">
        <v>1178</v>
      </c>
      <c r="H195" s="158" t="s">
        <v>1201</v>
      </c>
    </row>
    <row r="196" spans="7:11" ht="18" customHeight="1" x14ac:dyDescent="0.3">
      <c r="G196" s="186" t="s">
        <v>1178</v>
      </c>
    </row>
    <row r="197" spans="7:11" ht="18" customHeight="1" x14ac:dyDescent="0.3">
      <c r="G197" s="186" t="s">
        <v>1178</v>
      </c>
      <c r="H197" s="208" t="s">
        <v>1202</v>
      </c>
      <c r="I197" s="208" t="s">
        <v>198</v>
      </c>
      <c r="J197" s="208" t="s">
        <v>165</v>
      </c>
    </row>
    <row r="198" spans="7:11" ht="18" customHeight="1" x14ac:dyDescent="0.3">
      <c r="G198" s="186" t="s">
        <v>1178</v>
      </c>
      <c r="H198" s="163" t="s">
        <v>959</v>
      </c>
      <c r="I198" s="163" t="s">
        <v>199</v>
      </c>
      <c r="J198" s="163">
        <v>95</v>
      </c>
    </row>
    <row r="199" spans="7:11" ht="18" customHeight="1" x14ac:dyDescent="0.3">
      <c r="G199" s="186" t="s">
        <v>1178</v>
      </c>
      <c r="H199" s="163" t="s">
        <v>959</v>
      </c>
      <c r="I199" s="163" t="s">
        <v>209</v>
      </c>
      <c r="J199" s="163">
        <v>10</v>
      </c>
    </row>
    <row r="200" spans="7:11" ht="18" customHeight="1" x14ac:dyDescent="0.3">
      <c r="G200" s="186" t="s">
        <v>1178</v>
      </c>
    </row>
    <row r="201" spans="7:11" ht="18" customHeight="1" x14ac:dyDescent="0.3">
      <c r="G201" s="186" t="s">
        <v>1178</v>
      </c>
      <c r="H201" s="158" t="s">
        <v>1206</v>
      </c>
    </row>
    <row r="202" spans="7:11" ht="18" customHeight="1" x14ac:dyDescent="0.3">
      <c r="G202" s="186" t="s">
        <v>1178</v>
      </c>
      <c r="H202" s="158" t="s">
        <v>1195</v>
      </c>
    </row>
    <row r="203" spans="7:11" ht="18" customHeight="1" x14ac:dyDescent="0.3">
      <c r="G203" s="186" t="s">
        <v>1178</v>
      </c>
    </row>
    <row r="204" spans="7:11" ht="18" customHeight="1" x14ac:dyDescent="0.3">
      <c r="G204" s="186" t="s">
        <v>1178</v>
      </c>
      <c r="H204" s="208" t="s">
        <v>945</v>
      </c>
    </row>
    <row r="205" spans="7:11" ht="18" customHeight="1" x14ac:dyDescent="0.3">
      <c r="G205" s="186" t="s">
        <v>1178</v>
      </c>
      <c r="H205" s="163" t="s">
        <v>942</v>
      </c>
      <c r="K205" s="158" t="s">
        <v>1197</v>
      </c>
    </row>
    <row r="206" spans="7:11" ht="18" customHeight="1" x14ac:dyDescent="0.3">
      <c r="G206" s="186" t="s">
        <v>1178</v>
      </c>
      <c r="H206" s="163" t="s">
        <v>946</v>
      </c>
      <c r="K206" s="158" t="s">
        <v>1198</v>
      </c>
    </row>
    <row r="207" spans="7:11" ht="18" customHeight="1" x14ac:dyDescent="0.3">
      <c r="G207" s="186" t="s">
        <v>1178</v>
      </c>
      <c r="H207" s="163" t="s">
        <v>947</v>
      </c>
      <c r="K207" s="158" t="s">
        <v>1199</v>
      </c>
    </row>
    <row r="208" spans="7:11" ht="18" customHeight="1" x14ac:dyDescent="0.3">
      <c r="G208" s="186" t="s">
        <v>1178</v>
      </c>
      <c r="H208" s="163" t="s">
        <v>948</v>
      </c>
      <c r="K208" s="158" t="s">
        <v>1200</v>
      </c>
    </row>
    <row r="209" spans="7:13" ht="18" customHeight="1" x14ac:dyDescent="0.3">
      <c r="G209" s="186" t="s">
        <v>1178</v>
      </c>
    </row>
    <row r="210" spans="7:13" ht="18" customHeight="1" x14ac:dyDescent="0.3">
      <c r="G210" s="186" t="s">
        <v>1178</v>
      </c>
      <c r="H210" s="158" t="s">
        <v>1196</v>
      </c>
    </row>
    <row r="211" spans="7:13" ht="18" customHeight="1" x14ac:dyDescent="0.3">
      <c r="G211" s="186" t="s">
        <v>1178</v>
      </c>
      <c r="H211" s="158" t="s">
        <v>1207</v>
      </c>
    </row>
    <row r="212" spans="7:13" x14ac:dyDescent="0.3">
      <c r="G212" s="186" t="s">
        <v>1178</v>
      </c>
    </row>
    <row r="213" spans="7:13" ht="18" customHeight="1" x14ac:dyDescent="0.3">
      <c r="G213" s="186" t="s">
        <v>1178</v>
      </c>
      <c r="H213" s="208" t="s">
        <v>1202</v>
      </c>
      <c r="I213" s="208" t="s">
        <v>198</v>
      </c>
      <c r="J213" s="208" t="s">
        <v>165</v>
      </c>
      <c r="K213" s="208" t="s">
        <v>945</v>
      </c>
      <c r="L213" s="208" t="s">
        <v>192</v>
      </c>
    </row>
    <row r="214" spans="7:13" ht="18" customHeight="1" x14ac:dyDescent="0.3">
      <c r="G214" s="186" t="s">
        <v>1178</v>
      </c>
      <c r="H214" s="163" t="s">
        <v>959</v>
      </c>
      <c r="I214" s="163" t="s">
        <v>199</v>
      </c>
      <c r="J214" s="163">
        <v>95</v>
      </c>
      <c r="K214" s="163" t="s">
        <v>1208</v>
      </c>
      <c r="L214" s="163">
        <v>1</v>
      </c>
    </row>
    <row r="215" spans="7:13" ht="18" customHeight="1" x14ac:dyDescent="0.3">
      <c r="G215" s="186" t="s">
        <v>1178</v>
      </c>
      <c r="H215" s="163" t="s">
        <v>959</v>
      </c>
      <c r="I215" s="163" t="s">
        <v>209</v>
      </c>
      <c r="J215" s="163">
        <v>10</v>
      </c>
      <c r="K215" s="163" t="s">
        <v>947</v>
      </c>
      <c r="L215" s="163">
        <v>3</v>
      </c>
    </row>
    <row r="216" spans="7:13" ht="18" customHeight="1" x14ac:dyDescent="0.3">
      <c r="G216" s="186" t="s">
        <v>1178</v>
      </c>
      <c r="H216" s="163" t="s">
        <v>960</v>
      </c>
      <c r="I216" s="163" t="s">
        <v>199</v>
      </c>
      <c r="J216" s="163">
        <v>50</v>
      </c>
      <c r="K216" s="163" t="s">
        <v>1208</v>
      </c>
      <c r="L216" s="163">
        <v>1</v>
      </c>
      <c r="M216" s="158" t="s">
        <v>1209</v>
      </c>
    </row>
    <row r="217" spans="7:13" ht="18" customHeight="1" x14ac:dyDescent="0.3">
      <c r="G217" s="186" t="s">
        <v>1178</v>
      </c>
      <c r="H217" s="163" t="s">
        <v>960</v>
      </c>
      <c r="I217" s="163" t="s">
        <v>209</v>
      </c>
      <c r="J217" s="163">
        <v>10</v>
      </c>
      <c r="K217" s="163" t="s">
        <v>942</v>
      </c>
      <c r="L217" s="163">
        <v>2</v>
      </c>
    </row>
    <row r="218" spans="7:13" ht="18" customHeight="1" x14ac:dyDescent="0.3">
      <c r="G218" s="186" t="s">
        <v>1178</v>
      </c>
      <c r="H218" s="163" t="s">
        <v>960</v>
      </c>
      <c r="I218" s="163" t="s">
        <v>209</v>
      </c>
      <c r="J218" s="163">
        <v>6</v>
      </c>
      <c r="K218" s="163" t="s">
        <v>946</v>
      </c>
      <c r="L218" s="163">
        <v>2</v>
      </c>
    </row>
    <row r="219" spans="7:13" ht="18" customHeight="1" x14ac:dyDescent="0.3">
      <c r="G219" s="186" t="s">
        <v>1178</v>
      </c>
      <c r="H219" s="163" t="s">
        <v>960</v>
      </c>
      <c r="I219" s="163" t="s">
        <v>209</v>
      </c>
      <c r="J219" s="163">
        <v>6</v>
      </c>
      <c r="K219" s="163" t="s">
        <v>947</v>
      </c>
      <c r="L219" s="163">
        <v>2</v>
      </c>
    </row>
    <row r="220" spans="7:13" ht="18" customHeight="1" x14ac:dyDescent="0.3">
      <c r="G220" s="186" t="s">
        <v>1178</v>
      </c>
      <c r="H220" s="163" t="s">
        <v>960</v>
      </c>
      <c r="I220" s="163" t="s">
        <v>209</v>
      </c>
      <c r="J220" s="163">
        <v>4</v>
      </c>
      <c r="K220" s="163" t="s">
        <v>948</v>
      </c>
      <c r="L220" s="163">
        <v>2</v>
      </c>
    </row>
    <row r="221" spans="7:13" ht="18" customHeight="1" x14ac:dyDescent="0.3">
      <c r="G221" s="186" t="s">
        <v>1178</v>
      </c>
    </row>
    <row r="222" spans="7:13" ht="18" customHeight="1" x14ac:dyDescent="0.3">
      <c r="G222" s="186" t="s">
        <v>1178</v>
      </c>
      <c r="H222" s="158" t="s">
        <v>1210</v>
      </c>
    </row>
    <row r="223" spans="7:13" ht="18" customHeight="1" x14ac:dyDescent="0.3">
      <c r="G223" s="186" t="s">
        <v>1178</v>
      </c>
    </row>
    <row r="224" spans="7:13" ht="18" customHeight="1" x14ac:dyDescent="0.3">
      <c r="G224" s="186" t="s">
        <v>1178</v>
      </c>
      <c r="H224" s="158" t="s">
        <v>1211</v>
      </c>
    </row>
    <row r="225" spans="7:10" ht="18" customHeight="1" x14ac:dyDescent="0.3">
      <c r="G225" s="186" t="s">
        <v>1178</v>
      </c>
      <c r="H225" s="158" t="s">
        <v>1212</v>
      </c>
    </row>
    <row r="226" spans="7:10" ht="18" customHeight="1" x14ac:dyDescent="0.3">
      <c r="G226" s="186" t="s">
        <v>1178</v>
      </c>
      <c r="H226" s="158" t="s">
        <v>1214</v>
      </c>
    </row>
    <row r="227" spans="7:10" ht="18" customHeight="1" x14ac:dyDescent="0.3">
      <c r="G227" s="186" t="s">
        <v>1178</v>
      </c>
    </row>
    <row r="228" spans="7:10" ht="32.25" customHeight="1" x14ac:dyDescent="0.3">
      <c r="G228" s="186" t="s">
        <v>1178</v>
      </c>
      <c r="H228" s="208" t="s">
        <v>945</v>
      </c>
      <c r="I228" s="208" t="s">
        <v>192</v>
      </c>
      <c r="J228" s="210" t="s">
        <v>1213</v>
      </c>
    </row>
    <row r="229" spans="7:10" ht="18" customHeight="1" x14ac:dyDescent="0.3">
      <c r="G229" s="186" t="s">
        <v>1178</v>
      </c>
      <c r="H229" s="163" t="s">
        <v>942</v>
      </c>
      <c r="I229" s="163">
        <v>1</v>
      </c>
      <c r="J229" s="163">
        <v>3</v>
      </c>
    </row>
    <row r="230" spans="7:10" ht="18" customHeight="1" x14ac:dyDescent="0.3">
      <c r="G230" s="186" t="s">
        <v>1178</v>
      </c>
      <c r="H230" s="163" t="s">
        <v>946</v>
      </c>
      <c r="I230" s="163">
        <v>1</v>
      </c>
      <c r="J230" s="163">
        <v>3</v>
      </c>
    </row>
    <row r="231" spans="7:10" x14ac:dyDescent="0.3">
      <c r="G231" s="186" t="s">
        <v>1178</v>
      </c>
      <c r="H231" s="163" t="s">
        <v>947</v>
      </c>
      <c r="I231" s="163">
        <v>1</v>
      </c>
      <c r="J231" s="163">
        <v>3</v>
      </c>
    </row>
    <row r="232" spans="7:10" ht="18" customHeight="1" x14ac:dyDescent="0.3">
      <c r="G232" s="186" t="s">
        <v>1178</v>
      </c>
      <c r="H232" s="163" t="s">
        <v>948</v>
      </c>
      <c r="I232" s="163">
        <v>1</v>
      </c>
      <c r="J232" s="163">
        <v>0</v>
      </c>
    </row>
    <row r="233" spans="7:10" ht="18" customHeight="1" x14ac:dyDescent="0.3">
      <c r="G233" s="186" t="s">
        <v>1178</v>
      </c>
    </row>
    <row r="234" spans="7:10" ht="18" customHeight="1" x14ac:dyDescent="0.3">
      <c r="G234" s="186" t="s">
        <v>1178</v>
      </c>
      <c r="H234" s="158" t="s">
        <v>1215</v>
      </c>
    </row>
    <row r="235" spans="7:10" ht="18" customHeight="1" x14ac:dyDescent="0.3">
      <c r="G235" s="186" t="s">
        <v>1178</v>
      </c>
      <c r="H235" s="158" t="s">
        <v>1216</v>
      </c>
    </row>
    <row r="236" spans="7:10" ht="18" customHeight="1" x14ac:dyDescent="0.3">
      <c r="G236" s="186" t="s">
        <v>1178</v>
      </c>
    </row>
    <row r="237" spans="7:10" ht="33.75" customHeight="1" x14ac:dyDescent="0.3">
      <c r="G237" s="186" t="s">
        <v>1178</v>
      </c>
      <c r="H237" s="208" t="s">
        <v>945</v>
      </c>
      <c r="I237" s="208" t="s">
        <v>192</v>
      </c>
      <c r="J237" s="210" t="s">
        <v>1213</v>
      </c>
    </row>
    <row r="238" spans="7:10" ht="18" customHeight="1" x14ac:dyDescent="0.3">
      <c r="G238" s="186" t="s">
        <v>1178</v>
      </c>
      <c r="H238" s="163" t="s">
        <v>1208</v>
      </c>
      <c r="I238" s="163">
        <v>1</v>
      </c>
    </row>
    <row r="239" spans="7:10" ht="18" customHeight="1" x14ac:dyDescent="0.3">
      <c r="G239" s="186" t="s">
        <v>1178</v>
      </c>
      <c r="H239" s="163" t="s">
        <v>947</v>
      </c>
      <c r="I239" s="163">
        <v>3</v>
      </c>
      <c r="J239" s="163">
        <f>I239*3</f>
        <v>9</v>
      </c>
    </row>
    <row r="240" spans="7:10" ht="18" customHeight="1" x14ac:dyDescent="0.3">
      <c r="G240" s="186" t="s">
        <v>1178</v>
      </c>
      <c r="H240" s="163" t="s">
        <v>1208</v>
      </c>
      <c r="I240" s="163">
        <v>1</v>
      </c>
    </row>
    <row r="241" spans="7:14" ht="18" customHeight="1" x14ac:dyDescent="0.3">
      <c r="G241" s="186" t="s">
        <v>1178</v>
      </c>
      <c r="H241" s="163" t="s">
        <v>942</v>
      </c>
      <c r="I241" s="163">
        <v>2</v>
      </c>
      <c r="J241" s="163">
        <f>I241*3</f>
        <v>6</v>
      </c>
    </row>
    <row r="242" spans="7:14" ht="18" customHeight="1" x14ac:dyDescent="0.3">
      <c r="G242" s="186" t="s">
        <v>1178</v>
      </c>
      <c r="H242" s="163" t="s">
        <v>946</v>
      </c>
      <c r="I242" s="163">
        <v>2</v>
      </c>
      <c r="J242" s="163">
        <f>I242*3</f>
        <v>6</v>
      </c>
    </row>
    <row r="243" spans="7:14" ht="18" customHeight="1" x14ac:dyDescent="0.3">
      <c r="G243" s="186" t="s">
        <v>1178</v>
      </c>
      <c r="H243" s="163" t="s">
        <v>947</v>
      </c>
      <c r="I243" s="163">
        <v>2</v>
      </c>
      <c r="J243" s="163">
        <f>I243*3</f>
        <v>6</v>
      </c>
    </row>
    <row r="244" spans="7:14" ht="18" customHeight="1" x14ac:dyDescent="0.3">
      <c r="G244" s="186" t="s">
        <v>1178</v>
      </c>
      <c r="H244" s="163" t="s">
        <v>948</v>
      </c>
      <c r="I244" s="163">
        <v>2</v>
      </c>
      <c r="J244" s="163">
        <v>0</v>
      </c>
    </row>
    <row r="245" spans="7:14" ht="18" customHeight="1" x14ac:dyDescent="0.3">
      <c r="G245" s="186" t="s">
        <v>1178</v>
      </c>
    </row>
    <row r="246" spans="7:14" ht="18" customHeight="1" x14ac:dyDescent="0.3">
      <c r="G246" s="186" t="s">
        <v>1178</v>
      </c>
      <c r="H246" s="158" t="s">
        <v>1217</v>
      </c>
    </row>
    <row r="247" spans="7:14" ht="18" customHeight="1" x14ac:dyDescent="0.3">
      <c r="G247" s="186" t="s">
        <v>1178</v>
      </c>
      <c r="H247" s="158" t="s">
        <v>1218</v>
      </c>
    </row>
    <row r="248" spans="7:14" ht="18" customHeight="1" x14ac:dyDescent="0.3">
      <c r="G248" s="186" t="s">
        <v>1178</v>
      </c>
      <c r="H248" s="158" t="s">
        <v>1219</v>
      </c>
    </row>
    <row r="249" spans="7:14" ht="18" customHeight="1" x14ac:dyDescent="0.3">
      <c r="G249" s="186" t="s">
        <v>1178</v>
      </c>
      <c r="H249" s="158" t="s">
        <v>1220</v>
      </c>
    </row>
    <row r="250" spans="7:14" x14ac:dyDescent="0.3">
      <c r="G250" s="186" t="s">
        <v>1178</v>
      </c>
      <c r="H250" s="158" t="s">
        <v>1221</v>
      </c>
    </row>
    <row r="251" spans="7:14" x14ac:dyDescent="0.3">
      <c r="G251" s="186" t="s">
        <v>1178</v>
      </c>
      <c r="H251" s="158" t="s">
        <v>1222</v>
      </c>
    </row>
    <row r="252" spans="7:14" x14ac:dyDescent="0.3">
      <c r="G252" s="186" t="s">
        <v>1178</v>
      </c>
      <c r="H252" s="158" t="s">
        <v>1223</v>
      </c>
      <c r="L252" s="3"/>
      <c r="M252" s="3"/>
      <c r="N252" s="3"/>
    </row>
    <row r="253" spans="7:14" x14ac:dyDescent="0.3">
      <c r="G253" s="186" t="s">
        <v>1178</v>
      </c>
      <c r="L253" s="3"/>
      <c r="M253" s="3"/>
      <c r="N253" s="3"/>
    </row>
    <row r="254" spans="7:14" x14ac:dyDescent="0.3">
      <c r="G254" s="186" t="s">
        <v>1178</v>
      </c>
      <c r="H254" s="208" t="s">
        <v>1202</v>
      </c>
      <c r="I254" s="208" t="s">
        <v>198</v>
      </c>
      <c r="J254" s="208" t="s">
        <v>165</v>
      </c>
      <c r="L254" s="3"/>
      <c r="M254" s="3"/>
      <c r="N254" s="3"/>
    </row>
    <row r="255" spans="7:14" x14ac:dyDescent="0.3">
      <c r="G255" s="186" t="s">
        <v>1178</v>
      </c>
      <c r="H255" s="163" t="s">
        <v>959</v>
      </c>
      <c r="I255" s="163" t="s">
        <v>199</v>
      </c>
      <c r="J255" s="163">
        <v>95</v>
      </c>
      <c r="L255" s="3"/>
      <c r="M255" s="3"/>
      <c r="N255" s="3"/>
    </row>
    <row r="256" spans="7:14" x14ac:dyDescent="0.3">
      <c r="G256" s="186" t="s">
        <v>1178</v>
      </c>
      <c r="H256" s="163" t="s">
        <v>960</v>
      </c>
      <c r="I256" s="163" t="s">
        <v>199</v>
      </c>
      <c r="J256" s="163">
        <v>50</v>
      </c>
      <c r="L256" s="3"/>
      <c r="M256" s="3"/>
      <c r="N256" s="3"/>
    </row>
    <row r="257" spans="7:14" x14ac:dyDescent="0.3">
      <c r="G257" s="186" t="s">
        <v>1178</v>
      </c>
      <c r="L257" s="3"/>
      <c r="M257" s="3"/>
      <c r="N257" s="3"/>
    </row>
    <row r="258" spans="7:14" x14ac:dyDescent="0.3">
      <c r="G258" s="186" t="s">
        <v>1178</v>
      </c>
      <c r="H258" s="158" t="s">
        <v>1224</v>
      </c>
      <c r="I258" s="163"/>
      <c r="J258" s="163"/>
      <c r="L258" s="3"/>
      <c r="M258" s="3"/>
      <c r="N258" s="3"/>
    </row>
    <row r="259" spans="7:14" x14ac:dyDescent="0.3">
      <c r="G259" s="186" t="s">
        <v>1178</v>
      </c>
      <c r="I259" s="163"/>
      <c r="J259" s="163"/>
      <c r="L259" s="3"/>
      <c r="M259" s="3"/>
      <c r="N259" s="3"/>
    </row>
    <row r="260" spans="7:14" ht="18" customHeight="1" x14ac:dyDescent="0.3">
      <c r="G260" s="186" t="s">
        <v>1178</v>
      </c>
      <c r="H260" s="163"/>
      <c r="I260" s="163"/>
      <c r="J260" s="163"/>
      <c r="L260" s="3"/>
      <c r="M260" s="3"/>
      <c r="N260" s="3"/>
    </row>
    <row r="261" spans="7:14" ht="18" customHeight="1" x14ac:dyDescent="0.3">
      <c r="G261" s="186" t="s">
        <v>1178</v>
      </c>
      <c r="H261" s="163"/>
      <c r="I261" s="163"/>
      <c r="J261" s="163"/>
      <c r="L261" s="3"/>
      <c r="M261" s="3"/>
      <c r="N261" s="3"/>
    </row>
    <row r="262" spans="7:14" ht="18" customHeight="1" x14ac:dyDescent="0.3">
      <c r="G262" s="186" t="s">
        <v>1178</v>
      </c>
      <c r="N262" s="3"/>
    </row>
    <row r="263" spans="7:14" ht="18" customHeight="1" x14ac:dyDescent="0.3">
      <c r="G263" s="186" t="s">
        <v>1178</v>
      </c>
      <c r="N263" s="3"/>
    </row>
    <row r="264" spans="7:14" ht="18" customHeight="1" x14ac:dyDescent="0.3">
      <c r="G264" s="186" t="s">
        <v>1178</v>
      </c>
      <c r="N264" s="3"/>
    </row>
    <row r="265" spans="7:14" ht="18" customHeight="1" x14ac:dyDescent="0.3">
      <c r="G265" s="186" t="s">
        <v>1178</v>
      </c>
      <c r="N265" s="3"/>
    </row>
    <row r="266" spans="7:14" x14ac:dyDescent="0.3">
      <c r="G266" s="186" t="s">
        <v>1178</v>
      </c>
      <c r="N266" s="3"/>
    </row>
    <row r="267" spans="7:14" x14ac:dyDescent="0.3">
      <c r="G267" s="186" t="s">
        <v>1178</v>
      </c>
    </row>
    <row r="268" spans="7:14" x14ac:dyDescent="0.3">
      <c r="G268" s="186" t="s">
        <v>1178</v>
      </c>
    </row>
    <row r="269" spans="7:14" x14ac:dyDescent="0.3">
      <c r="G269" s="186" t="s">
        <v>1178</v>
      </c>
    </row>
    <row r="270" spans="7:14" x14ac:dyDescent="0.3">
      <c r="G270" s="186" t="s">
        <v>1178</v>
      </c>
    </row>
    <row r="271" spans="7:14" x14ac:dyDescent="0.3">
      <c r="G271" s="186" t="s">
        <v>1178</v>
      </c>
    </row>
    <row r="272" spans="7:14" x14ac:dyDescent="0.3">
      <c r="G272" s="186" t="s">
        <v>1178</v>
      </c>
    </row>
    <row r="273" spans="7:9" x14ac:dyDescent="0.3">
      <c r="G273" s="186" t="s">
        <v>1178</v>
      </c>
    </row>
    <row r="274" spans="7:9" x14ac:dyDescent="0.3">
      <c r="G274" s="186" t="s">
        <v>1178</v>
      </c>
    </row>
    <row r="275" spans="7:9" x14ac:dyDescent="0.3">
      <c r="G275" s="186" t="s">
        <v>1178</v>
      </c>
    </row>
    <row r="276" spans="7:9" x14ac:dyDescent="0.3">
      <c r="G276" s="186" t="s">
        <v>1178</v>
      </c>
    </row>
    <row r="277" spans="7:9" x14ac:dyDescent="0.3">
      <c r="G277" s="186" t="s">
        <v>1178</v>
      </c>
    </row>
    <row r="278" spans="7:9" x14ac:dyDescent="0.3">
      <c r="G278" s="186" t="s">
        <v>1178</v>
      </c>
      <c r="H278" s="158" t="s">
        <v>1225</v>
      </c>
    </row>
    <row r="279" spans="7:9" x14ac:dyDescent="0.3">
      <c r="G279" s="186" t="s">
        <v>1178</v>
      </c>
      <c r="H279" s="158" t="s">
        <v>1226</v>
      </c>
    </row>
    <row r="280" spans="7:9" x14ac:dyDescent="0.3">
      <c r="G280" s="186" t="s">
        <v>1178</v>
      </c>
    </row>
    <row r="281" spans="7:9" x14ac:dyDescent="0.3">
      <c r="G281" s="186" t="s">
        <v>1178</v>
      </c>
      <c r="H281" s="208" t="s">
        <v>1202</v>
      </c>
      <c r="I281" s="209" t="s">
        <v>202</v>
      </c>
    </row>
    <row r="282" spans="7:9" x14ac:dyDescent="0.3">
      <c r="G282" s="186" t="s">
        <v>1178</v>
      </c>
      <c r="H282" s="163" t="s">
        <v>959</v>
      </c>
      <c r="I282" s="163" t="s">
        <v>1228</v>
      </c>
    </row>
    <row r="283" spans="7:9" x14ac:dyDescent="0.3">
      <c r="G283" s="186" t="s">
        <v>1178</v>
      </c>
      <c r="H283" s="163" t="s">
        <v>960</v>
      </c>
      <c r="I283" s="163" t="s">
        <v>1227</v>
      </c>
    </row>
    <row r="284" spans="7:9" x14ac:dyDescent="0.3">
      <c r="G284" s="186" t="s">
        <v>1178</v>
      </c>
    </row>
    <row r="285" spans="7:9" x14ac:dyDescent="0.3">
      <c r="G285" s="186" t="s">
        <v>1178</v>
      </c>
      <c r="H285" s="158" t="s">
        <v>1229</v>
      </c>
    </row>
    <row r="286" spans="7:9" x14ac:dyDescent="0.3">
      <c r="G286" s="186" t="s">
        <v>1178</v>
      </c>
      <c r="H286" s="158" t="s">
        <v>1230</v>
      </c>
    </row>
    <row r="287" spans="7:9" x14ac:dyDescent="0.3">
      <c r="G287" s="186" t="s">
        <v>1178</v>
      </c>
    </row>
    <row r="288" spans="7:9" x14ac:dyDescent="0.3">
      <c r="G288" s="186" t="s">
        <v>1178</v>
      </c>
      <c r="H288" s="208" t="s">
        <v>945</v>
      </c>
      <c r="I288" s="209" t="s">
        <v>194</v>
      </c>
    </row>
    <row r="289" spans="7:13" x14ac:dyDescent="0.3">
      <c r="G289" s="186" t="s">
        <v>1178</v>
      </c>
      <c r="H289" s="163" t="s">
        <v>942</v>
      </c>
      <c r="I289" s="163">
        <v>10</v>
      </c>
    </row>
    <row r="290" spans="7:13" x14ac:dyDescent="0.3">
      <c r="G290" s="186" t="s">
        <v>1178</v>
      </c>
      <c r="H290" s="163" t="s">
        <v>946</v>
      </c>
      <c r="I290" s="163">
        <v>10</v>
      </c>
    </row>
    <row r="291" spans="7:13" x14ac:dyDescent="0.3">
      <c r="G291" s="186" t="s">
        <v>1178</v>
      </c>
      <c r="H291" s="163" t="s">
        <v>947</v>
      </c>
      <c r="I291" s="163">
        <v>10</v>
      </c>
    </row>
    <row r="292" spans="7:13" x14ac:dyDescent="0.3">
      <c r="G292" s="186" t="s">
        <v>1178</v>
      </c>
      <c r="H292" s="163" t="s">
        <v>948</v>
      </c>
      <c r="I292" s="163">
        <v>10</v>
      </c>
    </row>
    <row r="293" spans="7:13" x14ac:dyDescent="0.3">
      <c r="G293" s="186" t="s">
        <v>1178</v>
      </c>
    </row>
    <row r="294" spans="7:13" x14ac:dyDescent="0.3">
      <c r="G294" s="186" t="s">
        <v>1178</v>
      </c>
      <c r="H294" s="158" t="s">
        <v>1231</v>
      </c>
    </row>
    <row r="295" spans="7:13" x14ac:dyDescent="0.3">
      <c r="G295" s="186" t="s">
        <v>1178</v>
      </c>
    </row>
    <row r="296" spans="7:13" x14ac:dyDescent="0.3">
      <c r="G296" s="186" t="s">
        <v>1178</v>
      </c>
      <c r="H296" s="208" t="s">
        <v>1202</v>
      </c>
      <c r="I296" s="208" t="s">
        <v>198</v>
      </c>
      <c r="J296" s="208" t="s">
        <v>165</v>
      </c>
      <c r="K296" s="208" t="s">
        <v>945</v>
      </c>
      <c r="L296" s="208" t="s">
        <v>192</v>
      </c>
      <c r="M296" s="209" t="s">
        <v>194</v>
      </c>
    </row>
    <row r="297" spans="7:13" x14ac:dyDescent="0.3">
      <c r="G297" s="186" t="s">
        <v>1178</v>
      </c>
      <c r="H297" s="163" t="s">
        <v>959</v>
      </c>
      <c r="I297" s="163" t="s">
        <v>199</v>
      </c>
      <c r="J297" s="163">
        <v>95</v>
      </c>
      <c r="K297" s="163" t="s">
        <v>1208</v>
      </c>
      <c r="L297" s="163">
        <v>1</v>
      </c>
      <c r="M297" s="163"/>
    </row>
    <row r="298" spans="7:13" x14ac:dyDescent="0.3">
      <c r="G298" s="186" t="s">
        <v>1178</v>
      </c>
      <c r="H298" s="163" t="s">
        <v>959</v>
      </c>
      <c r="I298" s="163" t="s">
        <v>209</v>
      </c>
      <c r="J298" s="163">
        <v>10</v>
      </c>
      <c r="K298" s="163" t="s">
        <v>947</v>
      </c>
      <c r="L298" s="163">
        <v>3</v>
      </c>
      <c r="M298" s="163">
        <v>10</v>
      </c>
    </row>
    <row r="299" spans="7:13" x14ac:dyDescent="0.3">
      <c r="G299" s="186" t="s">
        <v>1178</v>
      </c>
    </row>
    <row r="300" spans="7:13" x14ac:dyDescent="0.3">
      <c r="G300" s="186" t="s">
        <v>1178</v>
      </c>
      <c r="H300" s="158" t="s">
        <v>1232</v>
      </c>
    </row>
    <row r="301" spans="7:13" x14ac:dyDescent="0.3">
      <c r="G301" s="186" t="s">
        <v>1178</v>
      </c>
      <c r="H301" s="158" t="s">
        <v>1233</v>
      </c>
    </row>
    <row r="302" spans="7:13" x14ac:dyDescent="0.3">
      <c r="G302" s="186" t="s">
        <v>1178</v>
      </c>
    </row>
    <row r="303" spans="7:13" x14ac:dyDescent="0.3">
      <c r="G303" s="186" t="s">
        <v>1178</v>
      </c>
      <c r="H303" s="158" t="s">
        <v>1234</v>
      </c>
    </row>
    <row r="304" spans="7:13" x14ac:dyDescent="0.3">
      <c r="G304" s="186" t="s">
        <v>1178</v>
      </c>
    </row>
    <row r="305" spans="7:13" x14ac:dyDescent="0.3">
      <c r="G305" s="186" t="s">
        <v>1178</v>
      </c>
    </row>
    <row r="306" spans="7:13" x14ac:dyDescent="0.3">
      <c r="G306" s="186" t="s">
        <v>1178</v>
      </c>
    </row>
    <row r="307" spans="7:13" x14ac:dyDescent="0.3">
      <c r="G307" s="186" t="s">
        <v>1178</v>
      </c>
      <c r="H307" s="208" t="s">
        <v>1202</v>
      </c>
      <c r="I307" s="208" t="s">
        <v>198</v>
      </c>
      <c r="J307" s="208" t="s">
        <v>165</v>
      </c>
      <c r="K307" s="208" t="s">
        <v>945</v>
      </c>
      <c r="L307" s="208" t="s">
        <v>192</v>
      </c>
      <c r="M307" s="209" t="s">
        <v>194</v>
      </c>
    </row>
    <row r="308" spans="7:13" x14ac:dyDescent="0.3">
      <c r="G308" s="186" t="s">
        <v>1178</v>
      </c>
      <c r="H308" s="163" t="s">
        <v>960</v>
      </c>
      <c r="I308" s="163" t="s">
        <v>199</v>
      </c>
      <c r="J308" s="163">
        <v>50</v>
      </c>
      <c r="K308" s="163" t="s">
        <v>1208</v>
      </c>
      <c r="L308" s="163">
        <v>1</v>
      </c>
      <c r="M308" s="163"/>
    </row>
    <row r="309" spans="7:13" x14ac:dyDescent="0.3">
      <c r="G309" s="186" t="s">
        <v>1178</v>
      </c>
      <c r="H309" s="163" t="s">
        <v>960</v>
      </c>
      <c r="I309" s="163" t="s">
        <v>209</v>
      </c>
      <c r="J309" s="163">
        <v>10</v>
      </c>
      <c r="K309" s="163" t="s">
        <v>942</v>
      </c>
      <c r="L309" s="163">
        <v>2</v>
      </c>
      <c r="M309" s="163">
        <v>10</v>
      </c>
    </row>
    <row r="310" spans="7:13" x14ac:dyDescent="0.3">
      <c r="G310" s="186" t="s">
        <v>1178</v>
      </c>
      <c r="H310" s="163" t="s">
        <v>960</v>
      </c>
      <c r="I310" s="163" t="s">
        <v>209</v>
      </c>
      <c r="J310" s="163">
        <v>6</v>
      </c>
      <c r="K310" s="163" t="s">
        <v>946</v>
      </c>
      <c r="L310" s="163">
        <v>2</v>
      </c>
      <c r="M310" s="163">
        <v>10</v>
      </c>
    </row>
    <row r="311" spans="7:13" x14ac:dyDescent="0.3">
      <c r="G311" s="186" t="s">
        <v>1178</v>
      </c>
      <c r="H311" s="163" t="s">
        <v>960</v>
      </c>
      <c r="I311" s="163" t="s">
        <v>209</v>
      </c>
      <c r="J311" s="163">
        <v>6</v>
      </c>
      <c r="K311" s="163" t="s">
        <v>947</v>
      </c>
      <c r="L311" s="163">
        <v>2</v>
      </c>
      <c r="M311" s="163">
        <v>10</v>
      </c>
    </row>
    <row r="312" spans="7:13" x14ac:dyDescent="0.3">
      <c r="G312" s="186" t="s">
        <v>1178</v>
      </c>
      <c r="H312" s="163" t="s">
        <v>960</v>
      </c>
      <c r="I312" s="163" t="s">
        <v>209</v>
      </c>
      <c r="J312" s="163">
        <v>4</v>
      </c>
      <c r="K312" s="163" t="s">
        <v>948</v>
      </c>
      <c r="L312" s="163">
        <v>2</v>
      </c>
      <c r="M312" s="163">
        <v>10</v>
      </c>
    </row>
    <row r="313" spans="7:13" x14ac:dyDescent="0.3">
      <c r="G313" s="186" t="s">
        <v>1178</v>
      </c>
    </row>
    <row r="314" spans="7:13" x14ac:dyDescent="0.3">
      <c r="G314" s="186" t="s">
        <v>1178</v>
      </c>
      <c r="H314" s="158" t="s">
        <v>1235</v>
      </c>
    </row>
    <row r="315" spans="7:13" x14ac:dyDescent="0.3">
      <c r="G315" s="186" t="s">
        <v>1178</v>
      </c>
      <c r="H315" s="158" t="s">
        <v>1233</v>
      </c>
    </row>
    <row r="316" spans="7:13" x14ac:dyDescent="0.3">
      <c r="G316" s="186" t="s">
        <v>1178</v>
      </c>
    </row>
    <row r="317" spans="7:13" x14ac:dyDescent="0.3">
      <c r="G317" s="186" t="s">
        <v>1178</v>
      </c>
      <c r="H317" s="158" t="s">
        <v>1236</v>
      </c>
    </row>
    <row r="318" spans="7:13" x14ac:dyDescent="0.3">
      <c r="G318" s="186" t="s">
        <v>1178</v>
      </c>
    </row>
    <row r="319" spans="7:13" x14ac:dyDescent="0.3">
      <c r="G319" s="186" t="s">
        <v>1178</v>
      </c>
      <c r="H319" s="158" t="s">
        <v>1237</v>
      </c>
    </row>
    <row r="320" spans="7:13" x14ac:dyDescent="0.3">
      <c r="G320" s="186" t="s">
        <v>1178</v>
      </c>
      <c r="H320" s="158" t="s">
        <v>1238</v>
      </c>
    </row>
    <row r="321" spans="7:14" x14ac:dyDescent="0.3">
      <c r="G321" s="186" t="s">
        <v>1178</v>
      </c>
      <c r="H321" s="158" t="s">
        <v>1239</v>
      </c>
    </row>
    <row r="322" spans="7:14" x14ac:dyDescent="0.3">
      <c r="G322" s="186" t="s">
        <v>1178</v>
      </c>
      <c r="H322" s="158" t="s">
        <v>1240</v>
      </c>
    </row>
    <row r="323" spans="7:14" x14ac:dyDescent="0.3">
      <c r="G323" s="186" t="s">
        <v>1178</v>
      </c>
      <c r="H323" s="158" t="s">
        <v>1241</v>
      </c>
    </row>
    <row r="324" spans="7:14" x14ac:dyDescent="0.3">
      <c r="G324" s="186" t="s">
        <v>1178</v>
      </c>
      <c r="H324" s="158" t="s">
        <v>1223</v>
      </c>
      <c r="L324" s="3"/>
      <c r="M324" s="3"/>
      <c r="N324" s="3"/>
    </row>
    <row r="325" spans="7:14" x14ac:dyDescent="0.3">
      <c r="G325" s="186" t="s">
        <v>1178</v>
      </c>
      <c r="L325" s="3"/>
      <c r="M325" s="3"/>
      <c r="N325" s="3"/>
    </row>
    <row r="326" spans="7:14" x14ac:dyDescent="0.3">
      <c r="G326" s="186" t="s">
        <v>1178</v>
      </c>
      <c r="H326" s="208" t="s">
        <v>1202</v>
      </c>
      <c r="I326" s="208" t="s">
        <v>198</v>
      </c>
      <c r="J326" s="208" t="s">
        <v>165</v>
      </c>
      <c r="K326" s="208" t="s">
        <v>945</v>
      </c>
      <c r="L326" s="208" t="s">
        <v>192</v>
      </c>
      <c r="M326" s="209" t="s">
        <v>202</v>
      </c>
      <c r="N326" s="3"/>
    </row>
    <row r="327" spans="7:14" x14ac:dyDescent="0.3">
      <c r="G327" s="186" t="s">
        <v>1178</v>
      </c>
      <c r="H327" s="163" t="s">
        <v>959</v>
      </c>
      <c r="I327" s="163" t="s">
        <v>199</v>
      </c>
      <c r="J327" s="163">
        <v>95</v>
      </c>
      <c r="K327" s="163" t="s">
        <v>1208</v>
      </c>
      <c r="L327" s="163">
        <v>1</v>
      </c>
      <c r="M327" s="4" t="s">
        <v>1017</v>
      </c>
      <c r="N327" s="3"/>
    </row>
    <row r="328" spans="7:14" x14ac:dyDescent="0.3">
      <c r="G328" s="186" t="s">
        <v>1178</v>
      </c>
      <c r="H328" s="163" t="s">
        <v>959</v>
      </c>
      <c r="I328" s="163" t="s">
        <v>209</v>
      </c>
      <c r="J328" s="163">
        <v>10</v>
      </c>
      <c r="K328" s="163" t="s">
        <v>947</v>
      </c>
      <c r="L328" s="163">
        <v>3</v>
      </c>
      <c r="M328" s="163" t="s">
        <v>1242</v>
      </c>
      <c r="N328" s="3"/>
    </row>
    <row r="329" spans="7:14" x14ac:dyDescent="0.3">
      <c r="G329" s="186" t="s">
        <v>1178</v>
      </c>
      <c r="H329" s="163" t="s">
        <v>960</v>
      </c>
      <c r="I329" s="163" t="s">
        <v>199</v>
      </c>
      <c r="J329" s="163">
        <v>50</v>
      </c>
      <c r="K329" s="163" t="s">
        <v>1208</v>
      </c>
      <c r="L329" s="163">
        <v>1</v>
      </c>
      <c r="M329" s="4" t="s">
        <v>1017</v>
      </c>
    </row>
    <row r="330" spans="7:14" x14ac:dyDescent="0.3">
      <c r="G330" s="186" t="s">
        <v>1178</v>
      </c>
      <c r="H330" s="163" t="s">
        <v>960</v>
      </c>
      <c r="I330" s="163" t="s">
        <v>209</v>
      </c>
      <c r="J330" s="163">
        <v>10</v>
      </c>
      <c r="K330" s="163" t="s">
        <v>942</v>
      </c>
      <c r="L330" s="163">
        <v>2</v>
      </c>
      <c r="M330" s="163" t="s">
        <v>1242</v>
      </c>
    </row>
    <row r="331" spans="7:14" x14ac:dyDescent="0.3">
      <c r="G331" s="186" t="s">
        <v>1178</v>
      </c>
      <c r="H331" s="163" t="s">
        <v>960</v>
      </c>
      <c r="I331" s="163" t="s">
        <v>209</v>
      </c>
      <c r="J331" s="163">
        <v>6</v>
      </c>
      <c r="K331" s="163" t="s">
        <v>946</v>
      </c>
      <c r="L331" s="163">
        <v>2</v>
      </c>
      <c r="M331" s="163" t="s">
        <v>1243</v>
      </c>
    </row>
    <row r="332" spans="7:14" x14ac:dyDescent="0.3">
      <c r="G332" s="186" t="s">
        <v>1178</v>
      </c>
      <c r="H332" s="163" t="s">
        <v>960</v>
      </c>
      <c r="I332" s="163" t="s">
        <v>209</v>
      </c>
      <c r="J332" s="163">
        <v>6</v>
      </c>
      <c r="K332" s="163" t="s">
        <v>947</v>
      </c>
      <c r="L332" s="163">
        <v>2</v>
      </c>
      <c r="M332" s="163" t="s">
        <v>1243</v>
      </c>
    </row>
    <row r="333" spans="7:14" x14ac:dyDescent="0.3">
      <c r="G333" s="186" t="s">
        <v>1178</v>
      </c>
      <c r="H333" s="163" t="s">
        <v>960</v>
      </c>
      <c r="I333" s="163" t="s">
        <v>209</v>
      </c>
      <c r="J333" s="163">
        <v>4</v>
      </c>
      <c r="K333" s="163" t="s">
        <v>948</v>
      </c>
      <c r="L333" s="163">
        <v>2</v>
      </c>
      <c r="M333" s="163" t="s">
        <v>1244</v>
      </c>
    </row>
    <row r="334" spans="7:14" x14ac:dyDescent="0.3">
      <c r="G334" s="186" t="s">
        <v>1178</v>
      </c>
    </row>
    <row r="335" spans="7:14" x14ac:dyDescent="0.3">
      <c r="G335" s="186" t="s">
        <v>1178</v>
      </c>
      <c r="H335" s="158" t="s">
        <v>1245</v>
      </c>
    </row>
    <row r="336" spans="7:14" x14ac:dyDescent="0.3">
      <c r="G336" s="186" t="s">
        <v>1178</v>
      </c>
      <c r="H336" s="208" t="s">
        <v>945</v>
      </c>
      <c r="I336" s="208" t="s">
        <v>192</v>
      </c>
      <c r="J336" s="210" t="s">
        <v>194</v>
      </c>
    </row>
    <row r="337" spans="7:12" x14ac:dyDescent="0.2">
      <c r="G337" s="186" t="s">
        <v>1178</v>
      </c>
      <c r="H337" s="163" t="s">
        <v>942</v>
      </c>
      <c r="I337" s="163">
        <v>1</v>
      </c>
      <c r="J337" s="163">
        <v>13</v>
      </c>
      <c r="K337" s="150"/>
    </row>
    <row r="338" spans="7:12" x14ac:dyDescent="0.3">
      <c r="G338" s="186" t="s">
        <v>1178</v>
      </c>
      <c r="H338" s="163" t="s">
        <v>946</v>
      </c>
      <c r="I338" s="163">
        <v>1</v>
      </c>
      <c r="J338" s="163">
        <v>13</v>
      </c>
    </row>
    <row r="339" spans="7:12" x14ac:dyDescent="0.3">
      <c r="G339" s="186" t="s">
        <v>1178</v>
      </c>
      <c r="H339" s="163" t="s">
        <v>947</v>
      </c>
      <c r="I339" s="163">
        <v>1</v>
      </c>
      <c r="J339" s="163">
        <v>7</v>
      </c>
    </row>
    <row r="340" spans="7:12" x14ac:dyDescent="0.3">
      <c r="G340" s="186" t="s">
        <v>1178</v>
      </c>
      <c r="H340" s="163" t="s">
        <v>948</v>
      </c>
      <c r="I340" s="163">
        <v>1</v>
      </c>
      <c r="J340" s="163">
        <v>5</v>
      </c>
    </row>
    <row r="341" spans="7:12" x14ac:dyDescent="0.3">
      <c r="G341" s="186" t="s">
        <v>1178</v>
      </c>
    </row>
    <row r="342" spans="7:12" x14ac:dyDescent="0.3">
      <c r="G342" s="186" t="s">
        <v>1178</v>
      </c>
      <c r="H342" s="158" t="s">
        <v>1223</v>
      </c>
    </row>
    <row r="343" spans="7:12" x14ac:dyDescent="0.3">
      <c r="G343" s="186" t="s">
        <v>1178</v>
      </c>
      <c r="L343" s="163" t="s">
        <v>1247</v>
      </c>
    </row>
    <row r="344" spans="7:12" x14ac:dyDescent="0.3">
      <c r="G344" s="186" t="s">
        <v>1178</v>
      </c>
      <c r="H344" s="208" t="s">
        <v>165</v>
      </c>
      <c r="I344" s="208" t="s">
        <v>945</v>
      </c>
      <c r="J344" s="208" t="s">
        <v>192</v>
      </c>
      <c r="K344" s="209" t="s">
        <v>202</v>
      </c>
      <c r="L344" s="210" t="s">
        <v>1246</v>
      </c>
    </row>
    <row r="345" spans="7:12" x14ac:dyDescent="0.3">
      <c r="G345" s="186" t="s">
        <v>1178</v>
      </c>
      <c r="H345" s="163">
        <v>95</v>
      </c>
      <c r="I345" s="163" t="s">
        <v>1208</v>
      </c>
      <c r="J345" s="163">
        <v>1</v>
      </c>
      <c r="K345" s="4" t="s">
        <v>1017</v>
      </c>
      <c r="L345" s="163" t="s">
        <v>1249</v>
      </c>
    </row>
    <row r="346" spans="7:12" x14ac:dyDescent="0.3">
      <c r="G346" s="186" t="s">
        <v>1178</v>
      </c>
      <c r="H346" s="163">
        <v>10</v>
      </c>
      <c r="I346" s="163" t="s">
        <v>947</v>
      </c>
      <c r="J346" s="163">
        <v>3</v>
      </c>
      <c r="K346" s="163" t="s">
        <v>1242</v>
      </c>
      <c r="L346" s="163" t="s">
        <v>1248</v>
      </c>
    </row>
    <row r="347" spans="7:12" x14ac:dyDescent="0.3">
      <c r="G347" s="186" t="s">
        <v>1178</v>
      </c>
      <c r="H347" s="163">
        <v>50</v>
      </c>
      <c r="I347" s="163" t="s">
        <v>1208</v>
      </c>
      <c r="J347" s="163">
        <v>1</v>
      </c>
      <c r="K347" s="4" t="s">
        <v>1017</v>
      </c>
      <c r="L347" s="163" t="s">
        <v>1249</v>
      </c>
    </row>
    <row r="348" spans="7:12" x14ac:dyDescent="0.3">
      <c r="G348" s="186" t="s">
        <v>1178</v>
      </c>
      <c r="H348" s="163">
        <v>10</v>
      </c>
      <c r="I348" s="163" t="s">
        <v>942</v>
      </c>
      <c r="J348" s="163">
        <v>2</v>
      </c>
      <c r="K348" s="163" t="s">
        <v>1242</v>
      </c>
      <c r="L348" s="163" t="s">
        <v>1250</v>
      </c>
    </row>
    <row r="349" spans="7:12" x14ac:dyDescent="0.3">
      <c r="G349" s="186" t="s">
        <v>1178</v>
      </c>
      <c r="H349" s="163">
        <v>6</v>
      </c>
      <c r="I349" s="163" t="s">
        <v>946</v>
      </c>
      <c r="J349" s="163">
        <v>2</v>
      </c>
      <c r="K349" s="163" t="s">
        <v>1243</v>
      </c>
      <c r="L349" s="163" t="s">
        <v>1250</v>
      </c>
    </row>
    <row r="350" spans="7:12" x14ac:dyDescent="0.3">
      <c r="G350" s="186" t="s">
        <v>1178</v>
      </c>
      <c r="H350" s="163">
        <v>6</v>
      </c>
      <c r="I350" s="163" t="s">
        <v>947</v>
      </c>
      <c r="J350" s="163">
        <v>2</v>
      </c>
      <c r="K350" s="163" t="s">
        <v>1243</v>
      </c>
      <c r="L350" s="163" t="s">
        <v>1251</v>
      </c>
    </row>
    <row r="351" spans="7:12" x14ac:dyDescent="0.3">
      <c r="G351" s="186" t="s">
        <v>1178</v>
      </c>
      <c r="H351" s="163">
        <v>4</v>
      </c>
      <c r="I351" s="163" t="s">
        <v>948</v>
      </c>
      <c r="J351" s="163">
        <v>2</v>
      </c>
      <c r="K351" s="163" t="s">
        <v>1244</v>
      </c>
      <c r="L351" s="163" t="s">
        <v>1252</v>
      </c>
    </row>
    <row r="352" spans="7:12" x14ac:dyDescent="0.3">
      <c r="G352" s="186" t="s">
        <v>1178</v>
      </c>
    </row>
    <row r="353" spans="7:9" x14ac:dyDescent="0.3">
      <c r="G353" s="186" t="s">
        <v>1178</v>
      </c>
      <c r="H353" s="158" t="s">
        <v>1253</v>
      </c>
    </row>
    <row r="354" spans="7:9" x14ac:dyDescent="0.3">
      <c r="G354" s="186" t="s">
        <v>1178</v>
      </c>
    </row>
    <row r="355" spans="7:9" x14ac:dyDescent="0.3">
      <c r="G355" s="186" t="s">
        <v>1178</v>
      </c>
      <c r="H355" s="209" t="s">
        <v>202</v>
      </c>
      <c r="I355" s="210" t="s">
        <v>1246</v>
      </c>
    </row>
    <row r="356" spans="7:9" x14ac:dyDescent="0.3">
      <c r="G356" s="186" t="s">
        <v>1178</v>
      </c>
      <c r="H356" s="163" t="s">
        <v>1242</v>
      </c>
      <c r="I356" s="163">
        <f>3*7+2*13</f>
        <v>47</v>
      </c>
    </row>
    <row r="357" spans="7:9" x14ac:dyDescent="0.3">
      <c r="G357" s="186" t="s">
        <v>1178</v>
      </c>
      <c r="H357" s="163" t="s">
        <v>1243</v>
      </c>
      <c r="I357" s="163">
        <f>2*13+2*7</f>
        <v>40</v>
      </c>
    </row>
    <row r="358" spans="7:9" x14ac:dyDescent="0.3">
      <c r="G358" s="186" t="s">
        <v>1178</v>
      </c>
      <c r="H358" s="163" t="s">
        <v>1244</v>
      </c>
      <c r="I358" s="163">
        <v>10</v>
      </c>
    </row>
    <row r="359" spans="7:9" x14ac:dyDescent="0.3">
      <c r="G359" s="186" t="s">
        <v>1178</v>
      </c>
      <c r="H359" s="163"/>
      <c r="I359" s="163"/>
    </row>
    <row r="360" spans="7:9" x14ac:dyDescent="0.3">
      <c r="G360" s="186" t="s">
        <v>1178</v>
      </c>
    </row>
    <row r="361" spans="7:9" x14ac:dyDescent="0.3">
      <c r="G361" s="186" t="s">
        <v>1178</v>
      </c>
      <c r="H361" s="158" t="s">
        <v>1254</v>
      </c>
    </row>
    <row r="362" spans="7:9" x14ac:dyDescent="0.3">
      <c r="G362" s="186" t="s">
        <v>1178</v>
      </c>
      <c r="H362" s="158" t="s">
        <v>1255</v>
      </c>
    </row>
    <row r="363" spans="7:9" x14ac:dyDescent="0.3">
      <c r="G363" s="186" t="s">
        <v>1178</v>
      </c>
      <c r="H363" s="158" t="s">
        <v>1256</v>
      </c>
    </row>
    <row r="364" spans="7:9" x14ac:dyDescent="0.3">
      <c r="G364" s="186" t="s">
        <v>1178</v>
      </c>
    </row>
    <row r="365" spans="7:9" x14ac:dyDescent="0.3">
      <c r="G365" s="186" t="s">
        <v>1178</v>
      </c>
      <c r="H365" s="158" t="s">
        <v>1257</v>
      </c>
    </row>
    <row r="366" spans="7:9" x14ac:dyDescent="0.3">
      <c r="G366" s="186" t="s">
        <v>1178</v>
      </c>
      <c r="H366" s="158" t="s">
        <v>1258</v>
      </c>
    </row>
    <row r="367" spans="7:9" x14ac:dyDescent="0.3">
      <c r="G367" s="186" t="s">
        <v>1178</v>
      </c>
    </row>
    <row r="368" spans="7:9" x14ac:dyDescent="0.3">
      <c r="G368" s="186" t="s">
        <v>1178</v>
      </c>
      <c r="H368" s="158" t="s">
        <v>1223</v>
      </c>
    </row>
    <row r="369" spans="7:10" x14ac:dyDescent="0.3">
      <c r="G369" s="186" t="s">
        <v>1178</v>
      </c>
    </row>
    <row r="370" spans="7:10" x14ac:dyDescent="0.3">
      <c r="G370" s="186" t="s">
        <v>1178</v>
      </c>
      <c r="H370" s="208" t="s">
        <v>945</v>
      </c>
      <c r="I370" s="208" t="s">
        <v>192</v>
      </c>
      <c r="J370" s="211"/>
    </row>
    <row r="371" spans="7:10" x14ac:dyDescent="0.3">
      <c r="G371" s="186" t="s">
        <v>1178</v>
      </c>
      <c r="H371" s="163" t="s">
        <v>1208</v>
      </c>
      <c r="I371" s="163">
        <v>1</v>
      </c>
      <c r="J371" s="163"/>
    </row>
    <row r="372" spans="7:10" x14ac:dyDescent="0.3">
      <c r="G372" s="186" t="s">
        <v>1178</v>
      </c>
      <c r="H372" s="163" t="s">
        <v>947</v>
      </c>
      <c r="I372" s="163">
        <v>3</v>
      </c>
      <c r="J372" s="163"/>
    </row>
    <row r="373" spans="7:10" x14ac:dyDescent="0.3">
      <c r="G373" s="186" t="s">
        <v>1178</v>
      </c>
      <c r="H373" s="163" t="s">
        <v>1208</v>
      </c>
      <c r="I373" s="163">
        <v>1</v>
      </c>
      <c r="J373" s="163"/>
    </row>
    <row r="374" spans="7:10" x14ac:dyDescent="0.3">
      <c r="G374" s="186" t="s">
        <v>1178</v>
      </c>
      <c r="H374" s="163" t="s">
        <v>942</v>
      </c>
      <c r="I374" s="163">
        <v>2</v>
      </c>
      <c r="J374" s="163"/>
    </row>
    <row r="375" spans="7:10" x14ac:dyDescent="0.3">
      <c r="G375" s="186" t="s">
        <v>1178</v>
      </c>
      <c r="H375" s="163" t="s">
        <v>946</v>
      </c>
      <c r="I375" s="163">
        <v>2</v>
      </c>
      <c r="J375" s="163"/>
    </row>
    <row r="376" spans="7:10" x14ac:dyDescent="0.3">
      <c r="G376" s="186" t="s">
        <v>1178</v>
      </c>
      <c r="H376" s="163" t="s">
        <v>947</v>
      </c>
      <c r="I376" s="163">
        <v>2</v>
      </c>
      <c r="J376" s="163"/>
    </row>
    <row r="377" spans="7:10" x14ac:dyDescent="0.3">
      <c r="G377" s="186" t="s">
        <v>1178</v>
      </c>
      <c r="H377" s="163" t="s">
        <v>948</v>
      </c>
      <c r="I377" s="163">
        <v>2</v>
      </c>
      <c r="J377" s="163"/>
    </row>
    <row r="378" spans="7:10" x14ac:dyDescent="0.3">
      <c r="G378" s="186" t="s">
        <v>1178</v>
      </c>
    </row>
    <row r="379" spans="7:10" x14ac:dyDescent="0.3">
      <c r="G379" s="186" t="s">
        <v>1178</v>
      </c>
      <c r="H379" s="158" t="s">
        <v>1259</v>
      </c>
    </row>
    <row r="380" spans="7:10" x14ac:dyDescent="0.3">
      <c r="G380" s="186" t="s">
        <v>1178</v>
      </c>
      <c r="H380" s="158" t="s">
        <v>1260</v>
      </c>
    </row>
    <row r="381" spans="7:10" x14ac:dyDescent="0.3">
      <c r="G381" s="186" t="s">
        <v>1178</v>
      </c>
    </row>
    <row r="382" spans="7:10" x14ac:dyDescent="0.3">
      <c r="G382" s="186" t="s">
        <v>1178</v>
      </c>
    </row>
    <row r="383" spans="7:10" x14ac:dyDescent="0.3">
      <c r="G383" s="186" t="s">
        <v>1178</v>
      </c>
      <c r="H383" s="158" t="s">
        <v>1261</v>
      </c>
    </row>
    <row r="384" spans="7:10" x14ac:dyDescent="0.3">
      <c r="G384" s="186" t="s">
        <v>1178</v>
      </c>
      <c r="H384" s="158" t="s">
        <v>1255</v>
      </c>
    </row>
    <row r="385" spans="7:10" x14ac:dyDescent="0.3">
      <c r="G385" s="186" t="s">
        <v>1178</v>
      </c>
      <c r="H385" s="158" t="s">
        <v>1262</v>
      </c>
    </row>
    <row r="386" spans="7:10" x14ac:dyDescent="0.3">
      <c r="G386" s="186" t="s">
        <v>1178</v>
      </c>
    </row>
    <row r="387" spans="7:10" x14ac:dyDescent="0.3">
      <c r="G387" s="186" t="s">
        <v>1178</v>
      </c>
      <c r="H387" s="158" t="s">
        <v>1257</v>
      </c>
    </row>
    <row r="388" spans="7:10" x14ac:dyDescent="0.3">
      <c r="G388" s="186" t="s">
        <v>1178</v>
      </c>
    </row>
    <row r="389" spans="7:10" x14ac:dyDescent="0.3">
      <c r="G389" s="186" t="s">
        <v>1178</v>
      </c>
      <c r="H389" s="158" t="s">
        <v>1223</v>
      </c>
    </row>
    <row r="390" spans="7:10" x14ac:dyDescent="0.3">
      <c r="G390" s="186" t="s">
        <v>1178</v>
      </c>
    </row>
    <row r="391" spans="7:10" x14ac:dyDescent="0.3">
      <c r="G391" s="186" t="s">
        <v>1178</v>
      </c>
      <c r="H391" s="208" t="s">
        <v>945</v>
      </c>
      <c r="I391" s="208" t="s">
        <v>192</v>
      </c>
      <c r="J391" s="211"/>
    </row>
    <row r="392" spans="7:10" x14ac:dyDescent="0.3">
      <c r="G392" s="186" t="s">
        <v>1178</v>
      </c>
      <c r="H392" s="163" t="s">
        <v>1208</v>
      </c>
      <c r="I392" s="163">
        <v>1</v>
      </c>
      <c r="J392" s="163"/>
    </row>
    <row r="393" spans="7:10" x14ac:dyDescent="0.3">
      <c r="G393" s="186" t="s">
        <v>1178</v>
      </c>
      <c r="H393" s="163" t="s">
        <v>947</v>
      </c>
      <c r="I393" s="163">
        <v>3</v>
      </c>
      <c r="J393" s="163"/>
    </row>
    <row r="394" spans="7:10" x14ac:dyDescent="0.3">
      <c r="G394" s="186" t="s">
        <v>1178</v>
      </c>
      <c r="H394" s="163" t="s">
        <v>1208</v>
      </c>
      <c r="I394" s="163">
        <v>1</v>
      </c>
      <c r="J394" s="163"/>
    </row>
    <row r="395" spans="7:10" x14ac:dyDescent="0.3">
      <c r="G395" s="186" t="s">
        <v>1178</v>
      </c>
      <c r="H395" s="163" t="s">
        <v>942</v>
      </c>
      <c r="I395" s="163">
        <v>2</v>
      </c>
      <c r="J395" s="163"/>
    </row>
    <row r="396" spans="7:10" x14ac:dyDescent="0.3">
      <c r="G396" s="186" t="s">
        <v>1178</v>
      </c>
      <c r="H396" s="163" t="s">
        <v>946</v>
      </c>
      <c r="I396" s="163">
        <v>2</v>
      </c>
      <c r="J396" s="163"/>
    </row>
    <row r="397" spans="7:10" x14ac:dyDescent="0.3">
      <c r="G397" s="186" t="s">
        <v>1178</v>
      </c>
      <c r="H397" s="163" t="s">
        <v>947</v>
      </c>
      <c r="I397" s="163">
        <v>2</v>
      </c>
      <c r="J397" s="163"/>
    </row>
    <row r="398" spans="7:10" x14ac:dyDescent="0.3">
      <c r="G398" s="186" t="s">
        <v>1178</v>
      </c>
      <c r="H398" s="163" t="s">
        <v>948</v>
      </c>
      <c r="I398" s="163">
        <v>2</v>
      </c>
      <c r="J398" s="163"/>
    </row>
    <row r="399" spans="7:10" x14ac:dyDescent="0.3">
      <c r="G399" s="186" t="s">
        <v>1178</v>
      </c>
    </row>
    <row r="400" spans="7:10" x14ac:dyDescent="0.3">
      <c r="G400" s="186" t="s">
        <v>1178</v>
      </c>
      <c r="H400" s="158" t="s">
        <v>1263</v>
      </c>
    </row>
  </sheetData>
  <mergeCells count="5">
    <mergeCell ref="A41:A42"/>
    <mergeCell ref="B41:B42"/>
    <mergeCell ref="C41:C42"/>
    <mergeCell ref="D41:D42"/>
    <mergeCell ref="E41:E4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2792-0738-432D-8E85-09F928833A3E}">
  <sheetPr>
    <tabColor theme="5" tint="0.39997558519241921"/>
  </sheetPr>
  <dimension ref="N2:S189"/>
  <sheetViews>
    <sheetView zoomScale="70" zoomScaleNormal="70" workbookViewId="0">
      <selection activeCell="W32" sqref="W32"/>
    </sheetView>
  </sheetViews>
  <sheetFormatPr defaultRowHeight="16.5" x14ac:dyDescent="0.3"/>
  <cols>
    <col min="18" max="18" width="28.375" customWidth="1"/>
    <col min="19" max="19" width="17.5" customWidth="1"/>
  </cols>
  <sheetData>
    <row r="2" spans="14:19" ht="45" x14ac:dyDescent="0.3">
      <c r="N2" s="156"/>
    </row>
    <row r="3" spans="14:19" x14ac:dyDescent="0.3">
      <c r="Q3" s="7" t="s">
        <v>151</v>
      </c>
    </row>
    <row r="4" spans="14:19" x14ac:dyDescent="0.3">
      <c r="Q4" t="s">
        <v>1023</v>
      </c>
    </row>
    <row r="6" spans="14:19" x14ac:dyDescent="0.3">
      <c r="Q6" t="s">
        <v>1038</v>
      </c>
      <c r="S6" s="60" t="s">
        <v>1117</v>
      </c>
    </row>
    <row r="7" spans="14:19" x14ac:dyDescent="0.3">
      <c r="Q7" t="s">
        <v>1024</v>
      </c>
      <c r="R7" t="s">
        <v>1031</v>
      </c>
      <c r="S7" s="60" t="s">
        <v>1005</v>
      </c>
    </row>
    <row r="8" spans="14:19" x14ac:dyDescent="0.3">
      <c r="Q8" t="s">
        <v>1025</v>
      </c>
      <c r="R8" t="s">
        <v>1032</v>
      </c>
      <c r="S8" s="60" t="s">
        <v>1005</v>
      </c>
    </row>
    <row r="9" spans="14:19" x14ac:dyDescent="0.3">
      <c r="Q9" t="s">
        <v>1026</v>
      </c>
      <c r="R9" t="s">
        <v>1033</v>
      </c>
      <c r="S9" s="60" t="s">
        <v>1005</v>
      </c>
    </row>
    <row r="10" spans="14:19" x14ac:dyDescent="0.3">
      <c r="Q10" t="s">
        <v>1027</v>
      </c>
      <c r="R10" t="s">
        <v>1034</v>
      </c>
      <c r="S10" s="60" t="s">
        <v>1005</v>
      </c>
    </row>
    <row r="11" spans="14:19" x14ac:dyDescent="0.3">
      <c r="Q11" t="s">
        <v>1028</v>
      </c>
      <c r="R11" t="s">
        <v>1035</v>
      </c>
      <c r="S11" s="60" t="s">
        <v>1005</v>
      </c>
    </row>
    <row r="12" spans="14:19" x14ac:dyDescent="0.3">
      <c r="Q12" t="s">
        <v>1029</v>
      </c>
      <c r="R12" t="s">
        <v>1036</v>
      </c>
      <c r="S12" s="60" t="s">
        <v>1005</v>
      </c>
    </row>
    <row r="13" spans="14:19" x14ac:dyDescent="0.3">
      <c r="Q13" t="s">
        <v>1030</v>
      </c>
      <c r="R13" t="s">
        <v>1037</v>
      </c>
      <c r="S13" s="60" t="s">
        <v>1005</v>
      </c>
    </row>
    <row r="15" spans="14:19" x14ac:dyDescent="0.3">
      <c r="Q15" t="s">
        <v>1039</v>
      </c>
    </row>
    <row r="16" spans="14:19" x14ac:dyDescent="0.3">
      <c r="Q16" s="179" t="s">
        <v>1053</v>
      </c>
      <c r="R16" t="s">
        <v>1054</v>
      </c>
      <c r="S16" s="181" t="s">
        <v>148</v>
      </c>
    </row>
    <row r="17" spans="17:19" x14ac:dyDescent="0.3">
      <c r="Q17" s="180" t="s">
        <v>1055</v>
      </c>
      <c r="R17" t="s">
        <v>1056</v>
      </c>
      <c r="S17" s="181" t="s">
        <v>148</v>
      </c>
    </row>
    <row r="18" spans="17:19" x14ac:dyDescent="0.3">
      <c r="Q18" s="180" t="s">
        <v>1057</v>
      </c>
      <c r="R18" t="s">
        <v>1058</v>
      </c>
      <c r="S18" s="181" t="s">
        <v>148</v>
      </c>
    </row>
    <row r="19" spans="17:19" x14ac:dyDescent="0.3">
      <c r="Q19" s="180" t="s">
        <v>1059</v>
      </c>
      <c r="R19" t="s">
        <v>1060</v>
      </c>
      <c r="S19" s="181" t="s">
        <v>148</v>
      </c>
    </row>
    <row r="20" spans="17:19" x14ac:dyDescent="0.3">
      <c r="Q20" s="180" t="s">
        <v>1061</v>
      </c>
      <c r="R20" t="s">
        <v>1062</v>
      </c>
      <c r="S20" s="181" t="s">
        <v>148</v>
      </c>
    </row>
    <row r="21" spans="17:19" x14ac:dyDescent="0.3">
      <c r="Q21" s="180" t="s">
        <v>1063</v>
      </c>
      <c r="R21" t="s">
        <v>1064</v>
      </c>
      <c r="S21" s="181" t="s">
        <v>148</v>
      </c>
    </row>
    <row r="22" spans="17:19" x14ac:dyDescent="0.3">
      <c r="Q22" s="180" t="s">
        <v>1065</v>
      </c>
      <c r="R22" t="s">
        <v>1066</v>
      </c>
      <c r="S22" s="181" t="s">
        <v>148</v>
      </c>
    </row>
    <row r="24" spans="17:19" x14ac:dyDescent="0.3">
      <c r="Q24" t="s">
        <v>1047</v>
      </c>
    </row>
    <row r="25" spans="17:19" x14ac:dyDescent="0.3">
      <c r="Q25" t="s">
        <v>1067</v>
      </c>
      <c r="R25" t="s">
        <v>1068</v>
      </c>
      <c r="S25" s="60" t="s">
        <v>1005</v>
      </c>
    </row>
    <row r="26" spans="17:19" x14ac:dyDescent="0.3">
      <c r="Q26" t="s">
        <v>1069</v>
      </c>
      <c r="R26" t="s">
        <v>1070</v>
      </c>
      <c r="S26" s="60" t="s">
        <v>1005</v>
      </c>
    </row>
    <row r="27" spans="17:19" x14ac:dyDescent="0.3">
      <c r="Q27" t="s">
        <v>1071</v>
      </c>
      <c r="R27" t="s">
        <v>1072</v>
      </c>
      <c r="S27" s="60" t="s">
        <v>1005</v>
      </c>
    </row>
    <row r="29" spans="17:19" x14ac:dyDescent="0.3">
      <c r="Q29" t="s">
        <v>1048</v>
      </c>
    </row>
    <row r="30" spans="17:19" x14ac:dyDescent="0.3">
      <c r="Q30" t="s">
        <v>1073</v>
      </c>
      <c r="R30" t="s">
        <v>1074</v>
      </c>
      <c r="S30" s="60" t="s">
        <v>1005</v>
      </c>
    </row>
    <row r="31" spans="17:19" x14ac:dyDescent="0.3">
      <c r="Q31" t="s">
        <v>1075</v>
      </c>
      <c r="R31" t="s">
        <v>1076</v>
      </c>
      <c r="S31" s="60" t="s">
        <v>1005</v>
      </c>
    </row>
    <row r="32" spans="17:19" x14ac:dyDescent="0.3">
      <c r="Q32" t="s">
        <v>1077</v>
      </c>
      <c r="R32" t="s">
        <v>1078</v>
      </c>
      <c r="S32" s="60" t="s">
        <v>1005</v>
      </c>
    </row>
    <row r="34" spans="17:19" x14ac:dyDescent="0.3">
      <c r="Q34" t="s">
        <v>1049</v>
      </c>
    </row>
    <row r="35" spans="17:19" x14ac:dyDescent="0.3">
      <c r="Q35" t="s">
        <v>1079</v>
      </c>
      <c r="R35" t="s">
        <v>1080</v>
      </c>
      <c r="S35" s="60" t="s">
        <v>1005</v>
      </c>
    </row>
    <row r="36" spans="17:19" x14ac:dyDescent="0.3">
      <c r="Q36" t="s">
        <v>1081</v>
      </c>
      <c r="R36" t="s">
        <v>1082</v>
      </c>
      <c r="S36" s="60" t="s">
        <v>1005</v>
      </c>
    </row>
    <row r="37" spans="17:19" x14ac:dyDescent="0.3">
      <c r="Q37" t="s">
        <v>1083</v>
      </c>
      <c r="R37" t="s">
        <v>1084</v>
      </c>
      <c r="S37" s="60" t="s">
        <v>1005</v>
      </c>
    </row>
    <row r="38" spans="17:19" x14ac:dyDescent="0.3">
      <c r="Q38" t="s">
        <v>1085</v>
      </c>
      <c r="R38" t="s">
        <v>1086</v>
      </c>
      <c r="S38" s="60" t="s">
        <v>1005</v>
      </c>
    </row>
    <row r="40" spans="17:19" x14ac:dyDescent="0.3">
      <c r="Q40" t="s">
        <v>1050</v>
      </c>
    </row>
    <row r="41" spans="17:19" x14ac:dyDescent="0.3">
      <c r="Q41" t="s">
        <v>1087</v>
      </c>
      <c r="R41" t="s">
        <v>1088</v>
      </c>
      <c r="S41" s="60" t="s">
        <v>1005</v>
      </c>
    </row>
    <row r="42" spans="17:19" x14ac:dyDescent="0.3">
      <c r="Q42" t="s">
        <v>1089</v>
      </c>
      <c r="R42" t="s">
        <v>1090</v>
      </c>
      <c r="S42" s="60" t="s">
        <v>1005</v>
      </c>
    </row>
    <row r="43" spans="17:19" x14ac:dyDescent="0.3">
      <c r="Q43" s="180" t="s">
        <v>1091</v>
      </c>
      <c r="R43" t="s">
        <v>1092</v>
      </c>
      <c r="S43" s="182" t="s">
        <v>148</v>
      </c>
    </row>
    <row r="44" spans="17:19" x14ac:dyDescent="0.3">
      <c r="Q44" t="s">
        <v>1093</v>
      </c>
      <c r="R44" t="s">
        <v>1094</v>
      </c>
      <c r="S44" s="60" t="s">
        <v>1005</v>
      </c>
    </row>
    <row r="45" spans="17:19" x14ac:dyDescent="0.3">
      <c r="Q45" t="s">
        <v>1095</v>
      </c>
      <c r="R45" t="s">
        <v>1096</v>
      </c>
      <c r="S45" s="60" t="s">
        <v>1005</v>
      </c>
    </row>
    <row r="46" spans="17:19" x14ac:dyDescent="0.3">
      <c r="Q46" t="s">
        <v>1097</v>
      </c>
      <c r="R46" t="s">
        <v>1098</v>
      </c>
      <c r="S46" s="60" t="s">
        <v>1005</v>
      </c>
    </row>
    <row r="48" spans="17:19" x14ac:dyDescent="0.3">
      <c r="Q48" t="s">
        <v>1051</v>
      </c>
    </row>
    <row r="49" spans="17:19" x14ac:dyDescent="0.3">
      <c r="Q49" t="s">
        <v>1099</v>
      </c>
      <c r="R49" t="s">
        <v>1100</v>
      </c>
      <c r="S49" s="60" t="s">
        <v>1005</v>
      </c>
    </row>
    <row r="50" spans="17:19" x14ac:dyDescent="0.3">
      <c r="Q50" t="s">
        <v>1101</v>
      </c>
      <c r="R50" t="s">
        <v>1102</v>
      </c>
      <c r="S50" s="60" t="s">
        <v>1005</v>
      </c>
    </row>
    <row r="51" spans="17:19" x14ac:dyDescent="0.3">
      <c r="Q51" t="s">
        <v>1103</v>
      </c>
      <c r="R51" t="s">
        <v>1104</v>
      </c>
      <c r="S51" s="60" t="s">
        <v>1005</v>
      </c>
    </row>
    <row r="52" spans="17:19" x14ac:dyDescent="0.3">
      <c r="Q52" t="s">
        <v>1105</v>
      </c>
      <c r="R52" t="s">
        <v>1106</v>
      </c>
      <c r="S52" s="60" t="s">
        <v>1005</v>
      </c>
    </row>
    <row r="53" spans="17:19" x14ac:dyDescent="0.3">
      <c r="Q53" t="s">
        <v>1107</v>
      </c>
      <c r="R53" t="s">
        <v>1108</v>
      </c>
      <c r="S53" s="60" t="s">
        <v>1005</v>
      </c>
    </row>
    <row r="55" spans="17:19" x14ac:dyDescent="0.3">
      <c r="Q55" t="s">
        <v>1052</v>
      </c>
    </row>
    <row r="56" spans="17:19" x14ac:dyDescent="0.3">
      <c r="Q56" t="s">
        <v>1109</v>
      </c>
      <c r="R56" t="s">
        <v>1110</v>
      </c>
      <c r="S56" s="60" t="s">
        <v>1005</v>
      </c>
    </row>
    <row r="57" spans="17:19" x14ac:dyDescent="0.3">
      <c r="Q57" t="s">
        <v>1111</v>
      </c>
      <c r="R57" t="s">
        <v>1112</v>
      </c>
      <c r="S57" s="60" t="s">
        <v>1005</v>
      </c>
    </row>
    <row r="59" spans="17:19" x14ac:dyDescent="0.3">
      <c r="Q59" t="s">
        <v>1113</v>
      </c>
    </row>
    <row r="61" spans="17:19" x14ac:dyDescent="0.3">
      <c r="Q61" t="s">
        <v>1115</v>
      </c>
    </row>
    <row r="62" spans="17:19" x14ac:dyDescent="0.3">
      <c r="Q62" s="8" t="s">
        <v>1116</v>
      </c>
    </row>
    <row r="63" spans="17:19" x14ac:dyDescent="0.3">
      <c r="Q63" t="s">
        <v>1114</v>
      </c>
    </row>
    <row r="65" spans="17:17" x14ac:dyDescent="0.3">
      <c r="Q65" t="s">
        <v>1118</v>
      </c>
    </row>
    <row r="68" spans="17:17" x14ac:dyDescent="0.3">
      <c r="Q68" t="s">
        <v>1119</v>
      </c>
    </row>
    <row r="70" spans="17:17" x14ac:dyDescent="0.3">
      <c r="Q70" t="s">
        <v>1120</v>
      </c>
    </row>
    <row r="94" spans="17:17" x14ac:dyDescent="0.3">
      <c r="Q94" t="s">
        <v>1122</v>
      </c>
    </row>
    <row r="96" spans="17:17" x14ac:dyDescent="0.3">
      <c r="Q96" t="s">
        <v>1152</v>
      </c>
    </row>
    <row r="97" spans="17:18" x14ac:dyDescent="0.3">
      <c r="Q97" t="s">
        <v>1121</v>
      </c>
    </row>
    <row r="101" spans="17:18" x14ac:dyDescent="0.3">
      <c r="Q101" t="s">
        <v>1123</v>
      </c>
    </row>
    <row r="102" spans="17:18" x14ac:dyDescent="0.3">
      <c r="Q102" t="s">
        <v>1145</v>
      </c>
    </row>
    <row r="104" spans="17:18" x14ac:dyDescent="0.3">
      <c r="Q104" s="8" t="s">
        <v>1146</v>
      </c>
    </row>
    <row r="105" spans="17:18" x14ac:dyDescent="0.3">
      <c r="Q105" t="s">
        <v>1124</v>
      </c>
    </row>
    <row r="106" spans="17:18" x14ac:dyDescent="0.3">
      <c r="R106" t="s">
        <v>1125</v>
      </c>
    </row>
    <row r="114" spans="18:19" x14ac:dyDescent="0.3">
      <c r="R114" t="s">
        <v>1133</v>
      </c>
    </row>
    <row r="115" spans="18:19" x14ac:dyDescent="0.3">
      <c r="R115" s="7" t="s">
        <v>1135</v>
      </c>
      <c r="S115" s="7" t="s">
        <v>1134</v>
      </c>
    </row>
    <row r="116" spans="18:19" x14ac:dyDescent="0.3">
      <c r="R116" t="s">
        <v>1040</v>
      </c>
      <c r="S116" t="s">
        <v>1126</v>
      </c>
    </row>
    <row r="117" spans="18:19" x14ac:dyDescent="0.3">
      <c r="R117" t="s">
        <v>1041</v>
      </c>
      <c r="S117" t="s">
        <v>1127</v>
      </c>
    </row>
    <row r="118" spans="18:19" x14ac:dyDescent="0.3">
      <c r="R118" t="s">
        <v>1042</v>
      </c>
      <c r="S118" t="s">
        <v>1129</v>
      </c>
    </row>
    <row r="119" spans="18:19" x14ac:dyDescent="0.3">
      <c r="R119" t="s">
        <v>1043</v>
      </c>
      <c r="S119" t="s">
        <v>1128</v>
      </c>
    </row>
    <row r="120" spans="18:19" x14ac:dyDescent="0.3">
      <c r="R120" t="s">
        <v>1044</v>
      </c>
      <c r="S120" t="s">
        <v>1130</v>
      </c>
    </row>
    <row r="121" spans="18:19" x14ac:dyDescent="0.3">
      <c r="R121" t="s">
        <v>1045</v>
      </c>
      <c r="S121" t="s">
        <v>1131</v>
      </c>
    </row>
    <row r="122" spans="18:19" x14ac:dyDescent="0.3">
      <c r="R122" t="s">
        <v>1046</v>
      </c>
      <c r="S122" t="s">
        <v>1132</v>
      </c>
    </row>
    <row r="124" spans="18:19" x14ac:dyDescent="0.3">
      <c r="R124" t="s">
        <v>1136</v>
      </c>
    </row>
    <row r="125" spans="18:19" x14ac:dyDescent="0.3">
      <c r="R125" t="s">
        <v>1137</v>
      </c>
    </row>
    <row r="126" spans="18:19" x14ac:dyDescent="0.3">
      <c r="R126" t="s">
        <v>1138</v>
      </c>
    </row>
    <row r="128" spans="18:19" x14ac:dyDescent="0.3">
      <c r="R128" t="s">
        <v>1139</v>
      </c>
    </row>
    <row r="150" spans="18:19" x14ac:dyDescent="0.3">
      <c r="R150" t="s">
        <v>1140</v>
      </c>
    </row>
    <row r="151" spans="18:19" x14ac:dyDescent="0.3">
      <c r="R151" s="7" t="s">
        <v>1135</v>
      </c>
      <c r="S151" s="7" t="s">
        <v>1134</v>
      </c>
    </row>
    <row r="152" spans="18:19" x14ac:dyDescent="0.3">
      <c r="R152" t="s">
        <v>1091</v>
      </c>
      <c r="S152" t="s">
        <v>1141</v>
      </c>
    </row>
    <row r="154" spans="18:19" x14ac:dyDescent="0.3">
      <c r="R154" t="s">
        <v>1142</v>
      </c>
    </row>
    <row r="155" spans="18:19" x14ac:dyDescent="0.3">
      <c r="R155" t="s">
        <v>1144</v>
      </c>
    </row>
    <row r="163" spans="17:18" x14ac:dyDescent="0.3">
      <c r="R163" t="s">
        <v>1143</v>
      </c>
    </row>
    <row r="165" spans="17:18" x14ac:dyDescent="0.3">
      <c r="R165" t="s">
        <v>1148</v>
      </c>
    </row>
    <row r="168" spans="17:18" x14ac:dyDescent="0.3">
      <c r="Q168" s="7" t="s">
        <v>1147</v>
      </c>
    </row>
    <row r="169" spans="17:18" x14ac:dyDescent="0.3">
      <c r="Q169" t="s">
        <v>1149</v>
      </c>
    </row>
    <row r="171" spans="17:18" x14ac:dyDescent="0.3">
      <c r="R171" t="s">
        <v>1150</v>
      </c>
    </row>
    <row r="173" spans="17:18" x14ac:dyDescent="0.3">
      <c r="R173" t="s">
        <v>1126</v>
      </c>
    </row>
    <row r="174" spans="17:18" x14ac:dyDescent="0.3">
      <c r="R174" t="s">
        <v>1127</v>
      </c>
    </row>
    <row r="175" spans="17:18" x14ac:dyDescent="0.3">
      <c r="R175" t="s">
        <v>1129</v>
      </c>
    </row>
    <row r="176" spans="17:18" x14ac:dyDescent="0.3">
      <c r="R176" t="s">
        <v>1128</v>
      </c>
    </row>
    <row r="177" spans="18:18" x14ac:dyDescent="0.3">
      <c r="R177" t="s">
        <v>1130</v>
      </c>
    </row>
    <row r="178" spans="18:18" x14ac:dyDescent="0.3">
      <c r="R178" t="s">
        <v>1131</v>
      </c>
    </row>
    <row r="179" spans="18:18" x14ac:dyDescent="0.3">
      <c r="R179" t="s">
        <v>1132</v>
      </c>
    </row>
    <row r="180" spans="18:18" x14ac:dyDescent="0.3">
      <c r="R180" t="s">
        <v>1141</v>
      </c>
    </row>
    <row r="189" spans="18:18" x14ac:dyDescent="0.3">
      <c r="R189" t="s">
        <v>1151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96D6-1AE2-4A2C-80B3-93BE7D80B72E}">
  <sheetPr>
    <tabColor theme="9" tint="0.79998168889431442"/>
  </sheetPr>
  <dimension ref="A1:AB182"/>
  <sheetViews>
    <sheetView topLeftCell="A11" workbookViewId="0">
      <selection activeCell="F41" sqref="F41"/>
    </sheetView>
  </sheetViews>
  <sheetFormatPr defaultColWidth="9" defaultRowHeight="18" customHeight="1" x14ac:dyDescent="0.3"/>
  <cols>
    <col min="1" max="2" width="40.625" style="6" customWidth="1"/>
    <col min="3" max="4" width="8.625" style="6" customWidth="1"/>
    <col min="5" max="5" width="27.375" style="3" bestFit="1" customWidth="1"/>
    <col min="6" max="6" width="9" style="3"/>
    <col min="7" max="10" width="20.625" style="4" customWidth="1"/>
    <col min="11" max="16" width="20.625" style="4" hidden="1" customWidth="1"/>
    <col min="17" max="17" width="9" style="4" customWidth="1"/>
    <col min="18" max="18" width="20.625" style="3" customWidth="1"/>
    <col min="19" max="19" width="22.75" style="3" bestFit="1" customWidth="1"/>
    <col min="20" max="21" width="9" style="3"/>
    <col min="22" max="22" width="20.625" style="4" customWidth="1"/>
    <col min="23" max="23" width="9" style="4" customWidth="1"/>
    <col min="24" max="24" width="20.625" style="4" customWidth="1"/>
    <col min="25" max="26" width="9" style="3"/>
    <col min="27" max="27" width="20.625" style="3" customWidth="1"/>
    <col min="28" max="16384" width="9" style="3"/>
  </cols>
  <sheetData>
    <row r="1" spans="1:28" ht="18" customHeight="1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90" t="s">
        <v>77</v>
      </c>
      <c r="G1" s="193" t="s">
        <v>426</v>
      </c>
      <c r="H1" s="193"/>
      <c r="I1" s="193"/>
      <c r="J1" s="193"/>
      <c r="K1" s="119"/>
      <c r="L1" s="119"/>
      <c r="M1" s="119"/>
      <c r="N1" s="119"/>
      <c r="O1" s="119"/>
      <c r="P1" s="119"/>
      <c r="Q1" s="3"/>
      <c r="S1" s="62" t="s">
        <v>176</v>
      </c>
      <c r="T1" s="4"/>
      <c r="V1" s="194" t="s">
        <v>428</v>
      </c>
      <c r="W1" s="195"/>
      <c r="X1" s="195"/>
      <c r="Y1" s="196"/>
      <c r="AA1" s="197" t="s">
        <v>54</v>
      </c>
      <c r="AB1" s="197"/>
    </row>
    <row r="2" spans="1:28" ht="18" customHeight="1" x14ac:dyDescent="0.3">
      <c r="A2" s="189"/>
      <c r="B2" s="189"/>
      <c r="C2" s="189"/>
      <c r="D2" s="189"/>
      <c r="E2" s="189"/>
      <c r="G2" s="193"/>
      <c r="H2" s="193"/>
      <c r="I2" s="193"/>
      <c r="J2" s="193"/>
      <c r="K2" s="193" t="s">
        <v>427</v>
      </c>
      <c r="L2" s="193"/>
      <c r="M2" s="193"/>
      <c r="N2" s="193"/>
      <c r="O2" s="193" t="s">
        <v>429</v>
      </c>
      <c r="P2" s="193"/>
      <c r="R2" s="116" t="s">
        <v>198</v>
      </c>
      <c r="S2" s="114" t="s">
        <v>295</v>
      </c>
      <c r="T2" s="68" t="s">
        <v>194</v>
      </c>
      <c r="V2" s="105" t="s">
        <v>296</v>
      </c>
      <c r="W2" s="117" t="s">
        <v>194</v>
      </c>
      <c r="X2" s="105" t="s">
        <v>297</v>
      </c>
      <c r="Y2" s="117" t="s">
        <v>194</v>
      </c>
      <c r="AA2" s="105" t="s">
        <v>296</v>
      </c>
      <c r="AB2" s="117" t="s">
        <v>194</v>
      </c>
    </row>
    <row r="3" spans="1:28" ht="18" customHeight="1" thickBot="1" x14ac:dyDescent="0.25">
      <c r="A3" s="69" t="s">
        <v>4</v>
      </c>
      <c r="B3" s="69"/>
      <c r="C3" s="69"/>
      <c r="D3" s="70"/>
      <c r="E3" s="71"/>
      <c r="G3" s="59" t="s">
        <v>198</v>
      </c>
      <c r="H3" s="59" t="s">
        <v>202</v>
      </c>
      <c r="I3" s="59" t="s">
        <v>194</v>
      </c>
      <c r="J3" s="59" t="s">
        <v>195</v>
      </c>
      <c r="K3" s="59" t="s">
        <v>296</v>
      </c>
      <c r="L3" s="59" t="s">
        <v>194</v>
      </c>
      <c r="M3" s="59" t="s">
        <v>297</v>
      </c>
      <c r="N3" s="59" t="s">
        <v>194</v>
      </c>
      <c r="O3" s="59" t="s">
        <v>296</v>
      </c>
      <c r="P3" s="59" t="s">
        <v>194</v>
      </c>
      <c r="R3" s="105" t="s">
        <v>199</v>
      </c>
      <c r="S3" s="115" t="s">
        <v>298</v>
      </c>
      <c r="T3" s="65">
        <v>1</v>
      </c>
      <c r="V3" s="106"/>
      <c r="W3" s="106"/>
      <c r="X3" s="105"/>
      <c r="Y3" s="105"/>
      <c r="AA3" s="118"/>
      <c r="AB3" s="118"/>
    </row>
    <row r="4" spans="1:28" ht="18" customHeight="1" x14ac:dyDescent="0.2">
      <c r="A4" s="107" t="s">
        <v>5</v>
      </c>
      <c r="B4" s="108" t="s">
        <v>6</v>
      </c>
      <c r="C4" s="109">
        <v>30</v>
      </c>
      <c r="D4" s="109" t="s">
        <v>7</v>
      </c>
      <c r="E4" s="110" t="s">
        <v>79</v>
      </c>
      <c r="G4" s="4" t="s">
        <v>199</v>
      </c>
      <c r="H4" s="4" t="s">
        <v>203</v>
      </c>
      <c r="I4" s="4">
        <v>2</v>
      </c>
      <c r="J4" s="4">
        <v>15</v>
      </c>
      <c r="K4" s="4" cm="1">
        <f t="array" ref="K4">INDEX($V$3:$V$182,MATCH(1,(G4=$R$3:$R$182)*(H4=$S$3:$S$182),0),1)</f>
        <v>0</v>
      </c>
      <c r="L4" s="4" cm="1">
        <f t="array" ref="L4">INDEX($W$3:$W$182,MATCH(1,(G4=$R$3:$R$182)*(H4=$S$3:$S$182),0),1)</f>
        <v>0</v>
      </c>
      <c r="M4" s="4" t="str" cm="1">
        <f t="array" ref="M4">INDEX($X$3:$X$182,MATCH(1,(G4=$R$3:$R$182)*(H4=$S$3:$S$182),0),1)</f>
        <v>E_TRM0101_VM_0000_25</v>
      </c>
      <c r="N4" s="4" cm="1">
        <f t="array" ref="N4">INDEX($Y$3:$Y$182,MATCH(1,(G4=$R$3:$R$182)*(H4=$S$3:$S$182),0),1)</f>
        <v>8</v>
      </c>
      <c r="O4" s="4" cm="1">
        <f t="array" ref="O4">INDEX($AA$3:$AA$182,MATCH(1,(G4=$R$3:$R$182)*(H4=$S$3:$S$182),0),1)</f>
        <v>0</v>
      </c>
      <c r="P4" s="4" cm="1">
        <f t="array" ref="P4">INDEX($AB$3:$AB$182,MATCH(1,(G4=$R$3:$R$182)*(H4=$S$3:$S$182),0),1)</f>
        <v>0</v>
      </c>
      <c r="Q4" s="3"/>
      <c r="R4" s="105" t="s">
        <v>199</v>
      </c>
      <c r="S4" s="115" t="s">
        <v>300</v>
      </c>
      <c r="T4" s="65">
        <v>1</v>
      </c>
      <c r="V4" s="106"/>
      <c r="W4" s="106"/>
      <c r="X4" s="105"/>
      <c r="Y4" s="105"/>
      <c r="AA4" s="118"/>
      <c r="AB4" s="118"/>
    </row>
    <row r="5" spans="1:28" ht="18" customHeight="1" x14ac:dyDescent="0.2">
      <c r="A5" s="83" t="s">
        <v>5</v>
      </c>
      <c r="B5" s="1" t="s">
        <v>8</v>
      </c>
      <c r="C5" s="81">
        <v>210</v>
      </c>
      <c r="D5" s="81" t="s">
        <v>9</v>
      </c>
      <c r="E5" s="82" t="s">
        <v>80</v>
      </c>
      <c r="G5" s="4" t="s">
        <v>209</v>
      </c>
      <c r="H5" s="4" t="s">
        <v>80</v>
      </c>
      <c r="I5" s="4">
        <v>14</v>
      </c>
      <c r="J5" s="4">
        <v>15</v>
      </c>
      <c r="K5" s="4" t="str" cm="1">
        <f t="array" ref="K5">INDEX($V$3:$V$182,MATCH(1,(G5=$R$3:$R$182)*(H5=$S$3:$S$182),0),1)</f>
        <v>E_TRM0201_VM_0000_6</v>
      </c>
      <c r="L5" s="4" cm="1">
        <f t="array" ref="L5">INDEX($W$3:$W$182,MATCH(1,(G5=$R$3:$R$182)*(H5=$S$3:$S$182),0),1)</f>
        <v>8</v>
      </c>
      <c r="M5" s="4" cm="1">
        <f t="array" ref="M5">INDEX($X$3:$X$182,MATCH(1,(G5=$R$3:$R$182)*(H5=$S$3:$S$182),0),1)</f>
        <v>0</v>
      </c>
      <c r="N5" s="4" cm="1">
        <f t="array" ref="N5">INDEX($Y$3:$Y$182,MATCH(1,(G5=$R$3:$R$182)*(H5=$S$3:$S$182),0),1)</f>
        <v>0</v>
      </c>
      <c r="O5" s="4" t="str" cm="1">
        <f t="array" ref="O5">INDEX($AA$3:$AA$182,MATCH(1,(G5=$R$3:$R$182)*(H5=$S$3:$S$182),0),1)</f>
        <v>E_TRM0201_VM_0000_6</v>
      </c>
      <c r="P5" s="4" cm="1">
        <f t="array" ref="P5">INDEX($AB$3:$AB$182,MATCH(1,(G5=$R$3:$R$182)*(H5=$S$3:$S$182),0),1)</f>
        <v>8</v>
      </c>
      <c r="Q5" s="3"/>
      <c r="R5" s="105" t="s">
        <v>199</v>
      </c>
      <c r="S5" s="115" t="s">
        <v>302</v>
      </c>
      <c r="T5" s="65">
        <v>1</v>
      </c>
      <c r="V5" s="106"/>
      <c r="W5" s="106"/>
      <c r="X5" s="105"/>
      <c r="Y5" s="105"/>
      <c r="AA5" s="118"/>
      <c r="AB5" s="118"/>
    </row>
    <row r="6" spans="1:28" ht="18" customHeight="1" x14ac:dyDescent="0.2">
      <c r="A6" s="79" t="s">
        <v>5</v>
      </c>
      <c r="B6" s="80" t="s">
        <v>81</v>
      </c>
      <c r="C6" s="81">
        <v>495</v>
      </c>
      <c r="D6" s="81" t="s">
        <v>9</v>
      </c>
      <c r="E6" s="82" t="s">
        <v>82</v>
      </c>
      <c r="G6" s="4" t="s">
        <v>209</v>
      </c>
      <c r="H6" s="4" t="s">
        <v>328</v>
      </c>
      <c r="I6" s="4">
        <v>33</v>
      </c>
      <c r="J6" s="4">
        <v>15</v>
      </c>
      <c r="K6" s="4" t="str" cm="1">
        <f t="array" ref="K6">INDEX($V$3:$V$182,MATCH(1,(G6=$R$3:$R$182)*(H6=$S$3:$S$182),0),1)</f>
        <v>E_TRM0201_VM_0000_4</v>
      </c>
      <c r="L6" s="4" cm="1">
        <f t="array" ref="L6">INDEX($W$3:$W$182,MATCH(1,(G6=$R$3:$R$182)*(H6=$S$3:$S$182),0),1)</f>
        <v>8</v>
      </c>
      <c r="M6" s="4" cm="1">
        <f t="array" ref="M6">INDEX($X$3:$X$182,MATCH(1,(G6=$R$3:$R$182)*(H6=$S$3:$S$182),0),1)</f>
        <v>0</v>
      </c>
      <c r="N6" s="4" cm="1">
        <f t="array" ref="N6">INDEX($Y$3:$Y$182,MATCH(1,(G6=$R$3:$R$182)*(H6=$S$3:$S$182),0),1)</f>
        <v>0</v>
      </c>
      <c r="O6" s="4" t="str" cm="1">
        <f t="array" ref="O6">INDEX($AA$3:$AA$182,MATCH(1,(G6=$R$3:$R$182)*(H6=$S$3:$S$182),0),1)</f>
        <v>E_TRM0201_VM_0000_4</v>
      </c>
      <c r="P6" s="4" cm="1">
        <f t="array" ref="P6">INDEX($AB$3:$AB$182,MATCH(1,(G6=$R$3:$R$182)*(H6=$S$3:$S$182),0),1)</f>
        <v>8</v>
      </c>
      <c r="Q6" s="3"/>
      <c r="R6" s="105" t="s">
        <v>199</v>
      </c>
      <c r="S6" s="115" t="s">
        <v>304</v>
      </c>
      <c r="T6" s="65">
        <v>1</v>
      </c>
      <c r="V6" s="106"/>
      <c r="W6" s="106"/>
      <c r="X6" s="105"/>
      <c r="Y6" s="105"/>
      <c r="AA6" s="118"/>
      <c r="AB6" s="118"/>
    </row>
    <row r="7" spans="1:28" ht="18" customHeight="1" x14ac:dyDescent="0.2">
      <c r="A7" s="79" t="s">
        <v>5</v>
      </c>
      <c r="B7" s="80" t="s">
        <v>83</v>
      </c>
      <c r="C7" s="81">
        <v>1095</v>
      </c>
      <c r="D7" s="81" t="s">
        <v>9</v>
      </c>
      <c r="E7" s="82" t="s">
        <v>84</v>
      </c>
      <c r="G7" s="4" t="s">
        <v>209</v>
      </c>
      <c r="H7" s="4" t="s">
        <v>300</v>
      </c>
      <c r="I7" s="4">
        <v>73</v>
      </c>
      <c r="J7" s="4">
        <v>15</v>
      </c>
      <c r="K7" s="4" t="str" cm="1">
        <f t="array" ref="K7">INDEX($V$3:$V$182,MATCH(1,(G7=$R$3:$R$182)*(H7=$S$3:$S$182),0),1)</f>
        <v>E_TRM0201_VM_0000_4</v>
      </c>
      <c r="L7" s="4" cm="1">
        <f t="array" ref="L7">INDEX($W$3:$W$182,MATCH(1,(G7=$R$3:$R$182)*(H7=$S$3:$S$182),0),1)</f>
        <v>6</v>
      </c>
      <c r="M7" s="4" cm="1">
        <f t="array" ref="M7">INDEX($X$3:$X$182,MATCH(1,(G7=$R$3:$R$182)*(H7=$S$3:$S$182),0),1)</f>
        <v>0</v>
      </c>
      <c r="N7" s="4" cm="1">
        <f t="array" ref="N7">INDEX($Y$3:$Y$182,MATCH(1,(G7=$R$3:$R$182)*(H7=$S$3:$S$182),0),1)</f>
        <v>0</v>
      </c>
      <c r="O7" s="4" t="str" cm="1">
        <f t="array" ref="O7">INDEX($AA$3:$AA$182,MATCH(1,(G7=$R$3:$R$182)*(H7=$S$3:$S$182),0),1)</f>
        <v>E_TRM0201_VM_0000_4</v>
      </c>
      <c r="P7" s="4" cm="1">
        <f t="array" ref="P7">INDEX($AB$3:$AB$182,MATCH(1,(G7=$R$3:$R$182)*(H7=$S$3:$S$182),0),1)</f>
        <v>6</v>
      </c>
      <c r="Q7" s="3"/>
      <c r="R7" s="105" t="s">
        <v>199</v>
      </c>
      <c r="S7" s="115" t="s">
        <v>306</v>
      </c>
      <c r="T7" s="65">
        <v>1</v>
      </c>
      <c r="V7" s="106"/>
      <c r="W7" s="106"/>
      <c r="X7" s="106"/>
      <c r="Y7" s="105"/>
      <c r="AA7" s="118"/>
      <c r="AB7" s="118"/>
    </row>
    <row r="8" spans="1:28" ht="18" customHeight="1" x14ac:dyDescent="0.2">
      <c r="A8" s="79" t="s">
        <v>5</v>
      </c>
      <c r="B8" s="80" t="s">
        <v>10</v>
      </c>
      <c r="C8" s="81">
        <v>390</v>
      </c>
      <c r="D8" s="81" t="s">
        <v>9</v>
      </c>
      <c r="E8" s="82" t="s">
        <v>85</v>
      </c>
      <c r="G8" s="4" t="s">
        <v>209</v>
      </c>
      <c r="H8" s="4" t="s">
        <v>88</v>
      </c>
      <c r="I8" s="4">
        <v>70</v>
      </c>
      <c r="J8" s="4">
        <v>15</v>
      </c>
      <c r="K8" s="4" t="e" cm="1">
        <f t="array" ref="K8">INDEX($V$3:$V$182,MATCH(1,(#REF!=$R$3:$R$182)*(#REF!=$S$3:$S$182),0),1)</f>
        <v>#N/A</v>
      </c>
      <c r="L8" s="4" t="e" cm="1">
        <f t="array" ref="L8">INDEX($W$3:$W$182,MATCH(1,(#REF!=$R$3:$R$182)*(#REF!=$S$3:$S$182),0),1)</f>
        <v>#N/A</v>
      </c>
      <c r="M8" s="4" t="e" cm="1">
        <f t="array" ref="M8">INDEX($X$3:$X$182,MATCH(1,(#REF!=$R$3:$R$182)*(#REF!=$S$3:$S$182),0),1)</f>
        <v>#N/A</v>
      </c>
      <c r="N8" s="4" t="e" cm="1">
        <f t="array" ref="N8">INDEX($Y$3:$Y$182,MATCH(1,(#REF!=$R$3:$R$182)*(#REF!=$S$3:$S$182),0),1)</f>
        <v>#N/A</v>
      </c>
      <c r="O8" s="4" t="e" cm="1">
        <f t="array" ref="O8">INDEX($AA$3:$AA$182,MATCH(1,(#REF!=$R$3:$R$182)*(#REF!=$S$3:$S$182),0),1)</f>
        <v>#N/A</v>
      </c>
      <c r="P8" s="4" t="e" cm="1">
        <f t="array" ref="P8">INDEX($AB$3:$AB$182,MATCH(1,(#REF!=$R$3:$R$182)*(#REF!=$S$3:$S$182),0),1)</f>
        <v>#N/A</v>
      </c>
      <c r="Q8" s="3"/>
      <c r="R8" s="105" t="s">
        <v>199</v>
      </c>
      <c r="S8" s="115" t="s">
        <v>308</v>
      </c>
      <c r="T8" s="65">
        <v>1</v>
      </c>
      <c r="V8" s="106"/>
      <c r="W8" s="106"/>
      <c r="X8" s="106"/>
      <c r="Y8" s="105"/>
      <c r="AA8" s="118"/>
      <c r="AB8" s="118"/>
    </row>
    <row r="9" spans="1:28" ht="18" customHeight="1" x14ac:dyDescent="0.2">
      <c r="A9" s="79" t="s">
        <v>86</v>
      </c>
      <c r="B9" s="80" t="s">
        <v>87</v>
      </c>
      <c r="C9" s="81">
        <v>1050</v>
      </c>
      <c r="D9" s="81" t="s">
        <v>9</v>
      </c>
      <c r="E9" s="82" t="s">
        <v>88</v>
      </c>
      <c r="G9" s="4" t="s">
        <v>209</v>
      </c>
      <c r="H9" s="4" t="s">
        <v>370</v>
      </c>
      <c r="I9" s="4">
        <v>12</v>
      </c>
      <c r="J9" s="4">
        <v>15</v>
      </c>
      <c r="K9" s="4" t="str">
        <f t="shared" ref="K9:K15" si="0">INDEX($V$3:$V$182,MATCH(H8,$S$3:$S$182,0),1)</f>
        <v>E_TRM0201_VM_0000_1.5</v>
      </c>
      <c r="L9" s="4">
        <f t="shared" ref="L9:L15" si="1">INDEX($W$3:$W$182,MATCH(H8,$S$3:$S$182,0),1)</f>
        <v>24</v>
      </c>
      <c r="M9" s="4">
        <f t="shared" ref="M9:M15" si="2">INDEX($X$3:$X$182,MATCH(H8,$S$3:$S$182,0),1)</f>
        <v>0</v>
      </c>
      <c r="N9" s="4">
        <f t="shared" ref="N9:N15" si="3">INDEX($Y$3:$Y$182,MATCH(H8,$S$3:$S$182,0),1)</f>
        <v>0</v>
      </c>
      <c r="O9" s="4">
        <f t="shared" ref="O9:O15" si="4">INDEX($AA$3:$AA$182,MATCH(H8,$S$3:$S$182,0),1)</f>
        <v>0</v>
      </c>
      <c r="P9" s="4">
        <f t="shared" ref="P9:P15" si="5">INDEX($AB$3:$AB$182,MATCH(H8,$S$3:$S$182,0),1)</f>
        <v>0</v>
      </c>
      <c r="Q9" s="3"/>
      <c r="R9" s="105" t="s">
        <v>199</v>
      </c>
      <c r="S9" s="115" t="s">
        <v>310</v>
      </c>
      <c r="T9" s="65">
        <v>1</v>
      </c>
      <c r="V9" s="106"/>
      <c r="W9" s="106"/>
      <c r="X9" s="106"/>
      <c r="Y9" s="105"/>
      <c r="AA9" s="118"/>
      <c r="AB9" s="118"/>
    </row>
    <row r="10" spans="1:28" ht="18" customHeight="1" x14ac:dyDescent="0.2">
      <c r="A10" s="83" t="s">
        <v>11</v>
      </c>
      <c r="B10" s="1" t="s">
        <v>13</v>
      </c>
      <c r="C10" s="81">
        <v>180</v>
      </c>
      <c r="D10" s="81" t="s">
        <v>9</v>
      </c>
      <c r="E10" s="82" t="s">
        <v>89</v>
      </c>
      <c r="G10" s="4" t="s">
        <v>209</v>
      </c>
      <c r="H10" s="4" t="s">
        <v>369</v>
      </c>
      <c r="I10" s="4">
        <v>41</v>
      </c>
      <c r="J10" s="4">
        <v>15</v>
      </c>
      <c r="K10" s="4" t="str">
        <f t="shared" si="0"/>
        <v>E_TRM0201_VM_0000_1.5</v>
      </c>
      <c r="L10" s="4">
        <f t="shared" si="1"/>
        <v>20</v>
      </c>
      <c r="M10" s="4">
        <f t="shared" si="2"/>
        <v>0</v>
      </c>
      <c r="N10" s="4">
        <f t="shared" si="3"/>
        <v>0</v>
      </c>
      <c r="O10" s="4">
        <f t="shared" si="4"/>
        <v>0</v>
      </c>
      <c r="P10" s="4">
        <f t="shared" si="5"/>
        <v>0</v>
      </c>
      <c r="Q10" s="3"/>
      <c r="R10" s="105" t="s">
        <v>199</v>
      </c>
      <c r="S10" s="115" t="s">
        <v>312</v>
      </c>
      <c r="T10" s="65">
        <v>1</v>
      </c>
      <c r="V10" s="106"/>
      <c r="W10" s="106"/>
      <c r="X10" s="106"/>
      <c r="Y10" s="105"/>
      <c r="AA10" s="118"/>
      <c r="AB10" s="118"/>
    </row>
    <row r="11" spans="1:28" ht="18" customHeight="1" x14ac:dyDescent="0.2">
      <c r="A11" s="79" t="s">
        <v>11</v>
      </c>
      <c r="B11" s="80" t="s">
        <v>14</v>
      </c>
      <c r="C11" s="81">
        <v>615</v>
      </c>
      <c r="D11" s="81" t="s">
        <v>9</v>
      </c>
      <c r="E11" s="82" t="s">
        <v>90</v>
      </c>
      <c r="G11" s="4" t="s">
        <v>209</v>
      </c>
      <c r="H11" s="4" t="s">
        <v>367</v>
      </c>
      <c r="I11" s="4">
        <v>37</v>
      </c>
      <c r="J11" s="4">
        <v>15</v>
      </c>
      <c r="K11" s="4" t="str">
        <f t="shared" si="0"/>
        <v>E_TRM0201_VM_0000_1.5</v>
      </c>
      <c r="L11" s="4">
        <f t="shared" si="1"/>
        <v>16</v>
      </c>
      <c r="M11" s="4">
        <f t="shared" si="2"/>
        <v>0</v>
      </c>
      <c r="N11" s="4">
        <f t="shared" si="3"/>
        <v>0</v>
      </c>
      <c r="O11" s="4">
        <f t="shared" si="4"/>
        <v>0</v>
      </c>
      <c r="P11" s="4">
        <f t="shared" si="5"/>
        <v>0</v>
      </c>
      <c r="Q11" s="3"/>
      <c r="R11" s="105" t="s">
        <v>199</v>
      </c>
      <c r="S11" s="115" t="s">
        <v>314</v>
      </c>
      <c r="T11" s="65">
        <v>1</v>
      </c>
      <c r="V11" s="106"/>
      <c r="W11" s="106"/>
      <c r="X11" s="106"/>
      <c r="Y11" s="105"/>
      <c r="AA11" s="118"/>
      <c r="AB11" s="118"/>
    </row>
    <row r="12" spans="1:28" ht="18" customHeight="1" x14ac:dyDescent="0.2">
      <c r="A12" s="79" t="s">
        <v>11</v>
      </c>
      <c r="B12" s="80" t="s">
        <v>91</v>
      </c>
      <c r="C12" s="81">
        <v>555</v>
      </c>
      <c r="D12" s="81" t="s">
        <v>9</v>
      </c>
      <c r="E12" s="82" t="s">
        <v>92</v>
      </c>
      <c r="G12" s="4" t="s">
        <v>209</v>
      </c>
      <c r="H12" s="4" t="s">
        <v>366</v>
      </c>
      <c r="I12" s="4">
        <v>37</v>
      </c>
      <c r="J12" s="4">
        <v>15</v>
      </c>
      <c r="K12" s="4" t="str">
        <f t="shared" si="0"/>
        <v>E_TRM0201_VM_0000_1.5</v>
      </c>
      <c r="L12" s="4">
        <f t="shared" si="1"/>
        <v>12</v>
      </c>
      <c r="M12" s="4">
        <f t="shared" si="2"/>
        <v>0</v>
      </c>
      <c r="N12" s="4">
        <f t="shared" si="3"/>
        <v>0</v>
      </c>
      <c r="O12" s="4">
        <f t="shared" si="4"/>
        <v>0</v>
      </c>
      <c r="P12" s="4">
        <f t="shared" si="5"/>
        <v>0</v>
      </c>
      <c r="Q12" s="3"/>
      <c r="R12" s="105" t="s">
        <v>199</v>
      </c>
      <c r="S12" s="115" t="s">
        <v>316</v>
      </c>
      <c r="T12" s="65">
        <v>1</v>
      </c>
      <c r="V12" s="106"/>
      <c r="W12" s="106"/>
      <c r="X12" s="106"/>
      <c r="Y12" s="105"/>
      <c r="AA12" s="118"/>
      <c r="AB12" s="118"/>
    </row>
    <row r="13" spans="1:28" ht="18" customHeight="1" x14ac:dyDescent="0.2">
      <c r="A13" s="79" t="s">
        <v>11</v>
      </c>
      <c r="B13" s="80" t="s">
        <v>93</v>
      </c>
      <c r="C13" s="81">
        <v>555</v>
      </c>
      <c r="D13" s="81" t="s">
        <v>9</v>
      </c>
      <c r="E13" s="82" t="s">
        <v>94</v>
      </c>
      <c r="G13" s="4" t="s">
        <v>209</v>
      </c>
      <c r="H13" s="4" t="s">
        <v>385</v>
      </c>
      <c r="I13" s="4">
        <v>4</v>
      </c>
      <c r="J13" s="4">
        <v>15</v>
      </c>
      <c r="K13" s="4" t="str">
        <f t="shared" si="0"/>
        <v>E_TRM0201_VM_0000_1.5</v>
      </c>
      <c r="L13" s="4">
        <f t="shared" si="1"/>
        <v>10</v>
      </c>
      <c r="M13" s="4">
        <f t="shared" si="2"/>
        <v>0</v>
      </c>
      <c r="N13" s="4">
        <f t="shared" si="3"/>
        <v>0</v>
      </c>
      <c r="O13" s="4">
        <f t="shared" si="4"/>
        <v>0</v>
      </c>
      <c r="P13" s="4">
        <f t="shared" si="5"/>
        <v>0</v>
      </c>
      <c r="Q13" s="3"/>
      <c r="R13" s="105" t="s">
        <v>199</v>
      </c>
      <c r="S13" s="115" t="s">
        <v>318</v>
      </c>
      <c r="T13" s="65">
        <v>1</v>
      </c>
      <c r="V13" s="106"/>
      <c r="W13" s="106"/>
      <c r="X13" s="106"/>
      <c r="Y13" s="105"/>
      <c r="AA13" s="118"/>
      <c r="AB13" s="118"/>
    </row>
    <row r="14" spans="1:28" ht="18" customHeight="1" x14ac:dyDescent="0.3">
      <c r="A14" s="79" t="s">
        <v>95</v>
      </c>
      <c r="B14" s="80" t="s">
        <v>12</v>
      </c>
      <c r="C14" s="81">
        <v>60</v>
      </c>
      <c r="D14" s="81" t="s">
        <v>9</v>
      </c>
      <c r="E14" s="82" t="s">
        <v>96</v>
      </c>
      <c r="G14" s="4" t="s">
        <v>209</v>
      </c>
      <c r="H14" s="4" t="s">
        <v>379</v>
      </c>
      <c r="I14" s="4">
        <v>23</v>
      </c>
      <c r="J14" s="4">
        <v>15</v>
      </c>
      <c r="K14" s="4" t="str">
        <f t="shared" si="0"/>
        <v>E_TRM0201_VM_0000_1.5</v>
      </c>
      <c r="L14" s="4">
        <f t="shared" si="1"/>
        <v>24</v>
      </c>
      <c r="M14" s="4">
        <f t="shared" si="2"/>
        <v>0</v>
      </c>
      <c r="N14" s="4">
        <f t="shared" si="3"/>
        <v>0</v>
      </c>
      <c r="O14" s="4">
        <f t="shared" si="4"/>
        <v>0</v>
      </c>
      <c r="P14" s="4">
        <f t="shared" si="5"/>
        <v>0</v>
      </c>
      <c r="Q14" s="3"/>
      <c r="R14" s="105" t="s">
        <v>199</v>
      </c>
      <c r="S14" s="115" t="s">
        <v>320</v>
      </c>
      <c r="T14" s="65">
        <v>1</v>
      </c>
      <c r="V14" s="106"/>
      <c r="W14" s="106"/>
      <c r="X14" s="106"/>
      <c r="Y14" s="105"/>
      <c r="Z14" s="111"/>
      <c r="AA14" s="118"/>
      <c r="AB14" s="118"/>
    </row>
    <row r="15" spans="1:28" ht="18" customHeight="1" x14ac:dyDescent="0.2">
      <c r="A15" s="79" t="s">
        <v>15</v>
      </c>
      <c r="B15" s="80" t="s">
        <v>97</v>
      </c>
      <c r="C15" s="81">
        <v>795</v>
      </c>
      <c r="D15" s="81" t="s">
        <v>9</v>
      </c>
      <c r="E15" s="82" t="s">
        <v>98</v>
      </c>
      <c r="G15" s="4" t="s">
        <v>199</v>
      </c>
      <c r="H15" s="4" t="s">
        <v>103</v>
      </c>
      <c r="I15" s="4">
        <v>2</v>
      </c>
      <c r="J15" s="4">
        <v>15</v>
      </c>
      <c r="K15" s="4" t="str">
        <f t="shared" si="0"/>
        <v>E_TRM0201_VM_0000_1.5</v>
      </c>
      <c r="L15" s="4">
        <f t="shared" si="1"/>
        <v>8</v>
      </c>
      <c r="M15" s="4">
        <f t="shared" si="2"/>
        <v>0</v>
      </c>
      <c r="N15" s="4">
        <f t="shared" si="3"/>
        <v>0</v>
      </c>
      <c r="O15" s="4">
        <f t="shared" si="4"/>
        <v>0</v>
      </c>
      <c r="P15" s="4">
        <f t="shared" si="5"/>
        <v>0</v>
      </c>
      <c r="Q15" s="3"/>
      <c r="R15" s="105" t="s">
        <v>199</v>
      </c>
      <c r="S15" s="115" t="s">
        <v>322</v>
      </c>
      <c r="T15" s="65">
        <v>1</v>
      </c>
      <c r="V15" s="106"/>
      <c r="W15" s="106"/>
      <c r="X15" s="106"/>
      <c r="Y15" s="105"/>
      <c r="AA15" s="118"/>
      <c r="AB15" s="118"/>
    </row>
    <row r="16" spans="1:28" ht="18" customHeight="1" x14ac:dyDescent="0.2">
      <c r="A16" s="79" t="s">
        <v>15</v>
      </c>
      <c r="B16" s="80" t="s">
        <v>99</v>
      </c>
      <c r="C16" s="81">
        <v>30</v>
      </c>
      <c r="D16" s="81" t="s">
        <v>9</v>
      </c>
      <c r="E16" s="82" t="s">
        <v>100</v>
      </c>
      <c r="G16" s="4" t="s">
        <v>209</v>
      </c>
      <c r="H16" s="4" t="s">
        <v>394</v>
      </c>
      <c r="I16" s="4">
        <v>14</v>
      </c>
      <c r="J16" s="4">
        <v>15</v>
      </c>
      <c r="K16" s="4" t="str">
        <f>INDEX($V$3:$V$182,MATCH(H21,$S$3:$S$182,0),1)</f>
        <v>E_TRM0201_VM_0000_1.5</v>
      </c>
      <c r="L16" s="4">
        <f>INDEX($W$3:$W$182,MATCH(H21,$S$3:$S$182,0),1)</f>
        <v>4</v>
      </c>
      <c r="M16" s="4">
        <f>INDEX($X$3:$X$182,MATCH(H21,$S$3:$S$182,0),1)</f>
        <v>0</v>
      </c>
      <c r="N16" s="4">
        <f>INDEX($Y$3:$Y$182,MATCH(H21,$S$3:$S$182,0),1)</f>
        <v>0</v>
      </c>
      <c r="O16" s="4">
        <f>INDEX($AA$3:$AA$182,MATCH(H21,$S$3:$S$182,0),1)</f>
        <v>0</v>
      </c>
      <c r="P16" s="4">
        <f>INDEX($AB$3:$AB$182,MATCH(H21,$S$3:$S$182,0),1)</f>
        <v>0</v>
      </c>
      <c r="Q16" s="3"/>
      <c r="R16" s="105" t="s">
        <v>199</v>
      </c>
      <c r="S16" s="115" t="s">
        <v>324</v>
      </c>
      <c r="T16" s="65">
        <v>1</v>
      </c>
      <c r="V16" s="106"/>
      <c r="W16" s="106"/>
      <c r="X16" s="106"/>
      <c r="Y16" s="105"/>
      <c r="AA16" s="118"/>
      <c r="AB16" s="118"/>
    </row>
    <row r="17" spans="1:28" ht="18" customHeight="1" x14ac:dyDescent="0.2">
      <c r="A17" s="83" t="s">
        <v>101</v>
      </c>
      <c r="B17" s="1" t="s">
        <v>102</v>
      </c>
      <c r="C17" s="81">
        <v>30</v>
      </c>
      <c r="D17" s="81" t="s">
        <v>9</v>
      </c>
      <c r="E17" s="82" t="s">
        <v>103</v>
      </c>
      <c r="G17" s="4" t="s">
        <v>209</v>
      </c>
      <c r="H17" s="4" t="s">
        <v>393</v>
      </c>
      <c r="I17" s="4">
        <v>73</v>
      </c>
      <c r="J17" s="4">
        <v>15</v>
      </c>
      <c r="K17" s="4" t="str" cm="1">
        <f t="array" ref="K17">INDEX($V$3:$V$182,MATCH(1,(G15=$R$3:$R$182)*(H15=$S$3:$S$182),0),1)</f>
        <v>E_TRM0201_VM_0000_16</v>
      </c>
      <c r="L17" s="4" cm="1">
        <f t="array" ref="L17">INDEX($W$3:$W$182,MATCH(1,(G15=$R$3:$R$182)*(H15=$S$3:$S$182),0),1)</f>
        <v>2</v>
      </c>
      <c r="M17" s="4" cm="1">
        <f t="array" ref="M17">INDEX($X$3:$X$182,MATCH(1,(G15=$R$3:$R$182)*(H15=$S$3:$S$182),0),1)</f>
        <v>0</v>
      </c>
      <c r="N17" s="4" cm="1">
        <f t="array" ref="N17">INDEX($Y$3:$Y$182,MATCH(1,(G15=$R$3:$R$182)*(H15=$S$3:$S$182),0),1)</f>
        <v>0</v>
      </c>
      <c r="O17" s="4" cm="1">
        <f t="array" ref="O17">INDEX($AA$3:$AA$182,MATCH(1,(G15=$R$3:$R$182)*(H15=$S$3:$S$182),0),1)</f>
        <v>0</v>
      </c>
      <c r="P17" s="4" cm="1">
        <f t="array" ref="P17">INDEX($AB$3:$AB$182,MATCH(1,(G15=$R$3:$R$182)*(H15=$S$3:$S$182),0),1)</f>
        <v>0</v>
      </c>
      <c r="Q17" s="3"/>
      <c r="R17" s="105" t="s">
        <v>199</v>
      </c>
      <c r="S17" s="115" t="s">
        <v>326</v>
      </c>
      <c r="T17" s="65">
        <v>1</v>
      </c>
      <c r="V17" s="106"/>
      <c r="W17" s="106"/>
      <c r="X17" s="106"/>
      <c r="Y17" s="105"/>
      <c r="AA17" s="118"/>
      <c r="AB17" s="118"/>
    </row>
    <row r="18" spans="1:28" ht="18" customHeight="1" x14ac:dyDescent="0.2">
      <c r="A18" s="79" t="s">
        <v>16</v>
      </c>
      <c r="B18" s="80" t="s">
        <v>104</v>
      </c>
      <c r="C18" s="81">
        <v>210</v>
      </c>
      <c r="D18" s="81" t="s">
        <v>9</v>
      </c>
      <c r="E18" s="82" t="s">
        <v>105</v>
      </c>
      <c r="G18" s="4" t="s">
        <v>209</v>
      </c>
      <c r="H18" s="4" t="s">
        <v>392</v>
      </c>
      <c r="I18" s="4">
        <v>26</v>
      </c>
      <c r="J18" s="4">
        <v>15</v>
      </c>
      <c r="K18" s="4" t="str" cm="1">
        <f t="array" ref="K18">INDEX($V$3:$V$182,MATCH(1,(G16=$R$3:$R$182)*(H16=$S$3:$S$182),0),1)</f>
        <v>E_TRM0201_VM_0000_6</v>
      </c>
      <c r="L18" s="4" cm="1">
        <f t="array" ref="L18">INDEX($W$3:$W$182,MATCH(1,(G16=$R$3:$R$182)*(H16=$S$3:$S$182),0),1)</f>
        <v>2</v>
      </c>
      <c r="M18" s="4" cm="1">
        <f t="array" ref="M18">INDEX($X$3:$X$182,MATCH(1,(G16=$R$3:$R$182)*(H16=$S$3:$S$182),0),1)</f>
        <v>0</v>
      </c>
      <c r="N18" s="4" cm="1">
        <f t="array" ref="N18">INDEX($Y$3:$Y$182,MATCH(1,(G16=$R$3:$R$182)*(H16=$S$3:$S$182),0),1)</f>
        <v>0</v>
      </c>
      <c r="O18" s="4" t="str" cm="1">
        <f t="array" ref="O18">INDEX($AA$3:$AA$182,MATCH(1,(G16=$R$3:$R$182)*(H16=$S$3:$S$182),0),1)</f>
        <v>E_TRM0201_VM_0000_6</v>
      </c>
      <c r="P18" s="4" cm="1">
        <f t="array" ref="P18">INDEX($AB$3:$AB$182,MATCH(1,(G16=$R$3:$R$182)*(H16=$S$3:$S$182),0),1)</f>
        <v>2</v>
      </c>
      <c r="Q18" s="3"/>
      <c r="R18" s="105" t="s">
        <v>199</v>
      </c>
      <c r="S18" s="115" t="s">
        <v>328</v>
      </c>
      <c r="T18" s="65">
        <v>1</v>
      </c>
      <c r="V18" s="106"/>
      <c r="W18" s="106"/>
      <c r="X18" s="105"/>
      <c r="Y18" s="105"/>
      <c r="AA18" s="118"/>
      <c r="AB18" s="118"/>
    </row>
    <row r="19" spans="1:28" ht="18" customHeight="1" x14ac:dyDescent="0.2">
      <c r="A19" s="79" t="s">
        <v>16</v>
      </c>
      <c r="B19" s="80" t="s">
        <v>106</v>
      </c>
      <c r="C19" s="81">
        <v>2595</v>
      </c>
      <c r="D19" s="81" t="s">
        <v>9</v>
      </c>
      <c r="E19" s="82" t="s">
        <v>107</v>
      </c>
      <c r="G19" s="4" t="s">
        <v>1008</v>
      </c>
      <c r="H19" s="4" t="s">
        <v>298</v>
      </c>
      <c r="I19" s="4">
        <v>13</v>
      </c>
      <c r="J19" s="4">
        <v>30</v>
      </c>
      <c r="K19" s="4" t="str" cm="1">
        <f t="array" ref="K19">INDEX($V$3:$V$182,MATCH(1,(G17=$R$3:$R$182)*(H17=$S$3:$S$182),0),1)</f>
        <v>E_TRM0201_VM_0000_4</v>
      </c>
      <c r="L19" s="4" cm="1">
        <f t="array" ref="L19">INDEX($W$3:$W$182,MATCH(1,(G17=$R$3:$R$182)*(H17=$S$3:$S$182),0),1)</f>
        <v>2</v>
      </c>
      <c r="M19" s="4" cm="1">
        <f t="array" ref="M19">INDEX($X$3:$X$182,MATCH(1,(G17=$R$3:$R$182)*(H17=$S$3:$S$182),0),1)</f>
        <v>0</v>
      </c>
      <c r="N19" s="4" cm="1">
        <f t="array" ref="N19">INDEX($Y$3:$Y$182,MATCH(1,(G17=$R$3:$R$182)*(H17=$S$3:$S$182),0),1)</f>
        <v>0</v>
      </c>
      <c r="O19" s="4" t="str" cm="1">
        <f t="array" ref="O19">INDEX($AA$3:$AA$182,MATCH(1,(G17=$R$3:$R$182)*(H17=$S$3:$S$182),0),1)</f>
        <v>E_TRM0201_VM_0000_4</v>
      </c>
      <c r="P19" s="4" cm="1">
        <f t="array" ref="P19">INDEX($AB$3:$AB$182,MATCH(1,(G17=$R$3:$R$182)*(H17=$S$3:$S$182),0),1)</f>
        <v>2</v>
      </c>
      <c r="Q19" s="3"/>
      <c r="R19" s="105" t="s">
        <v>199</v>
      </c>
      <c r="S19" s="115" t="s">
        <v>80</v>
      </c>
      <c r="T19" s="65">
        <v>1</v>
      </c>
      <c r="V19" s="106"/>
      <c r="W19" s="106"/>
      <c r="X19" s="105"/>
      <c r="Y19" s="105"/>
      <c r="AA19" s="118"/>
      <c r="AB19" s="118"/>
    </row>
    <row r="20" spans="1:28" ht="18" customHeight="1" thickBot="1" x14ac:dyDescent="0.25">
      <c r="A20" s="112" t="s">
        <v>16</v>
      </c>
      <c r="B20" s="113" t="s">
        <v>17</v>
      </c>
      <c r="C20" s="86">
        <v>390</v>
      </c>
      <c r="D20" s="86" t="s">
        <v>9</v>
      </c>
      <c r="E20" s="87" t="s">
        <v>108</v>
      </c>
      <c r="G20" s="4" t="s">
        <v>1008</v>
      </c>
      <c r="H20" s="4" t="s">
        <v>379</v>
      </c>
      <c r="I20" s="4">
        <v>15</v>
      </c>
      <c r="J20" s="4">
        <v>30</v>
      </c>
      <c r="K20" s="4" t="str" cm="1">
        <f t="array" ref="K20">INDEX($V$3:$V$182,MATCH(1,(G18=$R$3:$R$182)*(H18=$S$3:$S$182),0),1)</f>
        <v>E_TRM0201_VM_0000_2.5</v>
      </c>
      <c r="L20" s="4" cm="1">
        <f t="array" ref="L20">INDEX($W$3:$W$182,MATCH(1,(G18=$R$3:$R$182)*(H18=$S$3:$S$182),0),1)</f>
        <v>2</v>
      </c>
      <c r="M20" s="4" cm="1">
        <f t="array" ref="M20">INDEX($X$3:$X$182,MATCH(1,(G18=$R$3:$R$182)*(H18=$S$3:$S$182),0),1)</f>
        <v>0</v>
      </c>
      <c r="N20" s="4" cm="1">
        <f t="array" ref="N20">INDEX($Y$3:$Y$182,MATCH(1,(G18=$R$3:$R$182)*(H18=$S$3:$S$182),0),1)</f>
        <v>0</v>
      </c>
      <c r="O20" s="4" t="str" cm="1">
        <f t="array" ref="O20">INDEX($AA$3:$AA$182,MATCH(1,(G18=$R$3:$R$182)*(H18=$S$3:$S$182),0),1)</f>
        <v>E_TRM0201_VM_0000_2.5</v>
      </c>
      <c r="P20" s="4" cm="1">
        <f t="array" ref="P20">INDEX($AB$3:$AB$182,MATCH(1,(G18=$R$3:$R$182)*(H18=$S$3:$S$182),0),1)</f>
        <v>2</v>
      </c>
      <c r="Q20" s="3"/>
      <c r="R20" s="105" t="s">
        <v>199</v>
      </c>
      <c r="S20" s="115" t="s">
        <v>329</v>
      </c>
      <c r="T20" s="65">
        <v>1</v>
      </c>
      <c r="V20" s="106"/>
      <c r="W20" s="106"/>
      <c r="X20" s="105"/>
      <c r="Y20" s="105"/>
      <c r="AA20" s="118"/>
      <c r="AB20" s="118"/>
    </row>
    <row r="21" spans="1:28" ht="18" customHeight="1" x14ac:dyDescent="0.2">
      <c r="G21" s="4" t="s">
        <v>1008</v>
      </c>
      <c r="H21" s="4" t="s">
        <v>377</v>
      </c>
      <c r="I21" s="4">
        <v>1</v>
      </c>
      <c r="J21" s="4">
        <v>30</v>
      </c>
      <c r="R21" s="105" t="s">
        <v>199</v>
      </c>
      <c r="S21" s="115" t="s">
        <v>330</v>
      </c>
      <c r="T21" s="65">
        <v>1</v>
      </c>
      <c r="V21" s="106"/>
      <c r="W21" s="106"/>
      <c r="X21" s="106" t="s">
        <v>331</v>
      </c>
      <c r="Y21" s="105">
        <v>8</v>
      </c>
      <c r="AA21" s="118"/>
      <c r="AB21" s="118"/>
    </row>
    <row r="22" spans="1:28" ht="18" customHeight="1" x14ac:dyDescent="0.2">
      <c r="A22" s="97" t="s">
        <v>332</v>
      </c>
      <c r="B22" s="97" t="s">
        <v>333</v>
      </c>
      <c r="C22" s="90">
        <v>16</v>
      </c>
      <c r="D22" s="99" t="s">
        <v>25</v>
      </c>
      <c r="E22" s="92" t="s">
        <v>334</v>
      </c>
      <c r="G22" s="4" t="s">
        <v>1008</v>
      </c>
      <c r="H22" s="4" t="s">
        <v>393</v>
      </c>
      <c r="I22" s="4">
        <v>50</v>
      </c>
      <c r="J22" s="4">
        <v>30</v>
      </c>
      <c r="R22" s="105" t="s">
        <v>199</v>
      </c>
      <c r="S22" s="115" t="s">
        <v>79</v>
      </c>
      <c r="T22" s="65">
        <v>1</v>
      </c>
      <c r="V22" s="106"/>
      <c r="W22" s="106"/>
      <c r="X22" s="106" t="s">
        <v>334</v>
      </c>
      <c r="Y22" s="105">
        <v>8</v>
      </c>
      <c r="AA22" s="118"/>
      <c r="AB22" s="118"/>
    </row>
    <row r="23" spans="1:28" ht="18" customHeight="1" x14ac:dyDescent="0.2">
      <c r="A23" s="97" t="s">
        <v>335</v>
      </c>
      <c r="B23" s="97" t="s">
        <v>336</v>
      </c>
      <c r="C23" s="90">
        <v>4</v>
      </c>
      <c r="D23" s="99" t="s">
        <v>25</v>
      </c>
      <c r="E23" s="92" t="s">
        <v>309</v>
      </c>
      <c r="R23" s="105" t="s">
        <v>199</v>
      </c>
      <c r="S23" s="115" t="s">
        <v>337</v>
      </c>
      <c r="T23" s="65">
        <v>1</v>
      </c>
      <c r="V23" s="106"/>
      <c r="W23" s="106"/>
      <c r="X23" s="106" t="s">
        <v>338</v>
      </c>
      <c r="Y23" s="105">
        <v>8</v>
      </c>
      <c r="AA23" s="118"/>
      <c r="AB23" s="118"/>
    </row>
    <row r="24" spans="1:28" ht="18" customHeight="1" x14ac:dyDescent="0.2">
      <c r="A24" s="97" t="s">
        <v>335</v>
      </c>
      <c r="B24" s="97" t="s">
        <v>339</v>
      </c>
      <c r="C24" s="99">
        <v>140</v>
      </c>
      <c r="D24" s="99" t="s">
        <v>25</v>
      </c>
      <c r="E24" s="92" t="s">
        <v>340</v>
      </c>
      <c r="R24" s="105" t="s">
        <v>199</v>
      </c>
      <c r="S24" s="115" t="s">
        <v>341</v>
      </c>
      <c r="T24" s="65">
        <v>1</v>
      </c>
      <c r="V24" s="106"/>
      <c r="W24" s="106"/>
      <c r="X24" s="106" t="s">
        <v>342</v>
      </c>
      <c r="Y24" s="105">
        <v>8</v>
      </c>
      <c r="AA24" s="118"/>
      <c r="AB24" s="118"/>
    </row>
    <row r="25" spans="1:28" ht="18" customHeight="1" x14ac:dyDescent="0.2">
      <c r="A25" s="97" t="s">
        <v>335</v>
      </c>
      <c r="B25" s="97" t="s">
        <v>343</v>
      </c>
      <c r="C25" s="99">
        <v>1048</v>
      </c>
      <c r="D25" s="99" t="s">
        <v>25</v>
      </c>
      <c r="E25" s="92" t="s">
        <v>344</v>
      </c>
      <c r="R25" s="105" t="s">
        <v>199</v>
      </c>
      <c r="S25" s="115" t="s">
        <v>345</v>
      </c>
      <c r="T25" s="65">
        <v>1</v>
      </c>
      <c r="V25" s="106"/>
      <c r="W25" s="106"/>
      <c r="X25" s="106" t="s">
        <v>346</v>
      </c>
      <c r="Y25" s="105">
        <v>8</v>
      </c>
      <c r="AA25" s="118"/>
      <c r="AB25" s="118"/>
    </row>
    <row r="26" spans="1:28" ht="18" customHeight="1" x14ac:dyDescent="0.2">
      <c r="A26" s="97" t="s">
        <v>335</v>
      </c>
      <c r="B26" s="97" t="s">
        <v>347</v>
      </c>
      <c r="C26" s="99">
        <v>208</v>
      </c>
      <c r="D26" s="99" t="s">
        <v>25</v>
      </c>
      <c r="E26" s="92" t="s">
        <v>348</v>
      </c>
      <c r="R26" s="105" t="s">
        <v>199</v>
      </c>
      <c r="S26" s="115" t="s">
        <v>349</v>
      </c>
      <c r="T26" s="65">
        <v>1</v>
      </c>
      <c r="V26" s="106"/>
      <c r="W26" s="106"/>
      <c r="X26" s="106" t="s">
        <v>350</v>
      </c>
      <c r="Y26" s="105">
        <v>8</v>
      </c>
      <c r="AA26" s="118"/>
      <c r="AB26" s="118"/>
    </row>
    <row r="27" spans="1:28" ht="18" customHeight="1" x14ac:dyDescent="0.2">
      <c r="A27" s="97" t="s">
        <v>335</v>
      </c>
      <c r="B27" s="97" t="s">
        <v>351</v>
      </c>
      <c r="C27" s="99">
        <v>3918</v>
      </c>
      <c r="D27" s="99" t="s">
        <v>25</v>
      </c>
      <c r="E27" s="92" t="s">
        <v>352</v>
      </c>
      <c r="R27" s="105" t="s">
        <v>199</v>
      </c>
      <c r="S27" s="115" t="s">
        <v>353</v>
      </c>
      <c r="T27" s="65">
        <v>1</v>
      </c>
      <c r="V27" s="106"/>
      <c r="W27" s="106"/>
      <c r="X27" s="106" t="s">
        <v>354</v>
      </c>
      <c r="Y27" s="105">
        <v>8</v>
      </c>
      <c r="AA27" s="118"/>
      <c r="AB27" s="118"/>
    </row>
    <row r="28" spans="1:28" ht="18" customHeight="1" x14ac:dyDescent="0.2">
      <c r="R28" s="105" t="s">
        <v>199</v>
      </c>
      <c r="S28" s="115" t="s">
        <v>355</v>
      </c>
      <c r="T28" s="65">
        <v>1</v>
      </c>
      <c r="V28" s="106"/>
      <c r="W28" s="106"/>
      <c r="X28" s="106" t="s">
        <v>356</v>
      </c>
      <c r="Y28" s="105">
        <v>8</v>
      </c>
      <c r="AA28" s="118"/>
      <c r="AB28" s="118"/>
    </row>
    <row r="29" spans="1:28" ht="18" customHeight="1" x14ac:dyDescent="0.2">
      <c r="A29" s="1" t="s">
        <v>54</v>
      </c>
      <c r="B29" s="1"/>
      <c r="C29" s="1"/>
      <c r="D29" s="1"/>
      <c r="E29" s="2"/>
      <c r="R29" s="105" t="s">
        <v>199</v>
      </c>
      <c r="S29" s="115" t="s">
        <v>357</v>
      </c>
      <c r="T29" s="65">
        <v>1</v>
      </c>
      <c r="V29" s="106"/>
      <c r="W29" s="106"/>
      <c r="X29" s="106" t="s">
        <v>358</v>
      </c>
      <c r="Y29" s="105">
        <v>8</v>
      </c>
      <c r="AA29" s="118"/>
      <c r="AB29" s="118"/>
    </row>
    <row r="30" spans="1:28" ht="18" customHeight="1" x14ac:dyDescent="0.2">
      <c r="R30" s="105" t="s">
        <v>199</v>
      </c>
      <c r="S30" s="115" t="s">
        <v>359</v>
      </c>
      <c r="T30" s="65">
        <v>1</v>
      </c>
      <c r="V30" s="106"/>
      <c r="W30" s="106"/>
      <c r="X30" s="106" t="s">
        <v>360</v>
      </c>
      <c r="Y30" s="105">
        <v>8</v>
      </c>
      <c r="AA30" s="118"/>
      <c r="AB30" s="118"/>
    </row>
    <row r="31" spans="1:28" ht="18" customHeight="1" x14ac:dyDescent="0.2">
      <c r="R31" s="105" t="s">
        <v>199</v>
      </c>
      <c r="S31" s="115" t="s">
        <v>361</v>
      </c>
      <c r="T31" s="65">
        <v>1</v>
      </c>
      <c r="V31" s="106"/>
      <c r="W31" s="106"/>
      <c r="X31" s="106" t="s">
        <v>362</v>
      </c>
      <c r="Y31" s="105">
        <v>8</v>
      </c>
      <c r="AA31" s="118"/>
      <c r="AB31" s="118"/>
    </row>
    <row r="32" spans="1:28" ht="18" customHeight="1" x14ac:dyDescent="0.2">
      <c r="A32" s="97" t="s">
        <v>335</v>
      </c>
      <c r="B32" s="97" t="s">
        <v>339</v>
      </c>
      <c r="C32" s="90">
        <v>140</v>
      </c>
      <c r="D32" s="99" t="s">
        <v>25</v>
      </c>
      <c r="E32" s="104" t="s">
        <v>303</v>
      </c>
      <c r="R32" s="105" t="s">
        <v>209</v>
      </c>
      <c r="S32" s="115" t="s">
        <v>298</v>
      </c>
      <c r="T32" s="65">
        <v>1</v>
      </c>
      <c r="V32" s="106" t="s">
        <v>299</v>
      </c>
      <c r="W32" s="105">
        <v>6</v>
      </c>
      <c r="X32" s="105"/>
      <c r="Y32" s="105"/>
      <c r="AA32" s="106" t="s">
        <v>299</v>
      </c>
      <c r="AB32" s="105">
        <v>6</v>
      </c>
    </row>
    <row r="33" spans="1:28" ht="18" customHeight="1" x14ac:dyDescent="0.2">
      <c r="A33" s="97" t="s">
        <v>335</v>
      </c>
      <c r="B33" s="97" t="s">
        <v>343</v>
      </c>
      <c r="C33" s="99">
        <v>1048</v>
      </c>
      <c r="D33" s="99" t="s">
        <v>25</v>
      </c>
      <c r="E33" s="104" t="s">
        <v>344</v>
      </c>
      <c r="R33" s="105" t="s">
        <v>209</v>
      </c>
      <c r="S33" s="115" t="s">
        <v>300</v>
      </c>
      <c r="T33" s="65">
        <v>1</v>
      </c>
      <c r="V33" s="106" t="s">
        <v>301</v>
      </c>
      <c r="W33" s="105">
        <v>6</v>
      </c>
      <c r="X33" s="105"/>
      <c r="Y33" s="105"/>
      <c r="AA33" s="106" t="s">
        <v>301</v>
      </c>
      <c r="AB33" s="105">
        <v>6</v>
      </c>
    </row>
    <row r="34" spans="1:28" ht="18" customHeight="1" x14ac:dyDescent="0.2">
      <c r="A34" s="97" t="s">
        <v>335</v>
      </c>
      <c r="B34" s="97" t="s">
        <v>430</v>
      </c>
      <c r="C34" s="99">
        <v>208</v>
      </c>
      <c r="D34" s="99" t="s">
        <v>25</v>
      </c>
      <c r="E34" s="104" t="s">
        <v>348</v>
      </c>
      <c r="H34" s="3"/>
      <c r="R34" s="105" t="s">
        <v>209</v>
      </c>
      <c r="S34" s="115" t="s">
        <v>302</v>
      </c>
      <c r="T34" s="65">
        <v>1</v>
      </c>
      <c r="V34" s="106" t="s">
        <v>303</v>
      </c>
      <c r="W34" s="105">
        <v>6</v>
      </c>
      <c r="X34" s="105"/>
      <c r="Y34" s="105"/>
      <c r="AA34" s="106" t="s">
        <v>303</v>
      </c>
      <c r="AB34" s="105">
        <v>6</v>
      </c>
    </row>
    <row r="35" spans="1:28" ht="18" customHeight="1" x14ac:dyDescent="0.2">
      <c r="H35" s="3"/>
      <c r="R35" s="105" t="s">
        <v>209</v>
      </c>
      <c r="S35" s="115" t="s">
        <v>304</v>
      </c>
      <c r="T35" s="65">
        <v>1</v>
      </c>
      <c r="V35" s="106" t="s">
        <v>305</v>
      </c>
      <c r="W35" s="105">
        <v>6</v>
      </c>
      <c r="X35" s="105"/>
      <c r="Y35" s="105"/>
      <c r="AA35" s="106" t="s">
        <v>305</v>
      </c>
      <c r="AB35" s="105">
        <v>6</v>
      </c>
    </row>
    <row r="36" spans="1:28" ht="18" customHeight="1" x14ac:dyDescent="0.2">
      <c r="H36" s="3"/>
      <c r="R36" s="105" t="s">
        <v>209</v>
      </c>
      <c r="S36" s="115" t="s">
        <v>306</v>
      </c>
      <c r="T36" s="65">
        <v>1</v>
      </c>
      <c r="V36" s="106" t="s">
        <v>307</v>
      </c>
      <c r="W36" s="105">
        <v>6</v>
      </c>
      <c r="X36" s="106"/>
      <c r="Y36" s="105"/>
      <c r="AA36" s="106" t="s">
        <v>307</v>
      </c>
      <c r="AB36" s="105">
        <v>6</v>
      </c>
    </row>
    <row r="37" spans="1:28" ht="18" customHeight="1" x14ac:dyDescent="0.2">
      <c r="R37" s="105" t="s">
        <v>209</v>
      </c>
      <c r="S37" s="115" t="s">
        <v>308</v>
      </c>
      <c r="T37" s="65">
        <v>1</v>
      </c>
      <c r="V37" s="106" t="s">
        <v>309</v>
      </c>
      <c r="W37" s="105">
        <v>6</v>
      </c>
      <c r="X37" s="106"/>
      <c r="Y37" s="105"/>
      <c r="AA37" s="106" t="s">
        <v>309</v>
      </c>
      <c r="AB37" s="105">
        <v>6</v>
      </c>
    </row>
    <row r="38" spans="1:28" ht="18" customHeight="1" x14ac:dyDescent="0.2">
      <c r="R38" s="105" t="s">
        <v>209</v>
      </c>
      <c r="S38" s="115" t="s">
        <v>310</v>
      </c>
      <c r="T38" s="65">
        <v>1</v>
      </c>
      <c r="V38" s="106" t="s">
        <v>311</v>
      </c>
      <c r="W38" s="105">
        <v>6</v>
      </c>
      <c r="X38" s="106"/>
      <c r="Y38" s="105"/>
      <c r="AA38" s="106" t="s">
        <v>311</v>
      </c>
      <c r="AB38" s="105">
        <v>6</v>
      </c>
    </row>
    <row r="39" spans="1:28" ht="18" customHeight="1" x14ac:dyDescent="0.2">
      <c r="R39" s="105" t="s">
        <v>209</v>
      </c>
      <c r="S39" s="115" t="s">
        <v>312</v>
      </c>
      <c r="T39" s="65">
        <v>1</v>
      </c>
      <c r="V39" s="106" t="s">
        <v>313</v>
      </c>
      <c r="W39" s="105">
        <v>6</v>
      </c>
      <c r="X39" s="106"/>
      <c r="Y39" s="105"/>
      <c r="AA39" s="106" t="s">
        <v>313</v>
      </c>
      <c r="AB39" s="105">
        <v>6</v>
      </c>
    </row>
    <row r="40" spans="1:28" ht="18" customHeight="1" x14ac:dyDescent="0.2">
      <c r="R40" s="105" t="s">
        <v>209</v>
      </c>
      <c r="S40" s="115" t="s">
        <v>314</v>
      </c>
      <c r="T40" s="65">
        <v>1</v>
      </c>
      <c r="V40" s="106" t="s">
        <v>315</v>
      </c>
      <c r="W40" s="105">
        <v>6</v>
      </c>
      <c r="X40" s="106"/>
      <c r="Y40" s="105"/>
      <c r="AA40" s="106" t="s">
        <v>315</v>
      </c>
      <c r="AB40" s="105">
        <v>6</v>
      </c>
    </row>
    <row r="41" spans="1:28" ht="18" customHeight="1" x14ac:dyDescent="0.2">
      <c r="R41" s="105" t="s">
        <v>209</v>
      </c>
      <c r="S41" s="115" t="s">
        <v>316</v>
      </c>
      <c r="T41" s="65">
        <v>1</v>
      </c>
      <c r="V41" s="106" t="s">
        <v>317</v>
      </c>
      <c r="W41" s="105">
        <v>6</v>
      </c>
      <c r="X41" s="106"/>
      <c r="Y41" s="105"/>
      <c r="AA41" s="106" t="s">
        <v>317</v>
      </c>
      <c r="AB41" s="105">
        <v>6</v>
      </c>
    </row>
    <row r="42" spans="1:28" ht="18" customHeight="1" x14ac:dyDescent="0.2">
      <c r="R42" s="105" t="s">
        <v>209</v>
      </c>
      <c r="S42" s="115" t="s">
        <v>318</v>
      </c>
      <c r="T42" s="65">
        <v>1</v>
      </c>
      <c r="V42" s="106" t="s">
        <v>319</v>
      </c>
      <c r="W42" s="105">
        <v>6</v>
      </c>
      <c r="X42" s="106"/>
      <c r="Y42" s="105"/>
      <c r="AA42" s="106" t="s">
        <v>319</v>
      </c>
      <c r="AB42" s="105">
        <v>6</v>
      </c>
    </row>
    <row r="43" spans="1:28" ht="18" customHeight="1" x14ac:dyDescent="0.2">
      <c r="R43" s="105" t="s">
        <v>209</v>
      </c>
      <c r="S43" s="115" t="s">
        <v>320</v>
      </c>
      <c r="T43" s="65">
        <v>1</v>
      </c>
      <c r="V43" s="106" t="s">
        <v>321</v>
      </c>
      <c r="W43" s="105">
        <v>6</v>
      </c>
      <c r="X43" s="106"/>
      <c r="Y43" s="105"/>
      <c r="AA43" s="106" t="s">
        <v>321</v>
      </c>
      <c r="AB43" s="105">
        <v>6</v>
      </c>
    </row>
    <row r="44" spans="1:28" ht="18" customHeight="1" x14ac:dyDescent="0.2">
      <c r="R44" s="105" t="s">
        <v>209</v>
      </c>
      <c r="S44" s="115" t="s">
        <v>322</v>
      </c>
      <c r="T44" s="65">
        <v>1</v>
      </c>
      <c r="V44" s="106" t="s">
        <v>323</v>
      </c>
      <c r="W44" s="105">
        <v>6</v>
      </c>
      <c r="X44" s="106"/>
      <c r="Y44" s="105"/>
      <c r="AA44" s="106" t="s">
        <v>323</v>
      </c>
      <c r="AB44" s="105">
        <v>6</v>
      </c>
    </row>
    <row r="45" spans="1:28" ht="18" customHeight="1" x14ac:dyDescent="0.2">
      <c r="R45" s="105" t="s">
        <v>209</v>
      </c>
      <c r="S45" s="115" t="s">
        <v>324</v>
      </c>
      <c r="T45" s="65">
        <v>1</v>
      </c>
      <c r="V45" s="106" t="s">
        <v>325</v>
      </c>
      <c r="W45" s="105">
        <v>6</v>
      </c>
      <c r="X45" s="106"/>
      <c r="Y45" s="105"/>
      <c r="AA45" s="106" t="s">
        <v>325</v>
      </c>
      <c r="AB45" s="105">
        <v>6</v>
      </c>
    </row>
    <row r="46" spans="1:28" ht="18" customHeight="1" x14ac:dyDescent="0.2">
      <c r="R46" s="105" t="s">
        <v>209</v>
      </c>
      <c r="S46" s="115" t="s">
        <v>326</v>
      </c>
      <c r="T46" s="65">
        <v>1</v>
      </c>
      <c r="V46" s="106" t="s">
        <v>327</v>
      </c>
      <c r="W46" s="105">
        <v>6</v>
      </c>
      <c r="X46" s="106"/>
      <c r="Y46" s="105"/>
      <c r="AA46" s="106" t="s">
        <v>327</v>
      </c>
      <c r="AB46" s="105">
        <v>6</v>
      </c>
    </row>
    <row r="47" spans="1:28" ht="18" customHeight="1" x14ac:dyDescent="0.2">
      <c r="R47" s="105" t="s">
        <v>209</v>
      </c>
      <c r="S47" s="115" t="s">
        <v>328</v>
      </c>
      <c r="T47" s="65">
        <v>1</v>
      </c>
      <c r="V47" s="106" t="s">
        <v>301</v>
      </c>
      <c r="W47" s="105">
        <v>8</v>
      </c>
      <c r="X47" s="105"/>
      <c r="Y47" s="105"/>
      <c r="AA47" s="106" t="s">
        <v>301</v>
      </c>
      <c r="AB47" s="105">
        <v>8</v>
      </c>
    </row>
    <row r="48" spans="1:28" ht="18" customHeight="1" x14ac:dyDescent="0.2">
      <c r="R48" s="105" t="s">
        <v>209</v>
      </c>
      <c r="S48" s="115" t="s">
        <v>80</v>
      </c>
      <c r="T48" s="65">
        <v>1</v>
      </c>
      <c r="V48" s="106" t="s">
        <v>303</v>
      </c>
      <c r="W48" s="105">
        <v>8</v>
      </c>
      <c r="X48" s="105"/>
      <c r="Y48" s="105"/>
      <c r="AA48" s="106" t="s">
        <v>303</v>
      </c>
      <c r="AB48" s="105">
        <v>8</v>
      </c>
    </row>
    <row r="49" spans="18:28" ht="18" customHeight="1" x14ac:dyDescent="0.2">
      <c r="R49" s="105" t="s">
        <v>209</v>
      </c>
      <c r="S49" s="115" t="s">
        <v>329</v>
      </c>
      <c r="T49" s="65">
        <v>1</v>
      </c>
      <c r="V49" s="106" t="s">
        <v>305</v>
      </c>
      <c r="W49" s="105">
        <v>8</v>
      </c>
      <c r="X49" s="105"/>
      <c r="Y49" s="105"/>
      <c r="AA49" s="106" t="s">
        <v>305</v>
      </c>
      <c r="AB49" s="105">
        <v>8</v>
      </c>
    </row>
    <row r="50" spans="18:28" ht="18" customHeight="1" x14ac:dyDescent="0.2">
      <c r="R50" s="105" t="s">
        <v>209</v>
      </c>
      <c r="S50" s="115" t="s">
        <v>330</v>
      </c>
      <c r="T50" s="65">
        <v>1</v>
      </c>
      <c r="V50" s="106" t="s">
        <v>307</v>
      </c>
      <c r="W50" s="105">
        <v>8</v>
      </c>
      <c r="X50" s="106"/>
      <c r="Y50" s="105"/>
      <c r="AA50" s="106" t="s">
        <v>307</v>
      </c>
      <c r="AB50" s="105">
        <v>8</v>
      </c>
    </row>
    <row r="51" spans="18:28" ht="18" customHeight="1" x14ac:dyDescent="0.2">
      <c r="R51" s="105" t="s">
        <v>209</v>
      </c>
      <c r="S51" s="115" t="s">
        <v>79</v>
      </c>
      <c r="T51" s="65">
        <v>1</v>
      </c>
      <c r="V51" s="106" t="s">
        <v>309</v>
      </c>
      <c r="W51" s="105">
        <v>8</v>
      </c>
      <c r="X51" s="106"/>
      <c r="Y51" s="105"/>
      <c r="AA51" s="106" t="s">
        <v>309</v>
      </c>
      <c r="AB51" s="105">
        <v>8</v>
      </c>
    </row>
    <row r="52" spans="18:28" ht="18" customHeight="1" x14ac:dyDescent="0.2">
      <c r="R52" s="105" t="s">
        <v>209</v>
      </c>
      <c r="S52" s="115" t="s">
        <v>337</v>
      </c>
      <c r="T52" s="65">
        <v>1</v>
      </c>
      <c r="V52" s="106" t="s">
        <v>311</v>
      </c>
      <c r="W52" s="105">
        <v>8</v>
      </c>
      <c r="X52" s="106"/>
      <c r="Y52" s="105"/>
      <c r="AA52" s="106" t="s">
        <v>311</v>
      </c>
      <c r="AB52" s="105">
        <v>8</v>
      </c>
    </row>
    <row r="53" spans="18:28" ht="18" customHeight="1" x14ac:dyDescent="0.2">
      <c r="R53" s="105" t="s">
        <v>209</v>
      </c>
      <c r="S53" s="115" t="s">
        <v>341</v>
      </c>
      <c r="T53" s="65">
        <v>1</v>
      </c>
      <c r="V53" s="106" t="s">
        <v>313</v>
      </c>
      <c r="W53" s="105">
        <v>8</v>
      </c>
      <c r="X53" s="106"/>
      <c r="Y53" s="105"/>
      <c r="AA53" s="106" t="s">
        <v>313</v>
      </c>
      <c r="AB53" s="105">
        <v>8</v>
      </c>
    </row>
    <row r="54" spans="18:28" ht="18" customHeight="1" x14ac:dyDescent="0.2">
      <c r="R54" s="105" t="s">
        <v>209</v>
      </c>
      <c r="S54" s="115" t="s">
        <v>345</v>
      </c>
      <c r="T54" s="65">
        <v>1</v>
      </c>
      <c r="V54" s="106" t="s">
        <v>315</v>
      </c>
      <c r="W54" s="105">
        <v>8</v>
      </c>
      <c r="X54" s="106"/>
      <c r="Y54" s="105"/>
      <c r="AA54" s="106" t="s">
        <v>315</v>
      </c>
      <c r="AB54" s="105">
        <v>8</v>
      </c>
    </row>
    <row r="55" spans="18:28" ht="18" customHeight="1" x14ac:dyDescent="0.2">
      <c r="R55" s="105" t="s">
        <v>209</v>
      </c>
      <c r="S55" s="115" t="s">
        <v>349</v>
      </c>
      <c r="T55" s="65">
        <v>1</v>
      </c>
      <c r="V55" s="106" t="s">
        <v>317</v>
      </c>
      <c r="W55" s="105">
        <v>8</v>
      </c>
      <c r="X55" s="106"/>
      <c r="Y55" s="105"/>
      <c r="AA55" s="106" t="s">
        <v>317</v>
      </c>
      <c r="AB55" s="105">
        <v>8</v>
      </c>
    </row>
    <row r="56" spans="18:28" ht="18" customHeight="1" x14ac:dyDescent="0.2">
      <c r="R56" s="105" t="s">
        <v>209</v>
      </c>
      <c r="S56" s="115" t="s">
        <v>353</v>
      </c>
      <c r="T56" s="65">
        <v>1</v>
      </c>
      <c r="V56" s="106" t="s">
        <v>319</v>
      </c>
      <c r="W56" s="105">
        <v>8</v>
      </c>
      <c r="X56" s="106"/>
      <c r="Y56" s="105"/>
      <c r="AA56" s="106" t="s">
        <v>319</v>
      </c>
      <c r="AB56" s="105">
        <v>8</v>
      </c>
    </row>
    <row r="57" spans="18:28" ht="18" customHeight="1" x14ac:dyDescent="0.2">
      <c r="R57" s="105" t="s">
        <v>209</v>
      </c>
      <c r="S57" s="115" t="s">
        <v>355</v>
      </c>
      <c r="T57" s="65">
        <v>1</v>
      </c>
      <c r="V57" s="106" t="s">
        <v>321</v>
      </c>
      <c r="W57" s="105">
        <v>8</v>
      </c>
      <c r="X57" s="106"/>
      <c r="Y57" s="105"/>
      <c r="AA57" s="106" t="s">
        <v>321</v>
      </c>
      <c r="AB57" s="105">
        <v>8</v>
      </c>
    </row>
    <row r="58" spans="18:28" ht="18" customHeight="1" x14ac:dyDescent="0.2">
      <c r="R58" s="105" t="s">
        <v>209</v>
      </c>
      <c r="S58" s="115" t="s">
        <v>357</v>
      </c>
      <c r="T58" s="65">
        <v>1</v>
      </c>
      <c r="V58" s="106" t="s">
        <v>323</v>
      </c>
      <c r="W58" s="105">
        <v>8</v>
      </c>
      <c r="X58" s="106"/>
      <c r="Y58" s="105"/>
      <c r="AA58" s="106" t="s">
        <v>323</v>
      </c>
      <c r="AB58" s="105">
        <v>8</v>
      </c>
    </row>
    <row r="59" spans="18:28" ht="18" customHeight="1" x14ac:dyDescent="0.2">
      <c r="R59" s="105" t="s">
        <v>209</v>
      </c>
      <c r="S59" s="115" t="s">
        <v>359</v>
      </c>
      <c r="T59" s="65">
        <v>1</v>
      </c>
      <c r="V59" s="106" t="s">
        <v>325</v>
      </c>
      <c r="W59" s="105">
        <v>8</v>
      </c>
      <c r="X59" s="106"/>
      <c r="Y59" s="105"/>
      <c r="AA59" s="106" t="s">
        <v>325</v>
      </c>
      <c r="AB59" s="105">
        <v>8</v>
      </c>
    </row>
    <row r="60" spans="18:28" ht="18" customHeight="1" x14ac:dyDescent="0.2">
      <c r="R60" s="105" t="s">
        <v>209</v>
      </c>
      <c r="S60" s="115" t="s">
        <v>361</v>
      </c>
      <c r="T60" s="65">
        <v>1</v>
      </c>
      <c r="V60" s="106" t="s">
        <v>327</v>
      </c>
      <c r="W60" s="105">
        <v>8</v>
      </c>
      <c r="X60" s="106"/>
      <c r="Y60" s="105"/>
      <c r="AA60" s="106" t="s">
        <v>327</v>
      </c>
      <c r="AB60" s="105">
        <v>8</v>
      </c>
    </row>
    <row r="61" spans="18:28" ht="18" customHeight="1" x14ac:dyDescent="0.2">
      <c r="R61" s="105" t="s">
        <v>1008</v>
      </c>
      <c r="S61" s="115" t="s">
        <v>298</v>
      </c>
      <c r="T61" s="65">
        <v>1</v>
      </c>
      <c r="V61" s="106" t="s">
        <v>299</v>
      </c>
      <c r="W61" s="105">
        <v>6</v>
      </c>
      <c r="X61" s="105"/>
      <c r="Y61" s="105"/>
      <c r="AA61" s="106"/>
      <c r="AB61" s="105"/>
    </row>
    <row r="62" spans="18:28" ht="18" customHeight="1" x14ac:dyDescent="0.2">
      <c r="R62" s="105" t="s">
        <v>1008</v>
      </c>
      <c r="S62" s="115" t="s">
        <v>300</v>
      </c>
      <c r="T62" s="65">
        <v>1</v>
      </c>
      <c r="V62" s="106" t="s">
        <v>301</v>
      </c>
      <c r="W62" s="105">
        <v>6</v>
      </c>
      <c r="X62" s="105"/>
      <c r="Y62" s="105"/>
      <c r="AA62" s="106"/>
      <c r="AB62" s="105"/>
    </row>
    <row r="63" spans="18:28" ht="18" customHeight="1" x14ac:dyDescent="0.2">
      <c r="R63" s="105" t="s">
        <v>1008</v>
      </c>
      <c r="S63" s="115" t="s">
        <v>302</v>
      </c>
      <c r="T63" s="65">
        <v>1</v>
      </c>
      <c r="V63" s="106" t="s">
        <v>303</v>
      </c>
      <c r="W63" s="105">
        <v>6</v>
      </c>
      <c r="X63" s="105"/>
      <c r="Y63" s="105"/>
      <c r="AA63" s="106"/>
      <c r="AB63" s="105"/>
    </row>
    <row r="64" spans="18:28" ht="18" customHeight="1" x14ac:dyDescent="0.2">
      <c r="R64" s="105" t="s">
        <v>1008</v>
      </c>
      <c r="S64" s="115" t="s">
        <v>304</v>
      </c>
      <c r="T64" s="65">
        <v>1</v>
      </c>
      <c r="V64" s="106" t="s">
        <v>305</v>
      </c>
      <c r="W64" s="105">
        <v>6</v>
      </c>
      <c r="X64" s="105"/>
      <c r="Y64" s="105"/>
      <c r="AA64" s="106"/>
      <c r="AB64" s="105"/>
    </row>
    <row r="65" spans="18:28" ht="18" customHeight="1" x14ac:dyDescent="0.2">
      <c r="R65" s="105" t="s">
        <v>1008</v>
      </c>
      <c r="S65" s="115" t="s">
        <v>306</v>
      </c>
      <c r="T65" s="65">
        <v>1</v>
      </c>
      <c r="V65" s="106" t="s">
        <v>307</v>
      </c>
      <c r="W65" s="105">
        <v>6</v>
      </c>
      <c r="X65" s="106"/>
      <c r="Y65" s="105"/>
      <c r="AA65" s="106"/>
      <c r="AB65" s="105"/>
    </row>
    <row r="66" spans="18:28" ht="18" customHeight="1" x14ac:dyDescent="0.2">
      <c r="R66" s="105" t="s">
        <v>1008</v>
      </c>
      <c r="S66" s="115" t="s">
        <v>308</v>
      </c>
      <c r="T66" s="65">
        <v>1</v>
      </c>
      <c r="V66" s="106" t="s">
        <v>309</v>
      </c>
      <c r="W66" s="105">
        <v>6</v>
      </c>
      <c r="X66" s="106"/>
      <c r="Y66" s="105"/>
      <c r="AA66" s="106"/>
      <c r="AB66" s="105"/>
    </row>
    <row r="67" spans="18:28" ht="18" customHeight="1" x14ac:dyDescent="0.2">
      <c r="R67" s="105" t="s">
        <v>1008</v>
      </c>
      <c r="S67" s="115" t="s">
        <v>310</v>
      </c>
      <c r="T67" s="65">
        <v>1</v>
      </c>
      <c r="V67" s="106" t="s">
        <v>311</v>
      </c>
      <c r="W67" s="105">
        <v>6</v>
      </c>
      <c r="X67" s="106"/>
      <c r="Y67" s="105"/>
      <c r="AA67" s="106"/>
      <c r="AB67" s="105"/>
    </row>
    <row r="68" spans="18:28" ht="18" customHeight="1" x14ac:dyDescent="0.2">
      <c r="R68" s="105" t="s">
        <v>1008</v>
      </c>
      <c r="S68" s="115" t="s">
        <v>312</v>
      </c>
      <c r="T68" s="65">
        <v>1</v>
      </c>
      <c r="V68" s="106" t="s">
        <v>313</v>
      </c>
      <c r="W68" s="105">
        <v>6</v>
      </c>
      <c r="X68" s="106"/>
      <c r="Y68" s="105"/>
      <c r="AA68" s="106"/>
      <c r="AB68" s="105"/>
    </row>
    <row r="69" spans="18:28" ht="18" customHeight="1" x14ac:dyDescent="0.2">
      <c r="R69" s="105" t="s">
        <v>1008</v>
      </c>
      <c r="S69" s="115" t="s">
        <v>314</v>
      </c>
      <c r="T69" s="65">
        <v>1</v>
      </c>
      <c r="V69" s="106" t="s">
        <v>315</v>
      </c>
      <c r="W69" s="105">
        <v>6</v>
      </c>
      <c r="X69" s="106"/>
      <c r="Y69" s="105"/>
      <c r="AA69" s="106"/>
      <c r="AB69" s="105"/>
    </row>
    <row r="70" spans="18:28" ht="18" customHeight="1" x14ac:dyDescent="0.2">
      <c r="R70" s="105" t="s">
        <v>1008</v>
      </c>
      <c r="S70" s="115" t="s">
        <v>316</v>
      </c>
      <c r="T70" s="65">
        <v>1</v>
      </c>
      <c r="V70" s="106" t="s">
        <v>317</v>
      </c>
      <c r="W70" s="105">
        <v>6</v>
      </c>
      <c r="X70" s="106"/>
      <c r="Y70" s="105"/>
      <c r="AA70" s="106"/>
      <c r="AB70" s="105"/>
    </row>
    <row r="71" spans="18:28" ht="18" customHeight="1" x14ac:dyDescent="0.2">
      <c r="R71" s="105" t="s">
        <v>1008</v>
      </c>
      <c r="S71" s="115" t="s">
        <v>318</v>
      </c>
      <c r="T71" s="65">
        <v>1</v>
      </c>
      <c r="V71" s="106" t="s">
        <v>319</v>
      </c>
      <c r="W71" s="105">
        <v>6</v>
      </c>
      <c r="X71" s="106"/>
      <c r="Y71" s="105"/>
      <c r="AA71" s="106"/>
      <c r="AB71" s="105"/>
    </row>
    <row r="72" spans="18:28" ht="18" customHeight="1" x14ac:dyDescent="0.2">
      <c r="R72" s="105" t="s">
        <v>1008</v>
      </c>
      <c r="S72" s="115" t="s">
        <v>320</v>
      </c>
      <c r="T72" s="65">
        <v>1</v>
      </c>
      <c r="V72" s="106" t="s">
        <v>321</v>
      </c>
      <c r="W72" s="105">
        <v>6</v>
      </c>
      <c r="X72" s="106"/>
      <c r="Y72" s="105"/>
      <c r="AA72" s="106"/>
      <c r="AB72" s="105"/>
    </row>
    <row r="73" spans="18:28" ht="18" customHeight="1" x14ac:dyDescent="0.2">
      <c r="R73" s="105" t="s">
        <v>1008</v>
      </c>
      <c r="S73" s="115" t="s">
        <v>322</v>
      </c>
      <c r="T73" s="65">
        <v>1</v>
      </c>
      <c r="V73" s="106" t="s">
        <v>323</v>
      </c>
      <c r="W73" s="105">
        <v>6</v>
      </c>
      <c r="X73" s="106"/>
      <c r="Y73" s="105"/>
      <c r="AA73" s="106"/>
      <c r="AB73" s="105"/>
    </row>
    <row r="74" spans="18:28" ht="18" customHeight="1" x14ac:dyDescent="0.2">
      <c r="R74" s="105" t="s">
        <v>1008</v>
      </c>
      <c r="S74" s="115" t="s">
        <v>324</v>
      </c>
      <c r="T74" s="65">
        <v>1</v>
      </c>
      <c r="V74" s="106" t="s">
        <v>325</v>
      </c>
      <c r="W74" s="105">
        <v>6</v>
      </c>
      <c r="X74" s="106"/>
      <c r="Y74" s="105"/>
      <c r="AA74" s="106"/>
      <c r="AB74" s="105"/>
    </row>
    <row r="75" spans="18:28" ht="18" customHeight="1" x14ac:dyDescent="0.2">
      <c r="R75" s="105" t="s">
        <v>1008</v>
      </c>
      <c r="S75" s="115" t="s">
        <v>326</v>
      </c>
      <c r="T75" s="65">
        <v>1</v>
      </c>
      <c r="V75" s="106" t="s">
        <v>327</v>
      </c>
      <c r="W75" s="105">
        <v>6</v>
      </c>
      <c r="X75" s="106"/>
      <c r="Y75" s="105"/>
      <c r="AA75" s="106"/>
      <c r="AB75" s="105"/>
    </row>
    <row r="76" spans="18:28" ht="18" customHeight="1" x14ac:dyDescent="0.2">
      <c r="R76" s="105" t="s">
        <v>1008</v>
      </c>
      <c r="S76" s="115" t="s">
        <v>328</v>
      </c>
      <c r="T76" s="65">
        <v>1</v>
      </c>
      <c r="V76" s="106" t="s">
        <v>301</v>
      </c>
      <c r="W76" s="105">
        <v>8</v>
      </c>
      <c r="X76" s="105"/>
      <c r="Y76" s="105"/>
      <c r="AA76" s="106"/>
      <c r="AB76" s="105"/>
    </row>
    <row r="77" spans="18:28" ht="18" customHeight="1" x14ac:dyDescent="0.2">
      <c r="R77" s="105" t="s">
        <v>1008</v>
      </c>
      <c r="S77" s="115" t="s">
        <v>80</v>
      </c>
      <c r="T77" s="65">
        <v>1</v>
      </c>
      <c r="V77" s="106" t="s">
        <v>303</v>
      </c>
      <c r="W77" s="105">
        <v>8</v>
      </c>
      <c r="X77" s="105"/>
      <c r="Y77" s="105"/>
      <c r="AA77" s="106"/>
      <c r="AB77" s="105"/>
    </row>
    <row r="78" spans="18:28" ht="18" customHeight="1" x14ac:dyDescent="0.2">
      <c r="R78" s="105" t="s">
        <v>1008</v>
      </c>
      <c r="S78" s="115" t="s">
        <v>329</v>
      </c>
      <c r="T78" s="65">
        <v>1</v>
      </c>
      <c r="V78" s="106" t="s">
        <v>305</v>
      </c>
      <c r="W78" s="105">
        <v>8</v>
      </c>
      <c r="X78" s="105"/>
      <c r="Y78" s="105"/>
      <c r="AA78" s="106"/>
      <c r="AB78" s="105"/>
    </row>
    <row r="79" spans="18:28" ht="18" customHeight="1" x14ac:dyDescent="0.2">
      <c r="R79" s="105" t="s">
        <v>1008</v>
      </c>
      <c r="S79" s="115" t="s">
        <v>330</v>
      </c>
      <c r="T79" s="65">
        <v>1</v>
      </c>
      <c r="V79" s="106" t="s">
        <v>307</v>
      </c>
      <c r="W79" s="105">
        <v>8</v>
      </c>
      <c r="X79" s="106"/>
      <c r="Y79" s="105"/>
      <c r="AA79" s="106"/>
      <c r="AB79" s="105"/>
    </row>
    <row r="80" spans="18:28" ht="18" customHeight="1" x14ac:dyDescent="0.2">
      <c r="R80" s="105" t="s">
        <v>1008</v>
      </c>
      <c r="S80" s="115" t="s">
        <v>79</v>
      </c>
      <c r="T80" s="65">
        <v>1</v>
      </c>
      <c r="V80" s="106" t="s">
        <v>309</v>
      </c>
      <c r="W80" s="105">
        <v>8</v>
      </c>
      <c r="X80" s="106"/>
      <c r="Y80" s="105"/>
      <c r="AA80" s="106"/>
      <c r="AB80" s="105"/>
    </row>
    <row r="81" spans="18:28" ht="18" customHeight="1" x14ac:dyDescent="0.2">
      <c r="R81" s="105" t="s">
        <v>1008</v>
      </c>
      <c r="S81" s="115" t="s">
        <v>337</v>
      </c>
      <c r="T81" s="65">
        <v>1</v>
      </c>
      <c r="V81" s="106" t="s">
        <v>311</v>
      </c>
      <c r="W81" s="105">
        <v>8</v>
      </c>
      <c r="X81" s="106"/>
      <c r="Y81" s="105"/>
      <c r="AA81" s="106"/>
      <c r="AB81" s="105"/>
    </row>
    <row r="82" spans="18:28" ht="18" customHeight="1" x14ac:dyDescent="0.2">
      <c r="R82" s="105" t="s">
        <v>1008</v>
      </c>
      <c r="S82" s="115" t="s">
        <v>341</v>
      </c>
      <c r="T82" s="65">
        <v>1</v>
      </c>
      <c r="V82" s="106" t="s">
        <v>313</v>
      </c>
      <c r="W82" s="105">
        <v>8</v>
      </c>
      <c r="X82" s="106"/>
      <c r="Y82" s="105"/>
      <c r="AA82" s="106"/>
      <c r="AB82" s="105"/>
    </row>
    <row r="83" spans="18:28" ht="18" customHeight="1" x14ac:dyDescent="0.2">
      <c r="R83" s="105" t="s">
        <v>1008</v>
      </c>
      <c r="S83" s="115" t="s">
        <v>345</v>
      </c>
      <c r="T83" s="65">
        <v>1</v>
      </c>
      <c r="V83" s="106" t="s">
        <v>315</v>
      </c>
      <c r="W83" s="105">
        <v>8</v>
      </c>
      <c r="X83" s="106"/>
      <c r="Y83" s="105"/>
      <c r="AA83" s="106"/>
      <c r="AB83" s="105"/>
    </row>
    <row r="84" spans="18:28" ht="18" customHeight="1" x14ac:dyDescent="0.2">
      <c r="R84" s="105" t="s">
        <v>1008</v>
      </c>
      <c r="S84" s="115" t="s">
        <v>349</v>
      </c>
      <c r="T84" s="65">
        <v>1</v>
      </c>
      <c r="V84" s="106" t="s">
        <v>317</v>
      </c>
      <c r="W84" s="105">
        <v>8</v>
      </c>
      <c r="X84" s="106"/>
      <c r="Y84" s="105"/>
      <c r="AA84" s="106"/>
      <c r="AB84" s="105"/>
    </row>
    <row r="85" spans="18:28" ht="18" customHeight="1" x14ac:dyDescent="0.2">
      <c r="R85" s="105" t="s">
        <v>1008</v>
      </c>
      <c r="S85" s="115" t="s">
        <v>353</v>
      </c>
      <c r="T85" s="65">
        <v>1</v>
      </c>
      <c r="V85" s="106" t="s">
        <v>319</v>
      </c>
      <c r="W85" s="105">
        <v>8</v>
      </c>
      <c r="X85" s="106"/>
      <c r="Y85" s="105"/>
      <c r="AA85" s="106"/>
      <c r="AB85" s="105"/>
    </row>
    <row r="86" spans="18:28" ht="18" customHeight="1" x14ac:dyDescent="0.2">
      <c r="R86" s="105" t="s">
        <v>1008</v>
      </c>
      <c r="S86" s="115" t="s">
        <v>355</v>
      </c>
      <c r="T86" s="65">
        <v>1</v>
      </c>
      <c r="V86" s="106" t="s">
        <v>321</v>
      </c>
      <c r="W86" s="105">
        <v>8</v>
      </c>
      <c r="X86" s="106"/>
      <c r="Y86" s="105"/>
      <c r="AA86" s="106"/>
      <c r="AB86" s="105"/>
    </row>
    <row r="87" spans="18:28" ht="18" customHeight="1" x14ac:dyDescent="0.2">
      <c r="R87" s="105" t="s">
        <v>1008</v>
      </c>
      <c r="S87" s="115" t="s">
        <v>357</v>
      </c>
      <c r="T87" s="65">
        <v>1</v>
      </c>
      <c r="V87" s="106" t="s">
        <v>323</v>
      </c>
      <c r="W87" s="105">
        <v>8</v>
      </c>
      <c r="X87" s="106"/>
      <c r="Y87" s="105"/>
      <c r="AA87" s="106"/>
      <c r="AB87" s="105"/>
    </row>
    <row r="88" spans="18:28" ht="18" customHeight="1" x14ac:dyDescent="0.2">
      <c r="R88" s="105" t="s">
        <v>1008</v>
      </c>
      <c r="S88" s="115" t="s">
        <v>359</v>
      </c>
      <c r="T88" s="65">
        <v>1</v>
      </c>
      <c r="V88" s="106" t="s">
        <v>325</v>
      </c>
      <c r="W88" s="105">
        <v>8</v>
      </c>
      <c r="X88" s="106"/>
      <c r="Y88" s="105"/>
      <c r="AA88" s="106"/>
      <c r="AB88" s="105"/>
    </row>
    <row r="89" spans="18:28" ht="18" customHeight="1" x14ac:dyDescent="0.2">
      <c r="R89" s="105" t="s">
        <v>1008</v>
      </c>
      <c r="S89" s="115" t="s">
        <v>361</v>
      </c>
      <c r="T89" s="65">
        <v>1</v>
      </c>
      <c r="V89" s="106" t="s">
        <v>327</v>
      </c>
      <c r="W89" s="105">
        <v>8</v>
      </c>
      <c r="X89" s="106"/>
      <c r="Y89" s="105"/>
      <c r="AA89" s="106"/>
      <c r="AB89" s="105"/>
    </row>
    <row r="90" spans="18:28" ht="18" customHeight="1" x14ac:dyDescent="0.2">
      <c r="R90" s="105"/>
      <c r="S90" s="115" t="s">
        <v>363</v>
      </c>
      <c r="T90" s="65">
        <v>1</v>
      </c>
      <c r="V90" s="106" t="s">
        <v>352</v>
      </c>
      <c r="W90" s="105">
        <v>4</v>
      </c>
      <c r="X90" s="105"/>
      <c r="Y90" s="105"/>
      <c r="AA90" s="118"/>
      <c r="AB90" s="118"/>
    </row>
    <row r="91" spans="18:28" ht="18" customHeight="1" x14ac:dyDescent="0.2">
      <c r="R91" s="105"/>
      <c r="S91" s="115" t="s">
        <v>364</v>
      </c>
      <c r="T91" s="65">
        <v>1</v>
      </c>
      <c r="V91" s="106" t="s">
        <v>352</v>
      </c>
      <c r="W91" s="105">
        <v>6</v>
      </c>
      <c r="X91" s="105"/>
      <c r="Y91" s="105"/>
      <c r="AA91" s="118"/>
      <c r="AB91" s="118"/>
    </row>
    <row r="92" spans="18:28" ht="18" customHeight="1" x14ac:dyDescent="0.2">
      <c r="R92" s="105"/>
      <c r="S92" s="115" t="s">
        <v>365</v>
      </c>
      <c r="T92" s="65">
        <v>1</v>
      </c>
      <c r="V92" s="106" t="s">
        <v>352</v>
      </c>
      <c r="W92" s="105">
        <v>8</v>
      </c>
      <c r="X92" s="105"/>
      <c r="Y92" s="105"/>
      <c r="AA92" s="118"/>
      <c r="AB92" s="118"/>
    </row>
    <row r="93" spans="18:28" ht="18" customHeight="1" x14ac:dyDescent="0.2">
      <c r="R93" s="105"/>
      <c r="S93" s="115" t="s">
        <v>366</v>
      </c>
      <c r="T93" s="65">
        <v>1</v>
      </c>
      <c r="V93" s="106" t="s">
        <v>352</v>
      </c>
      <c r="W93" s="105">
        <v>10</v>
      </c>
      <c r="X93" s="105"/>
      <c r="Y93" s="105"/>
      <c r="AA93" s="118"/>
      <c r="AB93" s="118"/>
    </row>
    <row r="94" spans="18:28" ht="18" customHeight="1" x14ac:dyDescent="0.2">
      <c r="R94" s="105"/>
      <c r="S94" s="115" t="s">
        <v>367</v>
      </c>
      <c r="T94" s="65">
        <v>1</v>
      </c>
      <c r="V94" s="106" t="s">
        <v>352</v>
      </c>
      <c r="W94" s="105">
        <v>12</v>
      </c>
      <c r="X94" s="105"/>
      <c r="Y94" s="105"/>
      <c r="AA94" s="118"/>
      <c r="AB94" s="118"/>
    </row>
    <row r="95" spans="18:28" ht="18" customHeight="1" x14ac:dyDescent="0.2">
      <c r="R95" s="105"/>
      <c r="S95" s="115" t="s">
        <v>368</v>
      </c>
      <c r="T95" s="65">
        <v>1</v>
      </c>
      <c r="V95" s="106" t="s">
        <v>352</v>
      </c>
      <c r="W95" s="105">
        <v>14</v>
      </c>
      <c r="X95" s="105"/>
      <c r="Y95" s="105"/>
      <c r="AA95" s="118"/>
      <c r="AB95" s="118"/>
    </row>
    <row r="96" spans="18:28" ht="18" customHeight="1" x14ac:dyDescent="0.2">
      <c r="R96" s="105"/>
      <c r="S96" s="115" t="s">
        <v>369</v>
      </c>
      <c r="T96" s="65">
        <v>1</v>
      </c>
      <c r="V96" s="106" t="s">
        <v>352</v>
      </c>
      <c r="W96" s="105">
        <v>16</v>
      </c>
      <c r="X96" s="105"/>
      <c r="Y96" s="105"/>
      <c r="AA96" s="118"/>
      <c r="AB96" s="118"/>
    </row>
    <row r="97" spans="18:28" ht="18" customHeight="1" x14ac:dyDescent="0.2">
      <c r="R97" s="105"/>
      <c r="S97" s="115" t="s">
        <v>370</v>
      </c>
      <c r="T97" s="65">
        <v>1</v>
      </c>
      <c r="V97" s="106" t="s">
        <v>352</v>
      </c>
      <c r="W97" s="105">
        <v>20</v>
      </c>
      <c r="X97" s="105"/>
      <c r="Y97" s="105"/>
      <c r="AA97" s="118"/>
      <c r="AB97" s="118"/>
    </row>
    <row r="98" spans="18:28" ht="18" customHeight="1" x14ac:dyDescent="0.2">
      <c r="R98" s="105"/>
      <c r="S98" s="115" t="s">
        <v>88</v>
      </c>
      <c r="T98" s="65">
        <v>1</v>
      </c>
      <c r="V98" s="106" t="s">
        <v>352</v>
      </c>
      <c r="W98" s="105">
        <v>24</v>
      </c>
      <c r="X98" s="105"/>
      <c r="Y98" s="105"/>
      <c r="AA98" s="118"/>
      <c r="AB98" s="118"/>
    </row>
    <row r="99" spans="18:28" ht="18" customHeight="1" x14ac:dyDescent="0.2">
      <c r="R99" s="105"/>
      <c r="S99" s="115" t="s">
        <v>371</v>
      </c>
      <c r="T99" s="65">
        <v>1</v>
      </c>
      <c r="V99" s="106" t="s">
        <v>352</v>
      </c>
      <c r="W99" s="105">
        <v>30</v>
      </c>
      <c r="X99" s="105"/>
      <c r="Y99" s="105"/>
      <c r="AA99" s="118"/>
      <c r="AB99" s="118"/>
    </row>
    <row r="100" spans="18:28" ht="18" customHeight="1" x14ac:dyDescent="0.2">
      <c r="R100" s="105"/>
      <c r="S100" s="115" t="s">
        <v>372</v>
      </c>
      <c r="T100" s="65">
        <v>1</v>
      </c>
      <c r="V100" s="106" t="s">
        <v>352</v>
      </c>
      <c r="W100" s="105">
        <v>40</v>
      </c>
      <c r="X100" s="105"/>
      <c r="Y100" s="105"/>
      <c r="AA100" s="118"/>
      <c r="AB100" s="118"/>
    </row>
    <row r="101" spans="18:28" ht="18" customHeight="1" x14ac:dyDescent="0.2">
      <c r="R101" s="105"/>
      <c r="S101" s="115" t="s">
        <v>373</v>
      </c>
      <c r="T101" s="65">
        <v>1</v>
      </c>
      <c r="V101" s="106" t="s">
        <v>352</v>
      </c>
      <c r="W101" s="105">
        <v>50</v>
      </c>
      <c r="X101" s="105"/>
      <c r="Y101" s="105"/>
      <c r="AA101" s="118"/>
      <c r="AB101" s="118"/>
    </row>
    <row r="102" spans="18:28" ht="18" customHeight="1" x14ac:dyDescent="0.2">
      <c r="R102" s="105"/>
      <c r="S102" s="115" t="s">
        <v>374</v>
      </c>
      <c r="T102" s="65">
        <v>1</v>
      </c>
      <c r="V102" s="106" t="s">
        <v>352</v>
      </c>
      <c r="W102" s="105">
        <v>60</v>
      </c>
      <c r="X102" s="105"/>
      <c r="Y102" s="105"/>
      <c r="AA102" s="118"/>
      <c r="AB102" s="118"/>
    </row>
    <row r="103" spans="18:28" ht="18" customHeight="1" x14ac:dyDescent="0.2">
      <c r="R103" s="105"/>
      <c r="S103" s="115" t="s">
        <v>375</v>
      </c>
      <c r="T103" s="65">
        <v>1</v>
      </c>
      <c r="V103" s="106" t="s">
        <v>352</v>
      </c>
      <c r="W103" s="105">
        <v>80</v>
      </c>
      <c r="X103" s="105"/>
      <c r="Y103" s="105"/>
      <c r="AA103" s="118"/>
      <c r="AB103" s="118"/>
    </row>
    <row r="104" spans="18:28" ht="18" customHeight="1" x14ac:dyDescent="0.2">
      <c r="R104" s="105"/>
      <c r="S104" s="115" t="s">
        <v>376</v>
      </c>
      <c r="T104" s="65">
        <v>1</v>
      </c>
      <c r="V104" s="106" t="s">
        <v>352</v>
      </c>
      <c r="W104" s="105">
        <v>100</v>
      </c>
      <c r="X104" s="105"/>
      <c r="Y104" s="105"/>
      <c r="AA104" s="118"/>
      <c r="AB104" s="118"/>
    </row>
    <row r="105" spans="18:28" ht="18" customHeight="1" x14ac:dyDescent="0.2">
      <c r="R105" s="105"/>
      <c r="S105" s="115" t="s">
        <v>377</v>
      </c>
      <c r="T105" s="65">
        <v>1</v>
      </c>
      <c r="V105" s="106" t="s">
        <v>352</v>
      </c>
      <c r="W105" s="105">
        <v>4</v>
      </c>
      <c r="X105" s="105"/>
      <c r="Y105" s="105"/>
      <c r="AA105" s="118"/>
      <c r="AB105" s="118"/>
    </row>
    <row r="106" spans="18:28" ht="18" customHeight="1" x14ac:dyDescent="0.2">
      <c r="R106" s="105"/>
      <c r="S106" s="115" t="s">
        <v>378</v>
      </c>
      <c r="T106" s="65">
        <v>1</v>
      </c>
      <c r="V106" s="106" t="s">
        <v>352</v>
      </c>
      <c r="W106" s="105">
        <v>6</v>
      </c>
      <c r="X106" s="105"/>
      <c r="Y106" s="105"/>
      <c r="AA106" s="118"/>
      <c r="AB106" s="118"/>
    </row>
    <row r="107" spans="18:28" ht="18" customHeight="1" x14ac:dyDescent="0.2">
      <c r="R107" s="105"/>
      <c r="S107" s="115" t="s">
        <v>379</v>
      </c>
      <c r="T107" s="65">
        <v>1</v>
      </c>
      <c r="V107" s="106" t="s">
        <v>352</v>
      </c>
      <c r="W107" s="105">
        <v>8</v>
      </c>
      <c r="X107" s="105"/>
      <c r="Y107" s="105"/>
      <c r="AA107" s="118"/>
      <c r="AB107" s="118"/>
    </row>
    <row r="108" spans="18:28" ht="18" customHeight="1" x14ac:dyDescent="0.2">
      <c r="R108" s="105"/>
      <c r="S108" s="115" t="s">
        <v>380</v>
      </c>
      <c r="T108" s="65">
        <v>1</v>
      </c>
      <c r="V108" s="106" t="s">
        <v>352</v>
      </c>
      <c r="W108" s="105">
        <v>10</v>
      </c>
      <c r="X108" s="105"/>
      <c r="Y108" s="105"/>
      <c r="AA108" s="118"/>
      <c r="AB108" s="118"/>
    </row>
    <row r="109" spans="18:28" ht="18" customHeight="1" x14ac:dyDescent="0.2">
      <c r="R109" s="105"/>
      <c r="S109" s="115" t="s">
        <v>381</v>
      </c>
      <c r="T109" s="65">
        <v>1</v>
      </c>
      <c r="V109" s="106" t="s">
        <v>352</v>
      </c>
      <c r="W109" s="105">
        <v>12</v>
      </c>
      <c r="X109" s="105"/>
      <c r="Y109" s="105"/>
      <c r="AA109" s="118"/>
      <c r="AB109" s="118"/>
    </row>
    <row r="110" spans="18:28" ht="18" customHeight="1" x14ac:dyDescent="0.2">
      <c r="R110" s="105"/>
      <c r="S110" s="115" t="s">
        <v>382</v>
      </c>
      <c r="T110" s="65">
        <v>1</v>
      </c>
      <c r="V110" s="106" t="s">
        <v>352</v>
      </c>
      <c r="W110" s="105">
        <v>14</v>
      </c>
      <c r="X110" s="105"/>
      <c r="Y110" s="105"/>
      <c r="AA110" s="118"/>
      <c r="AB110" s="118"/>
    </row>
    <row r="111" spans="18:28" ht="18" customHeight="1" x14ac:dyDescent="0.2">
      <c r="R111" s="105"/>
      <c r="S111" s="115" t="s">
        <v>383</v>
      </c>
      <c r="T111" s="65">
        <v>1</v>
      </c>
      <c r="V111" s="106" t="s">
        <v>352</v>
      </c>
      <c r="W111" s="105">
        <v>16</v>
      </c>
      <c r="X111" s="105"/>
      <c r="Y111" s="105"/>
      <c r="AA111" s="118"/>
      <c r="AB111" s="118"/>
    </row>
    <row r="112" spans="18:28" ht="18" customHeight="1" x14ac:dyDescent="0.2">
      <c r="R112" s="105"/>
      <c r="S112" s="115" t="s">
        <v>384</v>
      </c>
      <c r="T112" s="65">
        <v>1</v>
      </c>
      <c r="V112" s="106" t="s">
        <v>352</v>
      </c>
      <c r="W112" s="105">
        <v>20</v>
      </c>
      <c r="X112" s="105"/>
      <c r="Y112" s="105"/>
      <c r="AA112" s="118"/>
      <c r="AB112" s="118"/>
    </row>
    <row r="113" spans="18:28" ht="18" customHeight="1" x14ac:dyDescent="0.2">
      <c r="R113" s="105"/>
      <c r="S113" s="115" t="s">
        <v>385</v>
      </c>
      <c r="T113" s="65">
        <v>1</v>
      </c>
      <c r="V113" s="106" t="s">
        <v>352</v>
      </c>
      <c r="W113" s="105">
        <v>24</v>
      </c>
      <c r="X113" s="105"/>
      <c r="Y113" s="105"/>
      <c r="AA113" s="118"/>
      <c r="AB113" s="118"/>
    </row>
    <row r="114" spans="18:28" ht="18" customHeight="1" x14ac:dyDescent="0.2">
      <c r="R114" s="105"/>
      <c r="S114" s="115" t="s">
        <v>386</v>
      </c>
      <c r="T114" s="65">
        <v>1</v>
      </c>
      <c r="V114" s="106" t="s">
        <v>352</v>
      </c>
      <c r="W114" s="105">
        <v>30</v>
      </c>
      <c r="X114" s="105"/>
      <c r="Y114" s="105"/>
      <c r="AA114" s="118"/>
      <c r="AB114" s="118"/>
    </row>
    <row r="115" spans="18:28" ht="18" customHeight="1" x14ac:dyDescent="0.2">
      <c r="R115" s="105"/>
      <c r="S115" s="115" t="s">
        <v>387</v>
      </c>
      <c r="T115" s="65">
        <v>1</v>
      </c>
      <c r="V115" s="106" t="s">
        <v>352</v>
      </c>
      <c r="W115" s="105">
        <v>40</v>
      </c>
      <c r="X115" s="105"/>
      <c r="Y115" s="105"/>
      <c r="AA115" s="118"/>
      <c r="AB115" s="118"/>
    </row>
    <row r="116" spans="18:28" ht="18" customHeight="1" x14ac:dyDescent="0.2">
      <c r="R116" s="105"/>
      <c r="S116" s="115" t="s">
        <v>388</v>
      </c>
      <c r="T116" s="65">
        <v>1</v>
      </c>
      <c r="V116" s="106" t="s">
        <v>352</v>
      </c>
      <c r="W116" s="105">
        <v>50</v>
      </c>
      <c r="X116" s="105"/>
      <c r="Y116" s="105"/>
      <c r="AA116" s="118"/>
      <c r="AB116" s="118"/>
    </row>
    <row r="117" spans="18:28" ht="18" customHeight="1" x14ac:dyDescent="0.2">
      <c r="R117" s="105"/>
      <c r="S117" s="115" t="s">
        <v>389</v>
      </c>
      <c r="T117" s="65">
        <v>1</v>
      </c>
      <c r="V117" s="106" t="s">
        <v>352</v>
      </c>
      <c r="W117" s="105">
        <v>60</v>
      </c>
      <c r="X117" s="105"/>
      <c r="Y117" s="105"/>
      <c r="AA117" s="118"/>
      <c r="AB117" s="118"/>
    </row>
    <row r="118" spans="18:28" ht="18" customHeight="1" x14ac:dyDescent="0.2">
      <c r="R118" s="105"/>
      <c r="S118" s="115" t="s">
        <v>390</v>
      </c>
      <c r="T118" s="65">
        <v>1</v>
      </c>
      <c r="V118" s="106" t="s">
        <v>352</v>
      </c>
      <c r="W118" s="105">
        <v>80</v>
      </c>
      <c r="X118" s="105"/>
      <c r="Y118" s="105"/>
      <c r="AA118" s="118"/>
      <c r="AB118" s="118"/>
    </row>
    <row r="119" spans="18:28" ht="18" customHeight="1" x14ac:dyDescent="0.2">
      <c r="R119" s="105"/>
      <c r="S119" s="115" t="s">
        <v>391</v>
      </c>
      <c r="T119" s="65">
        <v>1</v>
      </c>
      <c r="V119" s="106" t="s">
        <v>352</v>
      </c>
      <c r="W119" s="105">
        <v>100</v>
      </c>
      <c r="X119" s="105"/>
      <c r="Y119" s="105"/>
      <c r="AA119" s="118"/>
      <c r="AB119" s="118"/>
    </row>
    <row r="120" spans="18:28" ht="18" customHeight="1" x14ac:dyDescent="0.2">
      <c r="R120" s="105" t="s">
        <v>199</v>
      </c>
      <c r="S120" s="115" t="s">
        <v>392</v>
      </c>
      <c r="T120" s="65">
        <v>1</v>
      </c>
      <c r="V120" s="106" t="s">
        <v>299</v>
      </c>
      <c r="W120" s="105">
        <v>2</v>
      </c>
      <c r="X120" s="105"/>
      <c r="Y120" s="105"/>
      <c r="AA120" s="106"/>
      <c r="AB120" s="105"/>
    </row>
    <row r="121" spans="18:28" ht="18" customHeight="1" x14ac:dyDescent="0.2">
      <c r="R121" s="105" t="s">
        <v>199</v>
      </c>
      <c r="S121" s="115" t="s">
        <v>393</v>
      </c>
      <c r="T121" s="65">
        <v>1</v>
      </c>
      <c r="V121" s="106" t="s">
        <v>301</v>
      </c>
      <c r="W121" s="105">
        <v>2</v>
      </c>
      <c r="X121" s="105"/>
      <c r="Y121" s="105"/>
      <c r="AA121" s="106"/>
      <c r="AB121" s="105"/>
    </row>
    <row r="122" spans="18:28" ht="18" customHeight="1" x14ac:dyDescent="0.2">
      <c r="R122" s="105" t="s">
        <v>199</v>
      </c>
      <c r="S122" s="115" t="s">
        <v>394</v>
      </c>
      <c r="T122" s="65">
        <v>1</v>
      </c>
      <c r="V122" s="106" t="s">
        <v>303</v>
      </c>
      <c r="W122" s="105">
        <v>2</v>
      </c>
      <c r="X122" s="105"/>
      <c r="Y122" s="105"/>
      <c r="AA122" s="106"/>
      <c r="AB122" s="105"/>
    </row>
    <row r="123" spans="18:28" ht="18" customHeight="1" x14ac:dyDescent="0.2">
      <c r="R123" s="105" t="s">
        <v>199</v>
      </c>
      <c r="S123" s="115" t="s">
        <v>395</v>
      </c>
      <c r="T123" s="65">
        <v>1</v>
      </c>
      <c r="V123" s="106" t="s">
        <v>305</v>
      </c>
      <c r="W123" s="105">
        <v>2</v>
      </c>
      <c r="X123" s="105"/>
      <c r="Y123" s="105"/>
      <c r="AA123" s="106"/>
      <c r="AB123" s="105"/>
    </row>
    <row r="124" spans="18:28" ht="18" customHeight="1" x14ac:dyDescent="0.2">
      <c r="R124" s="105" t="s">
        <v>199</v>
      </c>
      <c r="S124" s="115" t="s">
        <v>103</v>
      </c>
      <c r="T124" s="65">
        <v>1</v>
      </c>
      <c r="V124" s="106" t="s">
        <v>307</v>
      </c>
      <c r="W124" s="105">
        <v>2</v>
      </c>
      <c r="X124" s="105"/>
      <c r="Y124" s="105"/>
      <c r="AA124" s="106"/>
      <c r="AB124" s="105"/>
    </row>
    <row r="125" spans="18:28" ht="18" customHeight="1" x14ac:dyDescent="0.2">
      <c r="R125" s="105" t="s">
        <v>199</v>
      </c>
      <c r="S125" s="115" t="s">
        <v>396</v>
      </c>
      <c r="T125" s="65">
        <v>1</v>
      </c>
      <c r="V125" s="106" t="s">
        <v>309</v>
      </c>
      <c r="W125" s="105">
        <v>2</v>
      </c>
      <c r="X125" s="105"/>
      <c r="Y125" s="105"/>
      <c r="AA125" s="106"/>
      <c r="AB125" s="105"/>
    </row>
    <row r="126" spans="18:28" ht="18" customHeight="1" x14ac:dyDescent="0.2">
      <c r="R126" s="105" t="s">
        <v>199</v>
      </c>
      <c r="S126" s="115" t="s">
        <v>397</v>
      </c>
      <c r="T126" s="65">
        <v>1</v>
      </c>
      <c r="V126" s="106" t="s">
        <v>311</v>
      </c>
      <c r="W126" s="105">
        <v>2</v>
      </c>
      <c r="X126" s="105"/>
      <c r="Y126" s="105"/>
      <c r="AA126" s="106"/>
      <c r="AB126" s="105"/>
    </row>
    <row r="127" spans="18:28" ht="18" customHeight="1" x14ac:dyDescent="0.2">
      <c r="R127" s="105" t="s">
        <v>199</v>
      </c>
      <c r="S127" s="115" t="s">
        <v>398</v>
      </c>
      <c r="T127" s="65">
        <v>1</v>
      </c>
      <c r="V127" s="106" t="s">
        <v>313</v>
      </c>
      <c r="W127" s="105">
        <v>2</v>
      </c>
      <c r="X127" s="105"/>
      <c r="Y127" s="105"/>
      <c r="AA127" s="106"/>
      <c r="AB127" s="105"/>
    </row>
    <row r="128" spans="18:28" ht="18" customHeight="1" x14ac:dyDescent="0.2">
      <c r="R128" s="105" t="s">
        <v>199</v>
      </c>
      <c r="S128" s="115" t="s">
        <v>399</v>
      </c>
      <c r="T128" s="65">
        <v>1</v>
      </c>
      <c r="V128" s="106" t="s">
        <v>315</v>
      </c>
      <c r="W128" s="105">
        <v>2</v>
      </c>
      <c r="X128" s="105"/>
      <c r="Y128" s="105"/>
      <c r="AA128" s="106"/>
      <c r="AB128" s="105"/>
    </row>
    <row r="129" spans="18:28" ht="18" customHeight="1" x14ac:dyDescent="0.2">
      <c r="R129" s="105" t="s">
        <v>199</v>
      </c>
      <c r="S129" s="115" t="s">
        <v>400</v>
      </c>
      <c r="T129" s="65">
        <v>1</v>
      </c>
      <c r="V129" s="106" t="s">
        <v>317</v>
      </c>
      <c r="W129" s="105">
        <v>2</v>
      </c>
      <c r="X129" s="105"/>
      <c r="Y129" s="105"/>
      <c r="AA129" s="106"/>
      <c r="AB129" s="105"/>
    </row>
    <row r="130" spans="18:28" ht="18" customHeight="1" x14ac:dyDescent="0.2">
      <c r="R130" s="105" t="s">
        <v>199</v>
      </c>
      <c r="S130" s="115" t="s">
        <v>401</v>
      </c>
      <c r="T130" s="65">
        <v>1</v>
      </c>
      <c r="V130" s="106" t="s">
        <v>319</v>
      </c>
      <c r="W130" s="105">
        <v>2</v>
      </c>
      <c r="X130" s="105"/>
      <c r="Y130" s="105"/>
      <c r="AA130" s="106"/>
      <c r="AB130" s="105"/>
    </row>
    <row r="131" spans="18:28" ht="18" customHeight="1" x14ac:dyDescent="0.2">
      <c r="R131" s="105" t="s">
        <v>199</v>
      </c>
      <c r="S131" s="115" t="s">
        <v>402</v>
      </c>
      <c r="T131" s="65">
        <v>1</v>
      </c>
      <c r="V131" s="106" t="s">
        <v>321</v>
      </c>
      <c r="W131" s="105">
        <v>2</v>
      </c>
      <c r="X131" s="105"/>
      <c r="Y131" s="105"/>
      <c r="AA131" s="106"/>
      <c r="AB131" s="105"/>
    </row>
    <row r="132" spans="18:28" ht="18" customHeight="1" x14ac:dyDescent="0.2">
      <c r="R132" s="105" t="s">
        <v>199</v>
      </c>
      <c r="S132" s="115" t="s">
        <v>403</v>
      </c>
      <c r="T132" s="65">
        <v>1</v>
      </c>
      <c r="V132" s="106" t="s">
        <v>323</v>
      </c>
      <c r="W132" s="105">
        <v>2</v>
      </c>
      <c r="X132" s="105"/>
      <c r="Y132" s="105"/>
      <c r="AA132" s="106"/>
      <c r="AB132" s="105"/>
    </row>
    <row r="133" spans="18:28" ht="18" customHeight="1" x14ac:dyDescent="0.2">
      <c r="R133" s="105" t="s">
        <v>199</v>
      </c>
      <c r="S133" s="115" t="s">
        <v>404</v>
      </c>
      <c r="T133" s="65">
        <v>1</v>
      </c>
      <c r="V133" s="106" t="s">
        <v>325</v>
      </c>
      <c r="W133" s="105">
        <v>2</v>
      </c>
      <c r="X133" s="105"/>
      <c r="Y133" s="105"/>
      <c r="AA133" s="106"/>
      <c r="AB133" s="105"/>
    </row>
    <row r="134" spans="18:28" ht="18" customHeight="1" x14ac:dyDescent="0.2">
      <c r="R134" s="105" t="s">
        <v>199</v>
      </c>
      <c r="S134" s="115" t="s">
        <v>405</v>
      </c>
      <c r="T134" s="65">
        <v>1</v>
      </c>
      <c r="V134" s="106" t="s">
        <v>327</v>
      </c>
      <c r="W134" s="105">
        <v>2</v>
      </c>
      <c r="X134" s="105"/>
      <c r="Y134" s="105"/>
      <c r="AA134" s="106"/>
      <c r="AB134" s="105"/>
    </row>
    <row r="135" spans="18:28" ht="18" customHeight="1" x14ac:dyDescent="0.2">
      <c r="R135" s="105" t="s">
        <v>199</v>
      </c>
      <c r="S135" s="115" t="s">
        <v>406</v>
      </c>
      <c r="T135" s="65">
        <v>1</v>
      </c>
      <c r="V135" s="106" t="s">
        <v>407</v>
      </c>
      <c r="W135" s="105">
        <v>2</v>
      </c>
      <c r="X135" s="105"/>
      <c r="Y135" s="105"/>
      <c r="AA135" s="106"/>
      <c r="AB135" s="105"/>
    </row>
    <row r="136" spans="18:28" ht="18" customHeight="1" x14ac:dyDescent="0.2">
      <c r="R136" s="105" t="s">
        <v>209</v>
      </c>
      <c r="S136" s="115" t="s">
        <v>392</v>
      </c>
      <c r="T136" s="65">
        <v>1</v>
      </c>
      <c r="V136" s="106" t="s">
        <v>299</v>
      </c>
      <c r="W136" s="105">
        <v>2</v>
      </c>
      <c r="X136" s="105"/>
      <c r="Y136" s="105"/>
      <c r="AA136" s="106" t="s">
        <v>299</v>
      </c>
      <c r="AB136" s="105">
        <v>2</v>
      </c>
    </row>
    <row r="137" spans="18:28" ht="18" customHeight="1" x14ac:dyDescent="0.2">
      <c r="R137" s="105" t="s">
        <v>209</v>
      </c>
      <c r="S137" s="115" t="s">
        <v>393</v>
      </c>
      <c r="T137" s="65">
        <v>1</v>
      </c>
      <c r="V137" s="106" t="s">
        <v>301</v>
      </c>
      <c r="W137" s="105">
        <v>2</v>
      </c>
      <c r="X137" s="105"/>
      <c r="Y137" s="105"/>
      <c r="AA137" s="106" t="s">
        <v>301</v>
      </c>
      <c r="AB137" s="105">
        <v>2</v>
      </c>
    </row>
    <row r="138" spans="18:28" ht="18" customHeight="1" x14ac:dyDescent="0.2">
      <c r="R138" s="105" t="s">
        <v>209</v>
      </c>
      <c r="S138" s="115" t="s">
        <v>394</v>
      </c>
      <c r="T138" s="65">
        <v>1</v>
      </c>
      <c r="V138" s="106" t="s">
        <v>303</v>
      </c>
      <c r="W138" s="105">
        <v>2</v>
      </c>
      <c r="X138" s="105"/>
      <c r="Y138" s="105"/>
      <c r="AA138" s="106" t="s">
        <v>303</v>
      </c>
      <c r="AB138" s="105">
        <v>2</v>
      </c>
    </row>
    <row r="139" spans="18:28" ht="18" customHeight="1" x14ac:dyDescent="0.2">
      <c r="R139" s="105" t="s">
        <v>209</v>
      </c>
      <c r="S139" s="115" t="s">
        <v>395</v>
      </c>
      <c r="T139" s="65">
        <v>1</v>
      </c>
      <c r="V139" s="106" t="s">
        <v>305</v>
      </c>
      <c r="W139" s="105">
        <v>2</v>
      </c>
      <c r="X139" s="105"/>
      <c r="Y139" s="105"/>
      <c r="AA139" s="106" t="s">
        <v>305</v>
      </c>
      <c r="AB139" s="105">
        <v>2</v>
      </c>
    </row>
    <row r="140" spans="18:28" ht="18" customHeight="1" x14ac:dyDescent="0.2">
      <c r="R140" s="105" t="s">
        <v>209</v>
      </c>
      <c r="S140" s="115" t="s">
        <v>103</v>
      </c>
      <c r="T140" s="65">
        <v>1</v>
      </c>
      <c r="V140" s="106" t="s">
        <v>307</v>
      </c>
      <c r="W140" s="105">
        <v>2</v>
      </c>
      <c r="X140" s="105"/>
      <c r="Y140" s="105"/>
      <c r="AA140" s="106" t="s">
        <v>307</v>
      </c>
      <c r="AB140" s="105">
        <v>2</v>
      </c>
    </row>
    <row r="141" spans="18:28" ht="18" customHeight="1" x14ac:dyDescent="0.2">
      <c r="R141" s="105" t="s">
        <v>209</v>
      </c>
      <c r="S141" s="115" t="s">
        <v>396</v>
      </c>
      <c r="T141" s="65">
        <v>1</v>
      </c>
      <c r="V141" s="106" t="s">
        <v>309</v>
      </c>
      <c r="W141" s="105">
        <v>2</v>
      </c>
      <c r="X141" s="105"/>
      <c r="Y141" s="105"/>
      <c r="AA141" s="106" t="s">
        <v>309</v>
      </c>
      <c r="AB141" s="105">
        <v>2</v>
      </c>
    </row>
    <row r="142" spans="18:28" ht="18" customHeight="1" x14ac:dyDescent="0.2">
      <c r="R142" s="105" t="s">
        <v>209</v>
      </c>
      <c r="S142" s="115" t="s">
        <v>397</v>
      </c>
      <c r="T142" s="65">
        <v>1</v>
      </c>
      <c r="V142" s="106" t="s">
        <v>311</v>
      </c>
      <c r="W142" s="105">
        <v>2</v>
      </c>
      <c r="X142" s="105"/>
      <c r="Y142" s="105"/>
      <c r="AA142" s="106" t="s">
        <v>311</v>
      </c>
      <c r="AB142" s="105">
        <v>2</v>
      </c>
    </row>
    <row r="143" spans="18:28" ht="18" customHeight="1" x14ac:dyDescent="0.2">
      <c r="R143" s="105" t="s">
        <v>209</v>
      </c>
      <c r="S143" s="115" t="s">
        <v>398</v>
      </c>
      <c r="T143" s="65">
        <v>1</v>
      </c>
      <c r="V143" s="106" t="s">
        <v>313</v>
      </c>
      <c r="W143" s="105">
        <v>2</v>
      </c>
      <c r="X143" s="105"/>
      <c r="Y143" s="105"/>
      <c r="AA143" s="106" t="s">
        <v>313</v>
      </c>
      <c r="AB143" s="105">
        <v>2</v>
      </c>
    </row>
    <row r="144" spans="18:28" ht="18" customHeight="1" x14ac:dyDescent="0.2">
      <c r="R144" s="105" t="s">
        <v>209</v>
      </c>
      <c r="S144" s="115" t="s">
        <v>399</v>
      </c>
      <c r="T144" s="65">
        <v>1</v>
      </c>
      <c r="V144" s="106" t="s">
        <v>315</v>
      </c>
      <c r="W144" s="105">
        <v>2</v>
      </c>
      <c r="X144" s="105"/>
      <c r="Y144" s="105"/>
      <c r="AA144" s="106" t="s">
        <v>315</v>
      </c>
      <c r="AB144" s="105">
        <v>2</v>
      </c>
    </row>
    <row r="145" spans="18:28" ht="18" customHeight="1" x14ac:dyDescent="0.2">
      <c r="R145" s="105" t="s">
        <v>209</v>
      </c>
      <c r="S145" s="115" t="s">
        <v>400</v>
      </c>
      <c r="T145" s="65">
        <v>1</v>
      </c>
      <c r="V145" s="106" t="s">
        <v>317</v>
      </c>
      <c r="W145" s="105">
        <v>2</v>
      </c>
      <c r="X145" s="105"/>
      <c r="Y145" s="105"/>
      <c r="AA145" s="106" t="s">
        <v>317</v>
      </c>
      <c r="AB145" s="105">
        <v>2</v>
      </c>
    </row>
    <row r="146" spans="18:28" ht="18" customHeight="1" x14ac:dyDescent="0.2">
      <c r="R146" s="105" t="s">
        <v>209</v>
      </c>
      <c r="S146" s="115" t="s">
        <v>401</v>
      </c>
      <c r="T146" s="65">
        <v>1</v>
      </c>
      <c r="V146" s="106" t="s">
        <v>319</v>
      </c>
      <c r="W146" s="105">
        <v>2</v>
      </c>
      <c r="X146" s="105"/>
      <c r="Y146" s="105"/>
      <c r="AA146" s="106" t="s">
        <v>319</v>
      </c>
      <c r="AB146" s="105">
        <v>2</v>
      </c>
    </row>
    <row r="147" spans="18:28" ht="18" customHeight="1" x14ac:dyDescent="0.2">
      <c r="R147" s="105" t="s">
        <v>209</v>
      </c>
      <c r="S147" s="115" t="s">
        <v>402</v>
      </c>
      <c r="T147" s="65">
        <v>1</v>
      </c>
      <c r="V147" s="106" t="s">
        <v>321</v>
      </c>
      <c r="W147" s="105">
        <v>2</v>
      </c>
      <c r="X147" s="105"/>
      <c r="Y147" s="105"/>
      <c r="AA147" s="106" t="s">
        <v>321</v>
      </c>
      <c r="AB147" s="105">
        <v>2</v>
      </c>
    </row>
    <row r="148" spans="18:28" ht="18" customHeight="1" x14ac:dyDescent="0.2">
      <c r="R148" s="105" t="s">
        <v>209</v>
      </c>
      <c r="S148" s="115" t="s">
        <v>403</v>
      </c>
      <c r="T148" s="65">
        <v>1</v>
      </c>
      <c r="V148" s="106" t="s">
        <v>323</v>
      </c>
      <c r="W148" s="105">
        <v>2</v>
      </c>
      <c r="X148" s="105"/>
      <c r="Y148" s="105"/>
      <c r="AA148" s="106" t="s">
        <v>323</v>
      </c>
      <c r="AB148" s="105">
        <v>2</v>
      </c>
    </row>
    <row r="149" spans="18:28" ht="18" customHeight="1" x14ac:dyDescent="0.2">
      <c r="R149" s="105" t="s">
        <v>209</v>
      </c>
      <c r="S149" s="115" t="s">
        <v>404</v>
      </c>
      <c r="T149" s="65">
        <v>1</v>
      </c>
      <c r="V149" s="106" t="s">
        <v>325</v>
      </c>
      <c r="W149" s="105">
        <v>2</v>
      </c>
      <c r="X149" s="105"/>
      <c r="Y149" s="105"/>
      <c r="AA149" s="106" t="s">
        <v>325</v>
      </c>
      <c r="AB149" s="105">
        <v>2</v>
      </c>
    </row>
    <row r="150" spans="18:28" ht="18" customHeight="1" x14ac:dyDescent="0.2">
      <c r="R150" s="105" t="s">
        <v>209</v>
      </c>
      <c r="S150" s="115" t="s">
        <v>405</v>
      </c>
      <c r="T150" s="65">
        <v>1</v>
      </c>
      <c r="V150" s="106" t="s">
        <v>327</v>
      </c>
      <c r="W150" s="105">
        <v>2</v>
      </c>
      <c r="X150" s="105"/>
      <c r="Y150" s="105"/>
      <c r="AA150" s="106" t="s">
        <v>327</v>
      </c>
      <c r="AB150" s="105">
        <v>2</v>
      </c>
    </row>
    <row r="151" spans="18:28" ht="18" customHeight="1" x14ac:dyDescent="0.2">
      <c r="R151" s="105" t="s">
        <v>209</v>
      </c>
      <c r="S151" s="115" t="s">
        <v>406</v>
      </c>
      <c r="T151" s="65">
        <v>1</v>
      </c>
      <c r="V151" s="106" t="s">
        <v>407</v>
      </c>
      <c r="W151" s="105">
        <v>2</v>
      </c>
      <c r="X151" s="105"/>
      <c r="Y151" s="105"/>
      <c r="AA151" s="106" t="s">
        <v>407</v>
      </c>
      <c r="AB151" s="105">
        <v>2</v>
      </c>
    </row>
    <row r="152" spans="18:28" ht="18" customHeight="1" x14ac:dyDescent="0.2">
      <c r="R152" s="105" t="s">
        <v>1008</v>
      </c>
      <c r="S152" s="115" t="s">
        <v>392</v>
      </c>
      <c r="T152" s="65">
        <v>1</v>
      </c>
      <c r="V152" s="106" t="s">
        <v>299</v>
      </c>
      <c r="W152" s="105">
        <v>2</v>
      </c>
      <c r="X152" s="105"/>
      <c r="Y152" s="105"/>
      <c r="AA152" s="106"/>
      <c r="AB152" s="105"/>
    </row>
    <row r="153" spans="18:28" ht="18" customHeight="1" x14ac:dyDescent="0.2">
      <c r="R153" s="105" t="s">
        <v>1008</v>
      </c>
      <c r="S153" s="115" t="s">
        <v>393</v>
      </c>
      <c r="T153" s="65">
        <v>1</v>
      </c>
      <c r="V153" s="106" t="s">
        <v>301</v>
      </c>
      <c r="W153" s="105">
        <v>2</v>
      </c>
      <c r="X153" s="105"/>
      <c r="Y153" s="105"/>
      <c r="AA153" s="106"/>
      <c r="AB153" s="105"/>
    </row>
    <row r="154" spans="18:28" ht="18" customHeight="1" x14ac:dyDescent="0.2">
      <c r="R154" s="105" t="s">
        <v>1008</v>
      </c>
      <c r="S154" s="115" t="s">
        <v>394</v>
      </c>
      <c r="T154" s="65">
        <v>1</v>
      </c>
      <c r="V154" s="106" t="s">
        <v>303</v>
      </c>
      <c r="W154" s="105">
        <v>2</v>
      </c>
      <c r="X154" s="105"/>
      <c r="Y154" s="105"/>
      <c r="AA154" s="106"/>
      <c r="AB154" s="105"/>
    </row>
    <row r="155" spans="18:28" ht="18" customHeight="1" x14ac:dyDescent="0.2">
      <c r="R155" s="105" t="s">
        <v>1008</v>
      </c>
      <c r="S155" s="115" t="s">
        <v>395</v>
      </c>
      <c r="T155" s="65">
        <v>1</v>
      </c>
      <c r="V155" s="106" t="s">
        <v>305</v>
      </c>
      <c r="W155" s="105">
        <v>2</v>
      </c>
      <c r="X155" s="105"/>
      <c r="Y155" s="105"/>
      <c r="AA155" s="106"/>
      <c r="AB155" s="105"/>
    </row>
    <row r="156" spans="18:28" ht="18" customHeight="1" x14ac:dyDescent="0.2">
      <c r="R156" s="105" t="s">
        <v>1008</v>
      </c>
      <c r="S156" s="115" t="s">
        <v>103</v>
      </c>
      <c r="T156" s="65">
        <v>1</v>
      </c>
      <c r="V156" s="106" t="s">
        <v>307</v>
      </c>
      <c r="W156" s="105">
        <v>2</v>
      </c>
      <c r="X156" s="105"/>
      <c r="Y156" s="105"/>
      <c r="AA156" s="106"/>
      <c r="AB156" s="105"/>
    </row>
    <row r="157" spans="18:28" ht="18" customHeight="1" x14ac:dyDescent="0.2">
      <c r="R157" s="105" t="s">
        <v>1008</v>
      </c>
      <c r="S157" s="115" t="s">
        <v>396</v>
      </c>
      <c r="T157" s="65">
        <v>1</v>
      </c>
      <c r="V157" s="106" t="s">
        <v>309</v>
      </c>
      <c r="W157" s="105">
        <v>2</v>
      </c>
      <c r="X157" s="105"/>
      <c r="Y157" s="105"/>
      <c r="AA157" s="106"/>
      <c r="AB157" s="105"/>
    </row>
    <row r="158" spans="18:28" ht="18" customHeight="1" x14ac:dyDescent="0.2">
      <c r="R158" s="105" t="s">
        <v>1008</v>
      </c>
      <c r="S158" s="115" t="s">
        <v>397</v>
      </c>
      <c r="T158" s="65">
        <v>1</v>
      </c>
      <c r="V158" s="106" t="s">
        <v>311</v>
      </c>
      <c r="W158" s="105">
        <v>2</v>
      </c>
      <c r="X158" s="105"/>
      <c r="Y158" s="105"/>
      <c r="AA158" s="106"/>
      <c r="AB158" s="105"/>
    </row>
    <row r="159" spans="18:28" ht="18" customHeight="1" x14ac:dyDescent="0.2">
      <c r="R159" s="105" t="s">
        <v>1008</v>
      </c>
      <c r="S159" s="115" t="s">
        <v>398</v>
      </c>
      <c r="T159" s="65">
        <v>1</v>
      </c>
      <c r="V159" s="106" t="s">
        <v>313</v>
      </c>
      <c r="W159" s="105">
        <v>2</v>
      </c>
      <c r="X159" s="105"/>
      <c r="Y159" s="105"/>
      <c r="AA159" s="106"/>
      <c r="AB159" s="105"/>
    </row>
    <row r="160" spans="18:28" ht="18" customHeight="1" x14ac:dyDescent="0.2">
      <c r="R160" s="105" t="s">
        <v>1008</v>
      </c>
      <c r="S160" s="115" t="s">
        <v>399</v>
      </c>
      <c r="T160" s="65">
        <v>1</v>
      </c>
      <c r="V160" s="106" t="s">
        <v>315</v>
      </c>
      <c r="W160" s="105">
        <v>2</v>
      </c>
      <c r="X160" s="105"/>
      <c r="Y160" s="105"/>
      <c r="AA160" s="106"/>
      <c r="AB160" s="105"/>
    </row>
    <row r="161" spans="18:28" ht="18" customHeight="1" x14ac:dyDescent="0.2">
      <c r="R161" s="105" t="s">
        <v>1008</v>
      </c>
      <c r="S161" s="115" t="s">
        <v>400</v>
      </c>
      <c r="T161" s="65">
        <v>1</v>
      </c>
      <c r="V161" s="106" t="s">
        <v>317</v>
      </c>
      <c r="W161" s="105">
        <v>2</v>
      </c>
      <c r="X161" s="105"/>
      <c r="Y161" s="105"/>
      <c r="AA161" s="106"/>
      <c r="AB161" s="105"/>
    </row>
    <row r="162" spans="18:28" ht="18" customHeight="1" x14ac:dyDescent="0.2">
      <c r="R162" s="105" t="s">
        <v>1008</v>
      </c>
      <c r="S162" s="115" t="s">
        <v>401</v>
      </c>
      <c r="T162" s="65">
        <v>1</v>
      </c>
      <c r="V162" s="106" t="s">
        <v>319</v>
      </c>
      <c r="W162" s="105">
        <v>2</v>
      </c>
      <c r="X162" s="105"/>
      <c r="Y162" s="105"/>
      <c r="AA162" s="106"/>
      <c r="AB162" s="105"/>
    </row>
    <row r="163" spans="18:28" ht="18" customHeight="1" x14ac:dyDescent="0.2">
      <c r="R163" s="105" t="s">
        <v>1008</v>
      </c>
      <c r="S163" s="115" t="s">
        <v>402</v>
      </c>
      <c r="T163" s="65">
        <v>1</v>
      </c>
      <c r="V163" s="106" t="s">
        <v>321</v>
      </c>
      <c r="W163" s="105">
        <v>2</v>
      </c>
      <c r="X163" s="105"/>
      <c r="Y163" s="105"/>
      <c r="AA163" s="106"/>
      <c r="AB163" s="105"/>
    </row>
    <row r="164" spans="18:28" ht="18" customHeight="1" x14ac:dyDescent="0.2">
      <c r="R164" s="105" t="s">
        <v>1008</v>
      </c>
      <c r="S164" s="115" t="s">
        <v>403</v>
      </c>
      <c r="T164" s="65">
        <v>1</v>
      </c>
      <c r="V164" s="106" t="s">
        <v>323</v>
      </c>
      <c r="W164" s="105">
        <v>2</v>
      </c>
      <c r="X164" s="105"/>
      <c r="Y164" s="105"/>
      <c r="AA164" s="106"/>
      <c r="AB164" s="105"/>
    </row>
    <row r="165" spans="18:28" ht="18" customHeight="1" x14ac:dyDescent="0.2">
      <c r="R165" s="105" t="s">
        <v>1008</v>
      </c>
      <c r="S165" s="115" t="s">
        <v>404</v>
      </c>
      <c r="T165" s="65">
        <v>1</v>
      </c>
      <c r="V165" s="106" t="s">
        <v>325</v>
      </c>
      <c r="W165" s="105">
        <v>2</v>
      </c>
      <c r="X165" s="105"/>
      <c r="Y165" s="105"/>
      <c r="AA165" s="106"/>
      <c r="AB165" s="105"/>
    </row>
    <row r="166" spans="18:28" ht="18" customHeight="1" x14ac:dyDescent="0.2">
      <c r="R166" s="105" t="s">
        <v>1008</v>
      </c>
      <c r="S166" s="115" t="s">
        <v>405</v>
      </c>
      <c r="T166" s="65">
        <v>1</v>
      </c>
      <c r="V166" s="106" t="s">
        <v>327</v>
      </c>
      <c r="W166" s="105">
        <v>2</v>
      </c>
      <c r="X166" s="105"/>
      <c r="Y166" s="105"/>
      <c r="AA166" s="106"/>
      <c r="AB166" s="105"/>
    </row>
    <row r="167" spans="18:28" ht="18" customHeight="1" x14ac:dyDescent="0.2">
      <c r="R167" s="105" t="s">
        <v>1008</v>
      </c>
      <c r="S167" s="115" t="s">
        <v>406</v>
      </c>
      <c r="T167" s="65">
        <v>1</v>
      </c>
      <c r="V167" s="106" t="s">
        <v>407</v>
      </c>
      <c r="W167" s="105">
        <v>2</v>
      </c>
      <c r="X167" s="105"/>
      <c r="Y167" s="105"/>
      <c r="AA167" s="106"/>
      <c r="AB167" s="105"/>
    </row>
    <row r="168" spans="18:28" ht="18" customHeight="1" x14ac:dyDescent="0.2">
      <c r="R168" s="105"/>
      <c r="S168" s="115" t="s">
        <v>408</v>
      </c>
      <c r="T168" s="65">
        <v>1</v>
      </c>
      <c r="V168" s="106" t="s">
        <v>352</v>
      </c>
      <c r="W168" s="105">
        <v>2</v>
      </c>
      <c r="X168" s="105"/>
      <c r="Y168" s="105"/>
      <c r="AA168" s="106" t="s">
        <v>352</v>
      </c>
      <c r="AB168" s="105">
        <v>2</v>
      </c>
    </row>
    <row r="169" spans="18:28" ht="18" customHeight="1" x14ac:dyDescent="0.2">
      <c r="R169" s="105"/>
      <c r="S169" s="115" t="s">
        <v>410</v>
      </c>
      <c r="T169" s="65">
        <v>1</v>
      </c>
      <c r="V169" s="106" t="s">
        <v>299</v>
      </c>
      <c r="W169" s="105">
        <v>2</v>
      </c>
      <c r="X169" s="105"/>
      <c r="Y169" s="105"/>
      <c r="AA169" s="106" t="s">
        <v>299</v>
      </c>
      <c r="AB169" s="105">
        <v>2</v>
      </c>
    </row>
    <row r="170" spans="18:28" ht="18" customHeight="1" x14ac:dyDescent="0.2">
      <c r="R170" s="105"/>
      <c r="S170" s="115" t="s">
        <v>411</v>
      </c>
      <c r="T170" s="65">
        <v>1</v>
      </c>
      <c r="V170" s="106" t="s">
        <v>301</v>
      </c>
      <c r="W170" s="105">
        <v>2</v>
      </c>
      <c r="X170" s="105"/>
      <c r="Y170" s="105"/>
      <c r="AA170" s="106" t="s">
        <v>301</v>
      </c>
      <c r="AB170" s="105">
        <v>2</v>
      </c>
    </row>
    <row r="171" spans="18:28" ht="18" customHeight="1" x14ac:dyDescent="0.2">
      <c r="R171" s="105"/>
      <c r="S171" s="115" t="s">
        <v>413</v>
      </c>
      <c r="T171" s="65">
        <v>1</v>
      </c>
      <c r="V171" s="106" t="s">
        <v>303</v>
      </c>
      <c r="W171" s="105">
        <v>2</v>
      </c>
      <c r="X171" s="105"/>
      <c r="Y171" s="105"/>
      <c r="AA171" s="106" t="s">
        <v>303</v>
      </c>
      <c r="AB171" s="105">
        <v>2</v>
      </c>
    </row>
    <row r="172" spans="18:28" ht="18" customHeight="1" x14ac:dyDescent="0.2">
      <c r="R172" s="105"/>
      <c r="S172" s="115" t="s">
        <v>415</v>
      </c>
      <c r="T172" s="65">
        <v>1</v>
      </c>
      <c r="V172" s="106" t="s">
        <v>305</v>
      </c>
      <c r="W172" s="105">
        <v>2</v>
      </c>
      <c r="X172" s="105"/>
      <c r="Y172" s="105"/>
      <c r="AA172" s="106" t="s">
        <v>305</v>
      </c>
      <c r="AB172" s="105">
        <v>2</v>
      </c>
    </row>
    <row r="173" spans="18:28" ht="18" customHeight="1" x14ac:dyDescent="0.2">
      <c r="R173" s="105"/>
      <c r="S173" s="115" t="s">
        <v>416</v>
      </c>
      <c r="T173" s="65">
        <v>1</v>
      </c>
      <c r="V173" s="106" t="s">
        <v>307</v>
      </c>
      <c r="W173" s="105">
        <v>2</v>
      </c>
      <c r="X173" s="105"/>
      <c r="Y173" s="105"/>
      <c r="AA173" s="106" t="s">
        <v>307</v>
      </c>
      <c r="AB173" s="105">
        <v>2</v>
      </c>
    </row>
    <row r="174" spans="18:28" ht="18" customHeight="1" x14ac:dyDescent="0.2">
      <c r="R174" s="105"/>
      <c r="S174" s="115" t="s">
        <v>417</v>
      </c>
      <c r="T174" s="65">
        <v>1</v>
      </c>
      <c r="V174" s="106" t="s">
        <v>309</v>
      </c>
      <c r="W174" s="105">
        <v>2</v>
      </c>
      <c r="X174" s="105"/>
      <c r="Y174" s="105"/>
      <c r="AA174" s="106" t="s">
        <v>309</v>
      </c>
      <c r="AB174" s="105">
        <v>2</v>
      </c>
    </row>
    <row r="175" spans="18:28" ht="18" customHeight="1" x14ac:dyDescent="0.2">
      <c r="R175" s="105"/>
      <c r="S175" s="115" t="s">
        <v>418</v>
      </c>
      <c r="T175" s="65">
        <v>1</v>
      </c>
      <c r="V175" s="106" t="s">
        <v>311</v>
      </c>
      <c r="W175" s="105">
        <v>2</v>
      </c>
      <c r="X175" s="105"/>
      <c r="Y175" s="105"/>
      <c r="AA175" s="106" t="s">
        <v>311</v>
      </c>
      <c r="AB175" s="105">
        <v>2</v>
      </c>
    </row>
    <row r="176" spans="18:28" ht="18" customHeight="1" x14ac:dyDescent="0.2">
      <c r="R176" s="105"/>
      <c r="S176" s="115" t="s">
        <v>419</v>
      </c>
      <c r="T176" s="65">
        <v>1</v>
      </c>
      <c r="V176" s="106" t="s">
        <v>313</v>
      </c>
      <c r="W176" s="105">
        <v>2</v>
      </c>
      <c r="X176" s="105"/>
      <c r="Y176" s="105"/>
      <c r="AA176" s="106" t="s">
        <v>313</v>
      </c>
      <c r="AB176" s="105">
        <v>2</v>
      </c>
    </row>
    <row r="177" spans="18:28" ht="18" customHeight="1" x14ac:dyDescent="0.2">
      <c r="R177" s="105"/>
      <c r="S177" s="115" t="s">
        <v>420</v>
      </c>
      <c r="T177" s="65">
        <v>1</v>
      </c>
      <c r="V177" s="106" t="s">
        <v>315</v>
      </c>
      <c r="W177" s="105">
        <v>2</v>
      </c>
      <c r="X177" s="105"/>
      <c r="Y177" s="105"/>
      <c r="AA177" s="106" t="s">
        <v>315</v>
      </c>
      <c r="AB177" s="105">
        <v>2</v>
      </c>
    </row>
    <row r="178" spans="18:28" ht="18" customHeight="1" x14ac:dyDescent="0.2">
      <c r="R178" s="105"/>
      <c r="S178" s="115" t="s">
        <v>421</v>
      </c>
      <c r="T178" s="65">
        <v>1</v>
      </c>
      <c r="V178" s="106" t="s">
        <v>317</v>
      </c>
      <c r="W178" s="105">
        <v>2</v>
      </c>
      <c r="X178" s="105"/>
      <c r="Y178" s="105"/>
      <c r="AA178" s="106" t="s">
        <v>317</v>
      </c>
      <c r="AB178" s="105">
        <v>2</v>
      </c>
    </row>
    <row r="179" spans="18:28" ht="18" customHeight="1" x14ac:dyDescent="0.2">
      <c r="R179" s="105"/>
      <c r="S179" s="115" t="s">
        <v>422</v>
      </c>
      <c r="T179" s="65">
        <v>1</v>
      </c>
      <c r="V179" s="106" t="s">
        <v>319</v>
      </c>
      <c r="W179" s="105">
        <v>2</v>
      </c>
      <c r="X179" s="105"/>
      <c r="Y179" s="105"/>
      <c r="AA179" s="106" t="s">
        <v>319</v>
      </c>
      <c r="AB179" s="105">
        <v>2</v>
      </c>
    </row>
    <row r="180" spans="18:28" ht="18" customHeight="1" x14ac:dyDescent="0.2">
      <c r="R180" s="105"/>
      <c r="S180" s="115" t="s">
        <v>423</v>
      </c>
      <c r="T180" s="65">
        <v>1</v>
      </c>
      <c r="V180" s="106" t="s">
        <v>321</v>
      </c>
      <c r="W180" s="105">
        <v>2</v>
      </c>
      <c r="X180" s="105"/>
      <c r="Y180" s="105"/>
      <c r="AA180" s="106" t="s">
        <v>321</v>
      </c>
      <c r="AB180" s="105">
        <v>2</v>
      </c>
    </row>
    <row r="181" spans="18:28" ht="18" customHeight="1" x14ac:dyDescent="0.2">
      <c r="R181" s="105"/>
      <c r="S181" s="115" t="s">
        <v>424</v>
      </c>
      <c r="T181" s="65">
        <v>1</v>
      </c>
      <c r="V181" s="106" t="s">
        <v>323</v>
      </c>
      <c r="W181" s="105">
        <v>2</v>
      </c>
      <c r="X181" s="105"/>
      <c r="Y181" s="105"/>
      <c r="AA181" s="106" t="s">
        <v>323</v>
      </c>
      <c r="AB181" s="105">
        <v>2</v>
      </c>
    </row>
    <row r="182" spans="18:28" ht="18" customHeight="1" x14ac:dyDescent="0.2">
      <c r="R182" s="105"/>
      <c r="S182" s="115" t="s">
        <v>425</v>
      </c>
      <c r="T182" s="65">
        <v>1</v>
      </c>
      <c r="V182" s="106" t="s">
        <v>325</v>
      </c>
      <c r="W182" s="105">
        <v>2</v>
      </c>
      <c r="X182" s="105"/>
      <c r="Y182" s="105"/>
      <c r="AA182" s="106" t="s">
        <v>325</v>
      </c>
      <c r="AB182" s="105">
        <v>2</v>
      </c>
    </row>
  </sheetData>
  <mergeCells count="10">
    <mergeCell ref="K2:N2"/>
    <mergeCell ref="V1:Y1"/>
    <mergeCell ref="G1:J2"/>
    <mergeCell ref="AA1:AB1"/>
    <mergeCell ref="O2:P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714C-9C04-4AFF-A580-76EFF0A9A2A7}">
  <sheetPr>
    <tabColor theme="8" tint="0.79998168889431442"/>
  </sheetPr>
  <dimension ref="A1:AA33"/>
  <sheetViews>
    <sheetView workbookViewId="0">
      <selection activeCell="H31" sqref="H31"/>
    </sheetView>
  </sheetViews>
  <sheetFormatPr defaultColWidth="9" defaultRowHeight="18" customHeight="1" x14ac:dyDescent="0.3"/>
  <cols>
    <col min="1" max="2" width="40.625" style="6" customWidth="1"/>
    <col min="3" max="4" width="8.625" style="6" customWidth="1"/>
    <col min="5" max="5" width="27.375" style="3" bestFit="1" customWidth="1"/>
    <col min="6" max="6" width="9" style="3"/>
    <col min="7" max="7" width="21.125" style="3" bestFit="1" customWidth="1"/>
    <col min="8" max="8" width="16.5" style="3" bestFit="1" customWidth="1"/>
    <col min="9" max="9" width="15.5" style="3" bestFit="1" customWidth="1"/>
    <col min="10" max="11" width="10.625" style="3" customWidth="1"/>
    <col min="12" max="12" width="21.125" style="4" customWidth="1"/>
    <col min="13" max="13" width="10.625" style="4" customWidth="1"/>
    <col min="14" max="14" width="21.125" style="4" customWidth="1"/>
    <col min="15" max="15" width="10.625" style="4" customWidth="1"/>
    <col min="16" max="16" width="21.125" style="4" customWidth="1"/>
    <col min="17" max="17" width="9" style="3"/>
    <col min="18" max="18" width="21.125" style="3" customWidth="1"/>
    <col min="19" max="19" width="10.75" style="3" bestFit="1" customWidth="1"/>
    <col min="20" max="20" width="21.125" style="3" customWidth="1"/>
    <col min="21" max="21" width="9" style="3"/>
    <col min="22" max="22" width="21.125" style="3" customWidth="1"/>
    <col min="23" max="23" width="9" style="3"/>
    <col min="24" max="24" width="37.5" style="3" bestFit="1" customWidth="1"/>
    <col min="25" max="25" width="10.75" style="3" bestFit="1" customWidth="1"/>
    <col min="26" max="16384" width="9" style="3"/>
  </cols>
  <sheetData>
    <row r="1" spans="1:27" ht="12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90" t="s">
        <v>77</v>
      </c>
      <c r="G1" s="198" t="s">
        <v>214</v>
      </c>
      <c r="H1" s="198"/>
      <c r="I1" s="198"/>
      <c r="J1" s="4"/>
      <c r="L1" s="188" t="s">
        <v>215</v>
      </c>
      <c r="M1" s="188"/>
      <c r="N1" s="188" t="s">
        <v>216</v>
      </c>
      <c r="O1" s="188"/>
      <c r="P1" s="188" t="s">
        <v>217</v>
      </c>
      <c r="Q1" s="188"/>
      <c r="R1" s="188" t="s">
        <v>218</v>
      </c>
      <c r="S1" s="188"/>
      <c r="T1" s="188" t="s">
        <v>219</v>
      </c>
      <c r="U1" s="188"/>
      <c r="V1" s="188" t="s">
        <v>220</v>
      </c>
      <c r="W1" s="188"/>
      <c r="Z1" s="4"/>
      <c r="AA1" s="4"/>
    </row>
    <row r="2" spans="1:27" ht="12" x14ac:dyDescent="0.3">
      <c r="A2" s="189"/>
      <c r="B2" s="189"/>
      <c r="C2" s="189"/>
      <c r="D2" s="189"/>
      <c r="E2" s="189"/>
      <c r="G2" s="66" t="s">
        <v>202</v>
      </c>
      <c r="H2" s="67" t="s">
        <v>221</v>
      </c>
      <c r="I2" s="67" t="s">
        <v>222</v>
      </c>
      <c r="J2" s="68" t="s">
        <v>195</v>
      </c>
      <c r="L2" s="65" t="s">
        <v>202</v>
      </c>
      <c r="M2" s="65" t="s">
        <v>194</v>
      </c>
      <c r="N2" s="65" t="s">
        <v>202</v>
      </c>
      <c r="O2" s="65" t="s">
        <v>194</v>
      </c>
      <c r="P2" s="65" t="s">
        <v>202</v>
      </c>
      <c r="Q2" s="65" t="s">
        <v>194</v>
      </c>
      <c r="R2" s="65" t="s">
        <v>202</v>
      </c>
      <c r="S2" s="65" t="s">
        <v>194</v>
      </c>
      <c r="T2" s="65" t="s">
        <v>202</v>
      </c>
      <c r="U2" s="65" t="s">
        <v>194</v>
      </c>
      <c r="V2" s="65" t="s">
        <v>202</v>
      </c>
      <c r="W2" s="65" t="s">
        <v>194</v>
      </c>
      <c r="X2" s="4"/>
      <c r="Y2" s="4"/>
      <c r="Z2" s="4"/>
      <c r="AA2" s="4"/>
    </row>
    <row r="3" spans="1:27" ht="12.75" thickBot="1" x14ac:dyDescent="0.25">
      <c r="A3" s="69" t="s">
        <v>4</v>
      </c>
      <c r="B3" s="69"/>
      <c r="C3" s="69"/>
      <c r="D3" s="70"/>
      <c r="E3" s="71"/>
      <c r="G3" s="72" t="s">
        <v>114</v>
      </c>
      <c r="H3" s="73" t="s">
        <v>223</v>
      </c>
      <c r="I3" s="73" t="s">
        <v>24</v>
      </c>
      <c r="J3" s="65">
        <v>1</v>
      </c>
      <c r="L3" s="72" t="s">
        <v>224</v>
      </c>
      <c r="M3" s="65">
        <f>J3/6</f>
        <v>0.16666666666666666</v>
      </c>
      <c r="N3" s="72" t="s">
        <v>225</v>
      </c>
      <c r="O3" s="65">
        <f>J3/6</f>
        <v>0.16666666666666666</v>
      </c>
      <c r="P3" s="72" t="s">
        <v>226</v>
      </c>
      <c r="Q3" s="65">
        <f>J3/12</f>
        <v>8.3333333333333329E-2</v>
      </c>
      <c r="R3" s="65" t="s">
        <v>227</v>
      </c>
      <c r="S3" s="65">
        <f>(J3+M3+O3)*10%</f>
        <v>0.13333333333333336</v>
      </c>
      <c r="T3" s="65" t="s">
        <v>228</v>
      </c>
      <c r="U3" s="65">
        <f>(J3+M3+O3)*2%</f>
        <v>2.6666666666666672E-2</v>
      </c>
      <c r="V3" s="65" t="s">
        <v>229</v>
      </c>
      <c r="W3" s="65">
        <f>(J3+M3+O3)*8%</f>
        <v>0.10666666666666669</v>
      </c>
      <c r="X3" s="4"/>
      <c r="Y3" s="4"/>
      <c r="Z3" s="4"/>
      <c r="AA3" s="4"/>
    </row>
    <row r="4" spans="1:27" ht="12" x14ac:dyDescent="0.2">
      <c r="A4" s="74" t="s">
        <v>18</v>
      </c>
      <c r="B4" s="75" t="s">
        <v>19</v>
      </c>
      <c r="C4" s="76">
        <v>36</v>
      </c>
      <c r="D4" s="77" t="s">
        <v>9</v>
      </c>
      <c r="E4" s="78" t="s">
        <v>109</v>
      </c>
      <c r="G4" s="72" t="s">
        <v>230</v>
      </c>
      <c r="H4" s="73" t="s">
        <v>223</v>
      </c>
      <c r="I4" s="73" t="s">
        <v>23</v>
      </c>
      <c r="J4" s="65">
        <v>1</v>
      </c>
      <c r="L4" s="72" t="s">
        <v>231</v>
      </c>
      <c r="M4" s="65">
        <f t="shared" ref="M4:M11" si="0">J4/6</f>
        <v>0.16666666666666666</v>
      </c>
      <c r="N4" s="72" t="s">
        <v>232</v>
      </c>
      <c r="O4" s="65">
        <f t="shared" ref="O4:O11" si="1">J4/6</f>
        <v>0.16666666666666666</v>
      </c>
      <c r="P4" s="72" t="s">
        <v>233</v>
      </c>
      <c r="Q4" s="65">
        <f t="shared" ref="Q4:Q11" si="2">J4/12</f>
        <v>8.3333333333333329E-2</v>
      </c>
      <c r="R4" s="65" t="s">
        <v>227</v>
      </c>
      <c r="S4" s="65">
        <f t="shared" ref="S4:S11" si="3">(J4+M4+O4)*10%</f>
        <v>0.13333333333333336</v>
      </c>
      <c r="T4" s="65" t="s">
        <v>228</v>
      </c>
      <c r="U4" s="65">
        <f t="shared" ref="U4:U11" si="4">(J4+M4+O4)*2%</f>
        <v>2.6666666666666672E-2</v>
      </c>
      <c r="V4" s="65" t="s">
        <v>229</v>
      </c>
      <c r="W4" s="65">
        <f t="shared" ref="W4:W11" si="5">(J4+M4+O4)*8%</f>
        <v>0.10666666666666669</v>
      </c>
    </row>
    <row r="5" spans="1:27" ht="12" x14ac:dyDescent="0.2">
      <c r="A5" s="79" t="s">
        <v>18</v>
      </c>
      <c r="B5" s="80" t="s">
        <v>20</v>
      </c>
      <c r="C5" s="81">
        <v>72</v>
      </c>
      <c r="D5" s="81" t="s">
        <v>9</v>
      </c>
      <c r="E5" s="82" t="s">
        <v>110</v>
      </c>
      <c r="G5" s="72" t="s">
        <v>234</v>
      </c>
      <c r="H5" s="73" t="s">
        <v>223</v>
      </c>
      <c r="I5" s="73" t="s">
        <v>22</v>
      </c>
      <c r="J5" s="65">
        <v>1</v>
      </c>
      <c r="L5" s="72" t="s">
        <v>235</v>
      </c>
      <c r="M5" s="65">
        <f t="shared" si="0"/>
        <v>0.16666666666666666</v>
      </c>
      <c r="N5" s="72" t="s">
        <v>236</v>
      </c>
      <c r="O5" s="65">
        <f t="shared" si="1"/>
        <v>0.16666666666666666</v>
      </c>
      <c r="P5" s="72" t="s">
        <v>237</v>
      </c>
      <c r="Q5" s="65">
        <f t="shared" si="2"/>
        <v>8.3333333333333329E-2</v>
      </c>
      <c r="R5" s="65" t="s">
        <v>227</v>
      </c>
      <c r="S5" s="65">
        <f t="shared" si="3"/>
        <v>0.13333333333333336</v>
      </c>
      <c r="T5" s="65" t="s">
        <v>228</v>
      </c>
      <c r="U5" s="65">
        <f t="shared" si="4"/>
        <v>2.6666666666666672E-2</v>
      </c>
      <c r="V5" s="65" t="s">
        <v>229</v>
      </c>
      <c r="W5" s="65">
        <f t="shared" si="5"/>
        <v>0.10666666666666669</v>
      </c>
    </row>
    <row r="6" spans="1:27" ht="12" x14ac:dyDescent="0.2">
      <c r="A6" s="83" t="s">
        <v>18</v>
      </c>
      <c r="B6" s="1" t="s">
        <v>21</v>
      </c>
      <c r="C6" s="81">
        <v>24</v>
      </c>
      <c r="D6" s="81" t="s">
        <v>9</v>
      </c>
      <c r="E6" s="82" t="s">
        <v>111</v>
      </c>
      <c r="G6" s="72" t="s">
        <v>238</v>
      </c>
      <c r="H6" s="73" t="s">
        <v>223</v>
      </c>
      <c r="I6" s="73" t="s">
        <v>21</v>
      </c>
      <c r="J6" s="65">
        <v>1</v>
      </c>
      <c r="L6" s="72" t="s">
        <v>239</v>
      </c>
      <c r="M6" s="65">
        <f t="shared" si="0"/>
        <v>0.16666666666666666</v>
      </c>
      <c r="N6" s="72" t="s">
        <v>240</v>
      </c>
      <c r="O6" s="65">
        <f t="shared" si="1"/>
        <v>0.16666666666666666</v>
      </c>
      <c r="P6" s="72" t="s">
        <v>241</v>
      </c>
      <c r="Q6" s="65">
        <f t="shared" si="2"/>
        <v>8.3333333333333329E-2</v>
      </c>
      <c r="R6" s="65" t="s">
        <v>227</v>
      </c>
      <c r="S6" s="65">
        <f t="shared" si="3"/>
        <v>0.13333333333333336</v>
      </c>
      <c r="T6" s="65" t="s">
        <v>228</v>
      </c>
      <c r="U6" s="65">
        <f t="shared" si="4"/>
        <v>2.6666666666666672E-2</v>
      </c>
      <c r="V6" s="65" t="s">
        <v>229</v>
      </c>
      <c r="W6" s="65">
        <f t="shared" si="5"/>
        <v>0.10666666666666669</v>
      </c>
    </row>
    <row r="7" spans="1:27" ht="12" x14ac:dyDescent="0.2">
      <c r="A7" s="79" t="s">
        <v>18</v>
      </c>
      <c r="B7" s="80" t="s">
        <v>22</v>
      </c>
      <c r="C7" s="81">
        <v>826</v>
      </c>
      <c r="D7" s="81" t="s">
        <v>9</v>
      </c>
      <c r="E7" s="82" t="s">
        <v>112</v>
      </c>
      <c r="G7" s="72" t="s">
        <v>242</v>
      </c>
      <c r="H7" s="73" t="s">
        <v>223</v>
      </c>
      <c r="I7" s="73" t="s">
        <v>243</v>
      </c>
      <c r="J7" s="65">
        <v>1</v>
      </c>
      <c r="L7" s="72" t="s">
        <v>244</v>
      </c>
      <c r="M7" s="65">
        <f t="shared" si="0"/>
        <v>0.16666666666666666</v>
      </c>
      <c r="N7" s="72" t="s">
        <v>245</v>
      </c>
      <c r="O7" s="65">
        <f t="shared" si="1"/>
        <v>0.16666666666666666</v>
      </c>
      <c r="P7" s="72" t="s">
        <v>246</v>
      </c>
      <c r="Q7" s="65">
        <f t="shared" si="2"/>
        <v>8.3333333333333329E-2</v>
      </c>
      <c r="R7" s="65" t="s">
        <v>227</v>
      </c>
      <c r="S7" s="65">
        <f t="shared" si="3"/>
        <v>0.13333333333333336</v>
      </c>
      <c r="T7" s="65" t="s">
        <v>228</v>
      </c>
      <c r="U7" s="65">
        <f t="shared" si="4"/>
        <v>2.6666666666666672E-2</v>
      </c>
      <c r="V7" s="65" t="s">
        <v>229</v>
      </c>
      <c r="W7" s="65">
        <f t="shared" si="5"/>
        <v>0.10666666666666669</v>
      </c>
    </row>
    <row r="8" spans="1:27" ht="12" x14ac:dyDescent="0.2">
      <c r="A8" s="79" t="s">
        <v>18</v>
      </c>
      <c r="B8" s="80" t="s">
        <v>23</v>
      </c>
      <c r="C8" s="81">
        <v>516</v>
      </c>
      <c r="D8" s="81" t="s">
        <v>9</v>
      </c>
      <c r="E8" s="82" t="s">
        <v>113</v>
      </c>
      <c r="G8" s="72" t="s">
        <v>247</v>
      </c>
      <c r="H8" s="73" t="s">
        <v>223</v>
      </c>
      <c r="I8" s="73" t="s">
        <v>20</v>
      </c>
      <c r="J8" s="65">
        <v>1</v>
      </c>
      <c r="L8" s="72" t="s">
        <v>248</v>
      </c>
      <c r="M8" s="65">
        <f t="shared" si="0"/>
        <v>0.16666666666666666</v>
      </c>
      <c r="N8" s="72" t="s">
        <v>249</v>
      </c>
      <c r="O8" s="65">
        <f t="shared" si="1"/>
        <v>0.16666666666666666</v>
      </c>
      <c r="P8" s="72" t="s">
        <v>250</v>
      </c>
      <c r="Q8" s="65">
        <f t="shared" si="2"/>
        <v>8.3333333333333329E-2</v>
      </c>
      <c r="R8" s="65" t="s">
        <v>227</v>
      </c>
      <c r="S8" s="65">
        <f t="shared" si="3"/>
        <v>0.13333333333333336</v>
      </c>
      <c r="T8" s="65" t="s">
        <v>228</v>
      </c>
      <c r="U8" s="65">
        <f t="shared" si="4"/>
        <v>2.6666666666666672E-2</v>
      </c>
      <c r="V8" s="65" t="s">
        <v>229</v>
      </c>
      <c r="W8" s="65">
        <f t="shared" si="5"/>
        <v>0.10666666666666669</v>
      </c>
    </row>
    <row r="9" spans="1:27" ht="12.75" thickBot="1" x14ac:dyDescent="0.25">
      <c r="A9" s="84" t="s">
        <v>18</v>
      </c>
      <c r="B9" s="85" t="s">
        <v>24</v>
      </c>
      <c r="C9" s="86">
        <v>462</v>
      </c>
      <c r="D9" s="86" t="s">
        <v>9</v>
      </c>
      <c r="E9" s="87" t="s">
        <v>114</v>
      </c>
      <c r="G9" s="72" t="s">
        <v>251</v>
      </c>
      <c r="H9" s="73" t="s">
        <v>223</v>
      </c>
      <c r="I9" s="73" t="s">
        <v>19</v>
      </c>
      <c r="J9" s="65">
        <v>1</v>
      </c>
      <c r="L9" s="72" t="s">
        <v>252</v>
      </c>
      <c r="M9" s="65">
        <f t="shared" si="0"/>
        <v>0.16666666666666666</v>
      </c>
      <c r="N9" s="72" t="s">
        <v>253</v>
      </c>
      <c r="O9" s="65">
        <f t="shared" si="1"/>
        <v>0.16666666666666666</v>
      </c>
      <c r="P9" s="72" t="s">
        <v>254</v>
      </c>
      <c r="Q9" s="65">
        <f t="shared" si="2"/>
        <v>8.3333333333333329E-2</v>
      </c>
      <c r="R9" s="65" t="s">
        <v>227</v>
      </c>
      <c r="S9" s="65">
        <f t="shared" si="3"/>
        <v>0.13333333333333336</v>
      </c>
      <c r="T9" s="65" t="s">
        <v>228</v>
      </c>
      <c r="U9" s="65">
        <f t="shared" si="4"/>
        <v>2.6666666666666672E-2</v>
      </c>
      <c r="V9" s="65" t="s">
        <v>229</v>
      </c>
      <c r="W9" s="65">
        <f t="shared" si="5"/>
        <v>0.10666666666666669</v>
      </c>
    </row>
    <row r="10" spans="1:27" ht="12" x14ac:dyDescent="0.2">
      <c r="G10" s="72" t="s">
        <v>255</v>
      </c>
      <c r="H10" s="73" t="s">
        <v>223</v>
      </c>
      <c r="I10" s="73" t="s">
        <v>256</v>
      </c>
      <c r="J10" s="65">
        <v>1</v>
      </c>
      <c r="L10" s="72" t="s">
        <v>257</v>
      </c>
      <c r="M10" s="65">
        <f t="shared" si="0"/>
        <v>0.16666666666666666</v>
      </c>
      <c r="N10" s="72" t="s">
        <v>258</v>
      </c>
      <c r="O10" s="65">
        <f t="shared" si="1"/>
        <v>0.16666666666666666</v>
      </c>
      <c r="P10" s="72" t="s">
        <v>259</v>
      </c>
      <c r="Q10" s="65">
        <f t="shared" si="2"/>
        <v>8.3333333333333329E-2</v>
      </c>
      <c r="R10" s="65" t="s">
        <v>227</v>
      </c>
      <c r="S10" s="65">
        <f t="shared" si="3"/>
        <v>0.13333333333333336</v>
      </c>
      <c r="T10" s="65" t="s">
        <v>228</v>
      </c>
      <c r="U10" s="65">
        <f t="shared" si="4"/>
        <v>2.6666666666666672E-2</v>
      </c>
      <c r="V10" s="65" t="s">
        <v>229</v>
      </c>
      <c r="W10" s="65">
        <f t="shared" si="5"/>
        <v>0.10666666666666669</v>
      </c>
    </row>
    <row r="11" spans="1:27" ht="12" x14ac:dyDescent="0.2">
      <c r="A11" s="88" t="s">
        <v>260</v>
      </c>
      <c r="B11" s="89" t="s">
        <v>261</v>
      </c>
      <c r="C11" s="90">
        <f>ROUNDUP(C4/6,0)</f>
        <v>6</v>
      </c>
      <c r="D11" s="91" t="s">
        <v>9</v>
      </c>
      <c r="E11" s="92" t="s">
        <v>252</v>
      </c>
      <c r="G11" s="72" t="s">
        <v>262</v>
      </c>
      <c r="H11" s="73" t="s">
        <v>223</v>
      </c>
      <c r="I11" s="73" t="s">
        <v>263</v>
      </c>
      <c r="J11" s="65">
        <v>1</v>
      </c>
      <c r="L11" s="72" t="s">
        <v>264</v>
      </c>
      <c r="M11" s="65">
        <f t="shared" si="0"/>
        <v>0.16666666666666666</v>
      </c>
      <c r="N11" s="72" t="s">
        <v>265</v>
      </c>
      <c r="O11" s="65">
        <f t="shared" si="1"/>
        <v>0.16666666666666666</v>
      </c>
      <c r="P11" s="72" t="s">
        <v>266</v>
      </c>
      <c r="Q11" s="65">
        <f t="shared" si="2"/>
        <v>8.3333333333333329E-2</v>
      </c>
      <c r="R11" s="65" t="s">
        <v>227</v>
      </c>
      <c r="S11" s="65">
        <f t="shared" si="3"/>
        <v>0.13333333333333336</v>
      </c>
      <c r="T11" s="65" t="s">
        <v>228</v>
      </c>
      <c r="U11" s="65">
        <f t="shared" si="4"/>
        <v>2.6666666666666672E-2</v>
      </c>
      <c r="V11" s="65" t="s">
        <v>229</v>
      </c>
      <c r="W11" s="65">
        <f t="shared" si="5"/>
        <v>0.10666666666666669</v>
      </c>
    </row>
    <row r="12" spans="1:27" ht="12" x14ac:dyDescent="0.2">
      <c r="A12" s="93" t="s">
        <v>267</v>
      </c>
      <c r="B12" s="94" t="s">
        <v>268</v>
      </c>
      <c r="C12" s="90">
        <f>ROUNDUP(C4/6,0)</f>
        <v>6</v>
      </c>
      <c r="D12" s="95" t="s">
        <v>25</v>
      </c>
      <c r="E12" s="96" t="s">
        <v>253</v>
      </c>
    </row>
    <row r="13" spans="1:27" ht="12" x14ac:dyDescent="0.2">
      <c r="A13" s="97" t="s">
        <v>269</v>
      </c>
      <c r="B13" s="97" t="s">
        <v>270</v>
      </c>
      <c r="C13" s="98">
        <f>ROUNDUP(C4/12,0)</f>
        <v>3</v>
      </c>
      <c r="D13" s="99" t="s">
        <v>25</v>
      </c>
      <c r="E13" s="92" t="s">
        <v>254</v>
      </c>
    </row>
    <row r="14" spans="1:27" ht="12" x14ac:dyDescent="0.2">
      <c r="A14" s="88" t="s">
        <v>260</v>
      </c>
      <c r="B14" s="89" t="s">
        <v>271</v>
      </c>
      <c r="C14" s="90">
        <f>ROUNDUP(C5/6,0)</f>
        <v>12</v>
      </c>
      <c r="D14" s="91" t="s">
        <v>9</v>
      </c>
      <c r="E14" s="92" t="s">
        <v>248</v>
      </c>
    </row>
    <row r="15" spans="1:27" ht="12" x14ac:dyDescent="0.2">
      <c r="A15" s="97" t="s">
        <v>267</v>
      </c>
      <c r="B15" s="97" t="s">
        <v>272</v>
      </c>
      <c r="C15" s="90">
        <f>ROUNDUP(C5/6,0)</f>
        <v>12</v>
      </c>
      <c r="D15" s="99" t="s">
        <v>25</v>
      </c>
      <c r="E15" s="92" t="s">
        <v>249</v>
      </c>
    </row>
    <row r="16" spans="1:27" ht="12" x14ac:dyDescent="0.2">
      <c r="A16" s="97" t="s">
        <v>269</v>
      </c>
      <c r="B16" s="97" t="s">
        <v>273</v>
      </c>
      <c r="C16" s="91">
        <f>ROUNDUP(C5/12,0)</f>
        <v>6</v>
      </c>
      <c r="D16" s="99" t="s">
        <v>25</v>
      </c>
      <c r="E16" s="92" t="s">
        <v>250</v>
      </c>
      <c r="P16" s="3"/>
    </row>
    <row r="17" spans="1:16" ht="12" x14ac:dyDescent="0.2">
      <c r="A17" s="100" t="s">
        <v>260</v>
      </c>
      <c r="B17" s="100" t="s">
        <v>274</v>
      </c>
      <c r="C17" s="101">
        <f>ROUNDUP(C6/6,0)</f>
        <v>4</v>
      </c>
      <c r="D17" s="91" t="s">
        <v>9</v>
      </c>
      <c r="E17" s="92" t="s">
        <v>239</v>
      </c>
      <c r="P17" s="3"/>
    </row>
    <row r="18" spans="1:16" ht="12" x14ac:dyDescent="0.2">
      <c r="A18" s="97" t="s">
        <v>267</v>
      </c>
      <c r="B18" s="97" t="s">
        <v>275</v>
      </c>
      <c r="C18" s="101">
        <f>ROUNDUP(C6/6,0)</f>
        <v>4</v>
      </c>
      <c r="D18" s="99" t="s">
        <v>25</v>
      </c>
      <c r="E18" s="92" t="s">
        <v>240</v>
      </c>
      <c r="P18" s="3"/>
    </row>
    <row r="19" spans="1:16" ht="12" x14ac:dyDescent="0.2">
      <c r="A19" s="97" t="s">
        <v>269</v>
      </c>
      <c r="B19" s="97" t="s">
        <v>276</v>
      </c>
      <c r="C19" s="101">
        <f>ROUNDUP(C6/12,0)</f>
        <v>2</v>
      </c>
      <c r="D19" s="99" t="s">
        <v>25</v>
      </c>
      <c r="E19" s="92" t="s">
        <v>241</v>
      </c>
    </row>
    <row r="20" spans="1:16" ht="12" x14ac:dyDescent="0.2">
      <c r="A20" s="88" t="s">
        <v>260</v>
      </c>
      <c r="B20" s="89" t="s">
        <v>277</v>
      </c>
      <c r="C20" s="90">
        <f>ROUNDUP(C7/6,0)</f>
        <v>138</v>
      </c>
      <c r="D20" s="91" t="s">
        <v>9</v>
      </c>
      <c r="E20" s="92" t="s">
        <v>235</v>
      </c>
      <c r="G20" s="215" t="s">
        <v>1297</v>
      </c>
    </row>
    <row r="21" spans="1:16" ht="12" x14ac:dyDescent="0.2">
      <c r="A21" s="97" t="s">
        <v>267</v>
      </c>
      <c r="B21" s="97" t="s">
        <v>278</v>
      </c>
      <c r="C21" s="90">
        <f>ROUNDUP(C7/6,0)</f>
        <v>138</v>
      </c>
      <c r="D21" s="99" t="s">
        <v>25</v>
      </c>
      <c r="E21" s="92" t="s">
        <v>236</v>
      </c>
    </row>
    <row r="22" spans="1:16" ht="12" x14ac:dyDescent="0.2">
      <c r="A22" s="97" t="s">
        <v>269</v>
      </c>
      <c r="B22" s="97" t="s">
        <v>279</v>
      </c>
      <c r="C22" s="90">
        <f>ROUNDUP(C7/12,0)</f>
        <v>69</v>
      </c>
      <c r="D22" s="99" t="s">
        <v>25</v>
      </c>
      <c r="E22" s="92" t="s">
        <v>237</v>
      </c>
    </row>
    <row r="23" spans="1:16" ht="12" x14ac:dyDescent="0.2">
      <c r="A23" s="88" t="s">
        <v>260</v>
      </c>
      <c r="B23" s="89" t="s">
        <v>280</v>
      </c>
      <c r="C23" s="90">
        <f>ROUNDUP(C8/6,0)</f>
        <v>86</v>
      </c>
      <c r="D23" s="91" t="s">
        <v>9</v>
      </c>
      <c r="E23" s="92" t="s">
        <v>231</v>
      </c>
    </row>
    <row r="24" spans="1:16" ht="12" x14ac:dyDescent="0.2">
      <c r="A24" s="97" t="s">
        <v>267</v>
      </c>
      <c r="B24" s="97" t="s">
        <v>281</v>
      </c>
      <c r="C24" s="90">
        <f>ROUNDUP(C8/6,0)</f>
        <v>86</v>
      </c>
      <c r="D24" s="99" t="s">
        <v>25</v>
      </c>
      <c r="E24" s="92" t="s">
        <v>232</v>
      </c>
    </row>
    <row r="25" spans="1:16" ht="12" x14ac:dyDescent="0.2">
      <c r="A25" s="97" t="s">
        <v>269</v>
      </c>
      <c r="B25" s="97" t="s">
        <v>282</v>
      </c>
      <c r="C25" s="90">
        <f>ROUNDUP(C8/12,0)</f>
        <v>43</v>
      </c>
      <c r="D25" s="99" t="s">
        <v>25</v>
      </c>
      <c r="E25" s="92" t="s">
        <v>233</v>
      </c>
    </row>
    <row r="26" spans="1:16" ht="12" x14ac:dyDescent="0.2">
      <c r="A26" s="88" t="s">
        <v>260</v>
      </c>
      <c r="B26" s="89" t="s">
        <v>283</v>
      </c>
      <c r="C26" s="90">
        <f>ROUNDUP(C9/6,0)</f>
        <v>77</v>
      </c>
      <c r="D26" s="91" t="s">
        <v>9</v>
      </c>
      <c r="E26" s="92" t="s">
        <v>224</v>
      </c>
    </row>
    <row r="27" spans="1:16" ht="12" x14ac:dyDescent="0.2">
      <c r="A27" s="102" t="s">
        <v>267</v>
      </c>
      <c r="B27" s="102" t="s">
        <v>284</v>
      </c>
      <c r="C27" s="90">
        <f>ROUNDUP(C9/6,0)</f>
        <v>77</v>
      </c>
      <c r="D27" s="103" t="s">
        <v>25</v>
      </c>
      <c r="E27" s="96" t="s">
        <v>225</v>
      </c>
    </row>
    <row r="28" spans="1:16" ht="12" x14ac:dyDescent="0.2">
      <c r="A28" s="97" t="s">
        <v>269</v>
      </c>
      <c r="B28" s="97" t="s">
        <v>285</v>
      </c>
      <c r="C28" s="90">
        <f>ROUNDUP(C9/12,0)</f>
        <v>39</v>
      </c>
      <c r="D28" s="99" t="s">
        <v>25</v>
      </c>
      <c r="E28" s="92" t="s">
        <v>226</v>
      </c>
    </row>
    <row r="29" spans="1:16" ht="12" x14ac:dyDescent="0.2">
      <c r="A29" s="97" t="s">
        <v>269</v>
      </c>
      <c r="B29" s="97" t="s">
        <v>289</v>
      </c>
      <c r="C29" s="91">
        <f>ROUNDUP(SUM(C4:C9,C11:C12,C14:C15,C17:C18,C20:C21,C23:C24,C26:C27)*10%,0)</f>
        <v>259</v>
      </c>
      <c r="D29" s="99" t="s">
        <v>9</v>
      </c>
      <c r="E29" s="104" t="s">
        <v>290</v>
      </c>
    </row>
    <row r="30" spans="1:16" ht="12" x14ac:dyDescent="0.2">
      <c r="A30" s="102" t="s">
        <v>291</v>
      </c>
      <c r="B30" s="102" t="s">
        <v>292</v>
      </c>
      <c r="C30" s="98">
        <f>ROUNDUP(SUM(C4:C9,C11:C12,C14:C15,C17:C18,C20:C21,C23:C24,C26:C27)*2%,0)</f>
        <v>52</v>
      </c>
      <c r="D30" s="103" t="s">
        <v>25</v>
      </c>
      <c r="E30" s="96" t="s">
        <v>228</v>
      </c>
    </row>
    <row r="31" spans="1:16" ht="12" x14ac:dyDescent="0.2">
      <c r="A31" s="97" t="s">
        <v>293</v>
      </c>
      <c r="B31" s="97" t="s">
        <v>294</v>
      </c>
      <c r="C31" s="90">
        <f>ROUNDUP(SUM(C4:C9,C11:C12,C14:C15,C17:C18,C20:C21,C23:C24,C26:C27)*8%,0)</f>
        <v>207</v>
      </c>
      <c r="D31" s="99" t="s">
        <v>25</v>
      </c>
      <c r="E31" s="92" t="s">
        <v>229</v>
      </c>
    </row>
    <row r="32" spans="1:16" ht="12" x14ac:dyDescent="0.3">
      <c r="A32" s="3"/>
      <c r="B32" s="3"/>
      <c r="C32" s="3"/>
      <c r="D32" s="3"/>
    </row>
    <row r="33" spans="1:5" ht="18" customHeight="1" x14ac:dyDescent="0.3">
      <c r="A33" s="32" t="s">
        <v>286</v>
      </c>
      <c r="B33" s="32" t="s">
        <v>287</v>
      </c>
      <c r="C33" s="90">
        <v>15</v>
      </c>
      <c r="D33" s="99" t="s">
        <v>288</v>
      </c>
      <c r="E33" s="155"/>
    </row>
  </sheetData>
  <mergeCells count="12">
    <mergeCell ref="R1:S1"/>
    <mergeCell ref="T1:U1"/>
    <mergeCell ref="V1:W1"/>
    <mergeCell ref="G1:I1"/>
    <mergeCell ref="L1:M1"/>
    <mergeCell ref="N1:O1"/>
    <mergeCell ref="P1:Q1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5F83-0B1D-44E9-AF25-54BC5140F160}">
  <sheetPr>
    <tabColor theme="7" tint="0.79998168889431442"/>
  </sheetPr>
  <dimension ref="A1:AA69"/>
  <sheetViews>
    <sheetView topLeftCell="A22" zoomScale="85" zoomScaleNormal="85" workbookViewId="0">
      <selection activeCell="I51" sqref="I51"/>
    </sheetView>
  </sheetViews>
  <sheetFormatPr defaultColWidth="9" defaultRowHeight="12" x14ac:dyDescent="0.3"/>
  <cols>
    <col min="1" max="2" width="40.625" style="6" customWidth="1"/>
    <col min="3" max="4" width="8.625" style="6" customWidth="1"/>
    <col min="5" max="5" width="27.375" style="3" bestFit="1" customWidth="1"/>
    <col min="6" max="6" width="9" style="3"/>
    <col min="7" max="7" width="26.25" style="3" bestFit="1" customWidth="1"/>
    <col min="8" max="8" width="16.5" style="3" bestFit="1" customWidth="1"/>
    <col min="9" max="9" width="27" style="3" bestFit="1" customWidth="1"/>
    <col min="10" max="11" width="10.625" style="3" customWidth="1"/>
    <col min="12" max="12" width="21.125" style="4" customWidth="1"/>
    <col min="13" max="13" width="10.625" style="4" customWidth="1"/>
    <col min="14" max="14" width="21.125" style="4" customWidth="1"/>
    <col min="15" max="15" width="10.625" style="4" customWidth="1"/>
    <col min="16" max="16" width="21.125" style="4" customWidth="1"/>
    <col min="17" max="17" width="9" style="3"/>
    <col min="18" max="18" width="21.125" style="3" customWidth="1"/>
    <col min="19" max="19" width="10.75" style="3" bestFit="1" customWidth="1"/>
    <col min="20" max="20" width="25.375" style="3" bestFit="1" customWidth="1"/>
    <col min="21" max="24" width="9" style="3"/>
    <col min="25" max="25" width="10.75" style="3" bestFit="1" customWidth="1"/>
    <col min="26" max="16384" width="9" style="3"/>
  </cols>
  <sheetData>
    <row r="1" spans="1:27" ht="18" customHeight="1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90" t="s">
        <v>77</v>
      </c>
      <c r="G1" s="198" t="s">
        <v>214</v>
      </c>
      <c r="H1" s="198"/>
      <c r="I1" s="198"/>
      <c r="J1" s="4"/>
      <c r="L1" s="188" t="s">
        <v>432</v>
      </c>
      <c r="M1" s="188"/>
      <c r="N1" s="188" t="s">
        <v>433</v>
      </c>
      <c r="O1" s="188"/>
      <c r="P1" s="188" t="s">
        <v>434</v>
      </c>
      <c r="Q1" s="188"/>
      <c r="R1" s="191" t="s">
        <v>434</v>
      </c>
      <c r="S1" s="191"/>
      <c r="T1" s="191" t="s">
        <v>1309</v>
      </c>
      <c r="U1" s="191"/>
      <c r="Z1" s="4"/>
      <c r="AA1" s="4"/>
    </row>
    <row r="2" spans="1:27" ht="18" customHeight="1" x14ac:dyDescent="0.3">
      <c r="A2" s="189"/>
      <c r="B2" s="189"/>
      <c r="C2" s="189"/>
      <c r="D2" s="189"/>
      <c r="E2" s="189"/>
      <c r="G2" s="121" t="s">
        <v>202</v>
      </c>
      <c r="H2" s="122" t="s">
        <v>221</v>
      </c>
      <c r="I2" s="122" t="s">
        <v>222</v>
      </c>
      <c r="J2" s="123" t="s">
        <v>194</v>
      </c>
      <c r="L2" s="65" t="s">
        <v>202</v>
      </c>
      <c r="M2" s="65" t="s">
        <v>194</v>
      </c>
      <c r="N2" s="120" t="s">
        <v>202</v>
      </c>
      <c r="O2" s="120" t="s">
        <v>194</v>
      </c>
      <c r="P2" s="120" t="s">
        <v>202</v>
      </c>
      <c r="Q2" s="124" t="s">
        <v>194</v>
      </c>
      <c r="R2" s="105" t="s">
        <v>202</v>
      </c>
      <c r="S2" s="105" t="s">
        <v>194</v>
      </c>
      <c r="T2" s="105" t="s">
        <v>202</v>
      </c>
      <c r="U2" s="105" t="s">
        <v>194</v>
      </c>
      <c r="X2" s="4"/>
      <c r="Y2" s="4"/>
      <c r="Z2" s="4"/>
      <c r="AA2" s="4"/>
    </row>
    <row r="3" spans="1:27" ht="18" customHeight="1" thickBot="1" x14ac:dyDescent="0.25">
      <c r="A3" s="69" t="s">
        <v>26</v>
      </c>
      <c r="B3" s="69"/>
      <c r="C3" s="69"/>
      <c r="D3" s="69"/>
      <c r="E3" s="71"/>
      <c r="G3" s="106" t="s">
        <v>435</v>
      </c>
      <c r="H3" s="125" t="s">
        <v>27</v>
      </c>
      <c r="I3" s="125" t="s">
        <v>436</v>
      </c>
      <c r="J3" s="126">
        <v>1</v>
      </c>
      <c r="L3" s="72" t="s">
        <v>437</v>
      </c>
      <c r="M3" s="127">
        <f>J3*2</f>
        <v>2</v>
      </c>
      <c r="N3" s="105" t="s">
        <v>438</v>
      </c>
      <c r="O3" s="105">
        <f>J3*2</f>
        <v>2</v>
      </c>
      <c r="P3" s="105" t="s">
        <v>439</v>
      </c>
      <c r="Q3" s="128">
        <f>O3*2</f>
        <v>4</v>
      </c>
      <c r="R3" s="105" t="s">
        <v>229</v>
      </c>
      <c r="S3" s="105">
        <f>O3*4</f>
        <v>8</v>
      </c>
      <c r="T3" s="118" t="s">
        <v>475</v>
      </c>
      <c r="U3" s="105">
        <v>0.2</v>
      </c>
    </row>
    <row r="4" spans="1:27" ht="18" customHeight="1" x14ac:dyDescent="0.2">
      <c r="A4" s="129" t="s">
        <v>27</v>
      </c>
      <c r="B4" s="130" t="s">
        <v>28</v>
      </c>
      <c r="C4" s="76">
        <v>4</v>
      </c>
      <c r="D4" s="131" t="s">
        <v>25</v>
      </c>
      <c r="E4" s="78" t="s">
        <v>115</v>
      </c>
      <c r="G4" s="106" t="s">
        <v>440</v>
      </c>
      <c r="H4" s="125" t="s">
        <v>27</v>
      </c>
      <c r="I4" s="125" t="s">
        <v>441</v>
      </c>
      <c r="J4" s="126">
        <v>1</v>
      </c>
      <c r="L4" s="72" t="s">
        <v>437</v>
      </c>
      <c r="M4" s="127">
        <f t="shared" ref="M4:M42" si="0">J4*2</f>
        <v>2</v>
      </c>
      <c r="N4" s="105" t="s">
        <v>442</v>
      </c>
      <c r="O4" s="105">
        <f t="shared" ref="O4:O12" si="1">J4*2</f>
        <v>2</v>
      </c>
      <c r="P4" s="105" t="s">
        <v>439</v>
      </c>
      <c r="Q4" s="128">
        <f t="shared" ref="Q4:Q12" si="2">O4*2</f>
        <v>4</v>
      </c>
      <c r="R4" s="105" t="s">
        <v>229</v>
      </c>
      <c r="S4" s="105">
        <f t="shared" ref="S4:S12" si="3">O4*4</f>
        <v>8</v>
      </c>
      <c r="T4" s="118" t="s">
        <v>1310</v>
      </c>
      <c r="U4" s="105">
        <v>0.2</v>
      </c>
    </row>
    <row r="5" spans="1:27" ht="18" customHeight="1" x14ac:dyDescent="0.2">
      <c r="A5" s="132" t="s">
        <v>27</v>
      </c>
      <c r="B5" s="2" t="s">
        <v>29</v>
      </c>
      <c r="C5" s="117">
        <v>5</v>
      </c>
      <c r="D5" s="117" t="s">
        <v>25</v>
      </c>
      <c r="E5" s="82" t="s">
        <v>116</v>
      </c>
      <c r="G5" s="106" t="s">
        <v>443</v>
      </c>
      <c r="H5" s="125" t="s">
        <v>27</v>
      </c>
      <c r="I5" s="125" t="s">
        <v>444</v>
      </c>
      <c r="J5" s="126">
        <v>1</v>
      </c>
      <c r="L5" s="72" t="s">
        <v>437</v>
      </c>
      <c r="M5" s="127">
        <f t="shared" si="0"/>
        <v>2</v>
      </c>
      <c r="N5" s="105" t="s">
        <v>445</v>
      </c>
      <c r="O5" s="105">
        <f t="shared" si="1"/>
        <v>2</v>
      </c>
      <c r="P5" s="105" t="s">
        <v>439</v>
      </c>
      <c r="Q5" s="128">
        <f t="shared" si="2"/>
        <v>4</v>
      </c>
      <c r="R5" s="105" t="s">
        <v>229</v>
      </c>
      <c r="S5" s="105">
        <f t="shared" si="3"/>
        <v>8</v>
      </c>
      <c r="T5" s="118" t="s">
        <v>1312</v>
      </c>
      <c r="U5" s="105">
        <v>0.2</v>
      </c>
    </row>
    <row r="6" spans="1:27" ht="18" customHeight="1" x14ac:dyDescent="0.2">
      <c r="A6" s="133" t="s">
        <v>27</v>
      </c>
      <c r="B6" s="134" t="s">
        <v>30</v>
      </c>
      <c r="C6" s="135">
        <v>9</v>
      </c>
      <c r="D6" s="135" t="s">
        <v>25</v>
      </c>
      <c r="E6" s="82" t="s">
        <v>117</v>
      </c>
      <c r="G6" s="106" t="s">
        <v>446</v>
      </c>
      <c r="H6" s="125" t="s">
        <v>27</v>
      </c>
      <c r="I6" s="125" t="s">
        <v>447</v>
      </c>
      <c r="J6" s="126">
        <v>1</v>
      </c>
      <c r="L6" s="72" t="s">
        <v>437</v>
      </c>
      <c r="M6" s="127">
        <f t="shared" si="0"/>
        <v>2</v>
      </c>
      <c r="N6" s="105" t="s">
        <v>448</v>
      </c>
      <c r="O6" s="105">
        <f t="shared" si="1"/>
        <v>2</v>
      </c>
      <c r="P6" s="105" t="s">
        <v>439</v>
      </c>
      <c r="Q6" s="128">
        <f t="shared" si="2"/>
        <v>4</v>
      </c>
      <c r="R6" s="105" t="s">
        <v>229</v>
      </c>
      <c r="S6" s="105">
        <f t="shared" si="3"/>
        <v>8</v>
      </c>
      <c r="T6" s="118" t="s">
        <v>1012</v>
      </c>
      <c r="U6" s="105">
        <v>0.2</v>
      </c>
    </row>
    <row r="7" spans="1:27" ht="18" customHeight="1" x14ac:dyDescent="0.2">
      <c r="A7" s="133" t="s">
        <v>27</v>
      </c>
      <c r="B7" s="134" t="s">
        <v>31</v>
      </c>
      <c r="C7" s="135">
        <v>10</v>
      </c>
      <c r="D7" s="135" t="s">
        <v>25</v>
      </c>
      <c r="E7" s="82" t="s">
        <v>118</v>
      </c>
      <c r="G7" s="106" t="s">
        <v>449</v>
      </c>
      <c r="H7" s="125" t="s">
        <v>27</v>
      </c>
      <c r="I7" s="125" t="s">
        <v>450</v>
      </c>
      <c r="J7" s="126">
        <v>1</v>
      </c>
      <c r="L7" s="72" t="s">
        <v>437</v>
      </c>
      <c r="M7" s="127">
        <f t="shared" si="0"/>
        <v>2</v>
      </c>
      <c r="N7" s="105" t="s">
        <v>451</v>
      </c>
      <c r="O7" s="105">
        <f t="shared" si="1"/>
        <v>2</v>
      </c>
      <c r="P7" s="105" t="s">
        <v>439</v>
      </c>
      <c r="Q7" s="128">
        <f t="shared" si="2"/>
        <v>4</v>
      </c>
      <c r="R7" s="105" t="s">
        <v>229</v>
      </c>
      <c r="S7" s="105">
        <f t="shared" si="3"/>
        <v>8</v>
      </c>
      <c r="T7" s="118" t="s">
        <v>1313</v>
      </c>
      <c r="U7" s="105">
        <v>0.2</v>
      </c>
    </row>
    <row r="8" spans="1:27" ht="18" customHeight="1" x14ac:dyDescent="0.2">
      <c r="A8" s="133" t="s">
        <v>27</v>
      </c>
      <c r="B8" s="134" t="s">
        <v>32</v>
      </c>
      <c r="C8" s="135">
        <v>14</v>
      </c>
      <c r="D8" s="135" t="s">
        <v>25</v>
      </c>
      <c r="E8" s="82" t="s">
        <v>119</v>
      </c>
      <c r="G8" s="106" t="s">
        <v>452</v>
      </c>
      <c r="H8" s="125" t="s">
        <v>27</v>
      </c>
      <c r="I8" s="125" t="s">
        <v>453</v>
      </c>
      <c r="J8" s="126">
        <v>1</v>
      </c>
      <c r="L8" s="72" t="s">
        <v>437</v>
      </c>
      <c r="M8" s="127">
        <f t="shared" si="0"/>
        <v>2</v>
      </c>
      <c r="N8" s="105" t="s">
        <v>454</v>
      </c>
      <c r="O8" s="105">
        <f t="shared" si="1"/>
        <v>2</v>
      </c>
      <c r="P8" s="105" t="s">
        <v>439</v>
      </c>
      <c r="Q8" s="128">
        <f t="shared" si="2"/>
        <v>4</v>
      </c>
      <c r="R8" s="105" t="s">
        <v>229</v>
      </c>
      <c r="S8" s="105">
        <f t="shared" si="3"/>
        <v>8</v>
      </c>
      <c r="T8" s="118" t="s">
        <v>1314</v>
      </c>
      <c r="U8" s="105">
        <v>0.2</v>
      </c>
    </row>
    <row r="9" spans="1:27" ht="18" customHeight="1" x14ac:dyDescent="0.2">
      <c r="A9" s="133" t="s">
        <v>27</v>
      </c>
      <c r="B9" s="134" t="s">
        <v>33</v>
      </c>
      <c r="C9" s="135">
        <v>11</v>
      </c>
      <c r="D9" s="135" t="s">
        <v>25</v>
      </c>
      <c r="E9" s="82" t="s">
        <v>120</v>
      </c>
      <c r="G9" s="106" t="s">
        <v>455</v>
      </c>
      <c r="H9" s="125" t="s">
        <v>27</v>
      </c>
      <c r="I9" s="125" t="s">
        <v>456</v>
      </c>
      <c r="J9" s="126">
        <v>1</v>
      </c>
      <c r="L9" s="72" t="s">
        <v>437</v>
      </c>
      <c r="M9" s="127">
        <f t="shared" si="0"/>
        <v>2</v>
      </c>
      <c r="N9" s="105" t="s">
        <v>457</v>
      </c>
      <c r="O9" s="105">
        <f t="shared" si="1"/>
        <v>2</v>
      </c>
      <c r="P9" s="105" t="s">
        <v>439</v>
      </c>
      <c r="Q9" s="128">
        <f t="shared" si="2"/>
        <v>4</v>
      </c>
      <c r="R9" s="105" t="s">
        <v>229</v>
      </c>
      <c r="S9" s="105">
        <f t="shared" si="3"/>
        <v>8</v>
      </c>
      <c r="T9" s="118" t="s">
        <v>1315</v>
      </c>
      <c r="U9" s="105">
        <v>0.2</v>
      </c>
    </row>
    <row r="10" spans="1:27" ht="18" customHeight="1" x14ac:dyDescent="0.2">
      <c r="A10" s="133" t="s">
        <v>27</v>
      </c>
      <c r="B10" s="134" t="s">
        <v>34</v>
      </c>
      <c r="C10" s="135">
        <v>4</v>
      </c>
      <c r="D10" s="135" t="s">
        <v>25</v>
      </c>
      <c r="E10" s="82" t="s">
        <v>121</v>
      </c>
      <c r="G10" s="106" t="s">
        <v>458</v>
      </c>
      <c r="H10" s="125" t="s">
        <v>27</v>
      </c>
      <c r="I10" s="125" t="s">
        <v>459</v>
      </c>
      <c r="J10" s="126">
        <v>1</v>
      </c>
      <c r="L10" s="72" t="s">
        <v>437</v>
      </c>
      <c r="M10" s="127">
        <f t="shared" si="0"/>
        <v>2</v>
      </c>
      <c r="N10" s="105" t="s">
        <v>460</v>
      </c>
      <c r="O10" s="105">
        <f t="shared" si="1"/>
        <v>2</v>
      </c>
      <c r="P10" s="105" t="s">
        <v>439</v>
      </c>
      <c r="Q10" s="128">
        <f t="shared" si="2"/>
        <v>4</v>
      </c>
      <c r="R10" s="105" t="s">
        <v>229</v>
      </c>
      <c r="S10" s="105">
        <f t="shared" si="3"/>
        <v>8</v>
      </c>
      <c r="T10" s="118" t="s">
        <v>1316</v>
      </c>
      <c r="U10" s="105">
        <v>0.2</v>
      </c>
    </row>
    <row r="11" spans="1:27" ht="18" customHeight="1" x14ac:dyDescent="0.2">
      <c r="A11" s="133" t="s">
        <v>27</v>
      </c>
      <c r="B11" s="134" t="s">
        <v>35</v>
      </c>
      <c r="C11" s="135">
        <v>20</v>
      </c>
      <c r="D11" s="135" t="s">
        <v>25</v>
      </c>
      <c r="E11" s="82" t="s">
        <v>122</v>
      </c>
      <c r="G11" s="106" t="s">
        <v>461</v>
      </c>
      <c r="H11" s="125" t="s">
        <v>27</v>
      </c>
      <c r="I11" s="125" t="s">
        <v>462</v>
      </c>
      <c r="J11" s="126">
        <v>1</v>
      </c>
      <c r="L11" s="72" t="s">
        <v>437</v>
      </c>
      <c r="M11" s="127">
        <f t="shared" si="0"/>
        <v>2</v>
      </c>
      <c r="N11" s="105" t="s">
        <v>463</v>
      </c>
      <c r="O11" s="105">
        <f t="shared" si="1"/>
        <v>2</v>
      </c>
      <c r="P11" s="105" t="s">
        <v>439</v>
      </c>
      <c r="Q11" s="128">
        <f t="shared" si="2"/>
        <v>4</v>
      </c>
      <c r="R11" s="105" t="s">
        <v>229</v>
      </c>
      <c r="S11" s="105">
        <f t="shared" si="3"/>
        <v>8</v>
      </c>
      <c r="T11" s="118" t="s">
        <v>1317</v>
      </c>
      <c r="U11" s="105">
        <v>0.2</v>
      </c>
    </row>
    <row r="12" spans="1:27" ht="18" customHeight="1" x14ac:dyDescent="0.2">
      <c r="A12" s="136"/>
      <c r="E12" s="137"/>
      <c r="G12" s="106" t="s">
        <v>115</v>
      </c>
      <c r="H12" s="125" t="s">
        <v>27</v>
      </c>
      <c r="I12" s="125" t="s">
        <v>464</v>
      </c>
      <c r="J12" s="126">
        <v>1</v>
      </c>
      <c r="L12" s="72" t="s">
        <v>437</v>
      </c>
      <c r="M12" s="127">
        <f t="shared" si="0"/>
        <v>2</v>
      </c>
      <c r="N12" s="105" t="s">
        <v>465</v>
      </c>
      <c r="O12" s="105">
        <f t="shared" si="1"/>
        <v>2</v>
      </c>
      <c r="P12" s="105" t="s">
        <v>439</v>
      </c>
      <c r="Q12" s="128">
        <f t="shared" si="2"/>
        <v>4</v>
      </c>
      <c r="R12" s="105" t="s">
        <v>229</v>
      </c>
      <c r="S12" s="105">
        <f t="shared" si="3"/>
        <v>8</v>
      </c>
      <c r="T12" s="118" t="s">
        <v>1318</v>
      </c>
      <c r="U12" s="105">
        <v>0.2</v>
      </c>
    </row>
    <row r="13" spans="1:27" ht="18" customHeight="1" x14ac:dyDescent="0.2">
      <c r="A13" s="133" t="s">
        <v>36</v>
      </c>
      <c r="B13" s="134" t="s">
        <v>37</v>
      </c>
      <c r="C13" s="135">
        <v>1</v>
      </c>
      <c r="D13" s="135" t="s">
        <v>25</v>
      </c>
      <c r="E13" s="138" t="s">
        <v>123</v>
      </c>
      <c r="G13" s="106" t="s">
        <v>468</v>
      </c>
      <c r="H13" s="125" t="s">
        <v>466</v>
      </c>
      <c r="I13" s="125" t="s">
        <v>469</v>
      </c>
      <c r="J13" s="126">
        <v>1</v>
      </c>
      <c r="L13" s="72" t="s">
        <v>437</v>
      </c>
      <c r="M13" s="127">
        <f t="shared" si="0"/>
        <v>2</v>
      </c>
      <c r="N13" s="105"/>
      <c r="O13" s="105"/>
      <c r="P13" s="105"/>
      <c r="Q13" s="128"/>
      <c r="R13" s="105"/>
      <c r="S13" s="105"/>
    </row>
    <row r="14" spans="1:27" ht="18" customHeight="1" x14ac:dyDescent="0.2">
      <c r="A14" s="132" t="s">
        <v>36</v>
      </c>
      <c r="B14" s="2" t="s">
        <v>38</v>
      </c>
      <c r="C14" s="117">
        <v>4</v>
      </c>
      <c r="D14" s="117" t="s">
        <v>25</v>
      </c>
      <c r="E14" s="138" t="s">
        <v>124</v>
      </c>
      <c r="G14" s="106" t="s">
        <v>472</v>
      </c>
      <c r="H14" s="125" t="s">
        <v>466</v>
      </c>
      <c r="I14" s="125" t="s">
        <v>473</v>
      </c>
      <c r="J14" s="126">
        <v>1</v>
      </c>
      <c r="L14" s="72" t="s">
        <v>437</v>
      </c>
      <c r="M14" s="127">
        <f t="shared" si="0"/>
        <v>2</v>
      </c>
      <c r="N14" s="105"/>
      <c r="O14" s="105"/>
      <c r="P14" s="105"/>
      <c r="Q14" s="128"/>
      <c r="R14" s="105"/>
      <c r="S14" s="105"/>
    </row>
    <row r="15" spans="1:27" ht="18" customHeight="1" x14ac:dyDescent="0.2">
      <c r="A15" s="133" t="s">
        <v>36</v>
      </c>
      <c r="B15" s="134" t="s">
        <v>39</v>
      </c>
      <c r="C15" s="135">
        <v>2</v>
      </c>
      <c r="D15" s="135" t="s">
        <v>25</v>
      </c>
      <c r="E15" s="138" t="s">
        <v>125</v>
      </c>
      <c r="G15" s="106" t="s">
        <v>476</v>
      </c>
      <c r="H15" s="125" t="s">
        <v>466</v>
      </c>
      <c r="I15" s="125" t="s">
        <v>477</v>
      </c>
      <c r="J15" s="126">
        <v>1</v>
      </c>
      <c r="L15" s="72" t="s">
        <v>437</v>
      </c>
      <c r="M15" s="127">
        <f t="shared" si="0"/>
        <v>2</v>
      </c>
      <c r="N15" s="105"/>
      <c r="O15" s="105"/>
      <c r="P15" s="105"/>
      <c r="Q15" s="128"/>
      <c r="R15" s="105"/>
      <c r="S15" s="105"/>
    </row>
    <row r="16" spans="1:27" ht="18" customHeight="1" x14ac:dyDescent="0.2">
      <c r="A16" s="132" t="s">
        <v>36</v>
      </c>
      <c r="B16" s="2" t="s">
        <v>40</v>
      </c>
      <c r="C16" s="117">
        <v>1</v>
      </c>
      <c r="D16" s="117" t="s">
        <v>25</v>
      </c>
      <c r="E16" s="138" t="s">
        <v>126</v>
      </c>
      <c r="G16" s="106" t="s">
        <v>471</v>
      </c>
      <c r="H16" s="125" t="s">
        <v>466</v>
      </c>
      <c r="I16" s="125" t="s">
        <v>470</v>
      </c>
      <c r="J16" s="126">
        <v>1</v>
      </c>
      <c r="L16" s="72" t="s">
        <v>437</v>
      </c>
      <c r="M16" s="127">
        <f t="shared" si="0"/>
        <v>2</v>
      </c>
      <c r="N16" s="105"/>
      <c r="O16" s="105"/>
      <c r="P16" s="105"/>
      <c r="Q16" s="128"/>
      <c r="R16" s="105"/>
      <c r="S16" s="105"/>
    </row>
    <row r="17" spans="1:19" ht="18" customHeight="1" x14ac:dyDescent="0.2">
      <c r="A17" s="132" t="s">
        <v>36</v>
      </c>
      <c r="B17" s="2" t="s">
        <v>41</v>
      </c>
      <c r="C17" s="117">
        <v>2</v>
      </c>
      <c r="D17" s="117" t="s">
        <v>25</v>
      </c>
      <c r="E17" s="138" t="s">
        <v>127</v>
      </c>
      <c r="G17" s="106" t="s">
        <v>478</v>
      </c>
      <c r="H17" s="125" t="s">
        <v>466</v>
      </c>
      <c r="I17" s="125" t="s">
        <v>479</v>
      </c>
      <c r="J17" s="126">
        <v>1</v>
      </c>
      <c r="L17" s="72" t="s">
        <v>437</v>
      </c>
      <c r="M17" s="127">
        <f t="shared" si="0"/>
        <v>2</v>
      </c>
      <c r="N17" s="105"/>
      <c r="O17" s="105"/>
      <c r="P17" s="105"/>
      <c r="Q17" s="128"/>
      <c r="R17" s="105"/>
      <c r="S17" s="105"/>
    </row>
    <row r="18" spans="1:19" ht="18" customHeight="1" x14ac:dyDescent="0.2">
      <c r="A18" s="133" t="s">
        <v>36</v>
      </c>
      <c r="B18" s="134" t="s">
        <v>42</v>
      </c>
      <c r="C18" s="135">
        <v>4</v>
      </c>
      <c r="D18" s="135" t="s">
        <v>25</v>
      </c>
      <c r="E18" s="138" t="s">
        <v>128</v>
      </c>
      <c r="G18" s="106" t="s">
        <v>480</v>
      </c>
      <c r="H18" s="125" t="s">
        <v>466</v>
      </c>
      <c r="I18" s="125" t="s">
        <v>481</v>
      </c>
      <c r="J18" s="126">
        <v>1</v>
      </c>
      <c r="L18" s="72" t="s">
        <v>437</v>
      </c>
      <c r="M18" s="127">
        <f t="shared" si="0"/>
        <v>2</v>
      </c>
      <c r="N18" s="105"/>
      <c r="O18" s="105"/>
      <c r="P18" s="105"/>
      <c r="Q18" s="128"/>
      <c r="R18" s="105"/>
      <c r="S18" s="105"/>
    </row>
    <row r="19" spans="1:19" ht="18" customHeight="1" x14ac:dyDescent="0.2">
      <c r="A19" s="133" t="s">
        <v>36</v>
      </c>
      <c r="B19" s="134" t="s">
        <v>43</v>
      </c>
      <c r="C19" s="135">
        <v>4</v>
      </c>
      <c r="D19" s="135" t="s">
        <v>25</v>
      </c>
      <c r="E19" s="138" t="s">
        <v>129</v>
      </c>
      <c r="G19" s="106" t="s">
        <v>482</v>
      </c>
      <c r="H19" s="125" t="s">
        <v>466</v>
      </c>
      <c r="I19" s="125" t="s">
        <v>483</v>
      </c>
      <c r="J19" s="126">
        <v>1</v>
      </c>
      <c r="L19" s="72" t="s">
        <v>437</v>
      </c>
      <c r="M19" s="127">
        <f t="shared" si="0"/>
        <v>2</v>
      </c>
      <c r="N19" s="105"/>
      <c r="O19" s="105"/>
      <c r="P19" s="105"/>
      <c r="Q19" s="128"/>
      <c r="R19" s="105"/>
      <c r="S19" s="105"/>
    </row>
    <row r="20" spans="1:19" ht="18" customHeight="1" x14ac:dyDescent="0.2">
      <c r="A20" s="133" t="s">
        <v>36</v>
      </c>
      <c r="B20" s="134" t="s">
        <v>44</v>
      </c>
      <c r="C20" s="135">
        <v>4</v>
      </c>
      <c r="D20" s="135" t="s">
        <v>25</v>
      </c>
      <c r="E20" s="138" t="s">
        <v>130</v>
      </c>
      <c r="G20" s="106" t="s">
        <v>484</v>
      </c>
      <c r="H20" s="125" t="s">
        <v>466</v>
      </c>
      <c r="I20" s="125" t="s">
        <v>485</v>
      </c>
      <c r="J20" s="126">
        <v>1</v>
      </c>
      <c r="L20" s="72" t="s">
        <v>437</v>
      </c>
      <c r="M20" s="127">
        <f t="shared" si="0"/>
        <v>2</v>
      </c>
      <c r="N20" s="105"/>
      <c r="O20" s="105"/>
      <c r="P20" s="105"/>
      <c r="Q20" s="128"/>
      <c r="R20" s="105"/>
      <c r="S20" s="105"/>
    </row>
    <row r="21" spans="1:19" ht="18" customHeight="1" x14ac:dyDescent="0.2">
      <c r="A21" s="132" t="s">
        <v>36</v>
      </c>
      <c r="B21" s="2" t="s">
        <v>45</v>
      </c>
      <c r="C21" s="117">
        <v>2</v>
      </c>
      <c r="D21" s="117" t="s">
        <v>25</v>
      </c>
      <c r="E21" s="138" t="s">
        <v>131</v>
      </c>
      <c r="G21" s="106" t="s">
        <v>486</v>
      </c>
      <c r="H21" s="125" t="s">
        <v>466</v>
      </c>
      <c r="I21" s="125" t="s">
        <v>487</v>
      </c>
      <c r="J21" s="126">
        <v>1</v>
      </c>
      <c r="L21" s="72" t="s">
        <v>437</v>
      </c>
      <c r="M21" s="127">
        <f t="shared" si="0"/>
        <v>2</v>
      </c>
      <c r="N21" s="105"/>
      <c r="O21" s="105"/>
      <c r="P21" s="105"/>
      <c r="Q21" s="128"/>
      <c r="R21" s="105"/>
      <c r="S21" s="105"/>
    </row>
    <row r="22" spans="1:19" ht="18" customHeight="1" x14ac:dyDescent="0.2">
      <c r="A22" s="132" t="s">
        <v>36</v>
      </c>
      <c r="B22" s="2" t="s">
        <v>46</v>
      </c>
      <c r="C22" s="117">
        <v>2</v>
      </c>
      <c r="D22" s="117" t="s">
        <v>25</v>
      </c>
      <c r="E22" s="138" t="s">
        <v>132</v>
      </c>
      <c r="G22" s="106" t="s">
        <v>488</v>
      </c>
      <c r="H22" s="125" t="s">
        <v>466</v>
      </c>
      <c r="I22" s="125" t="s">
        <v>489</v>
      </c>
      <c r="J22" s="126">
        <v>1</v>
      </c>
      <c r="L22" s="72" t="s">
        <v>437</v>
      </c>
      <c r="M22" s="127">
        <f t="shared" si="0"/>
        <v>2</v>
      </c>
      <c r="N22" s="105"/>
      <c r="O22" s="105"/>
      <c r="P22" s="105"/>
      <c r="Q22" s="128"/>
      <c r="R22" s="105"/>
      <c r="S22" s="105"/>
    </row>
    <row r="23" spans="1:19" ht="18" customHeight="1" x14ac:dyDescent="0.2">
      <c r="A23" s="3"/>
      <c r="B23" s="3"/>
      <c r="C23" s="3"/>
      <c r="D23" s="3"/>
      <c r="G23" s="106" t="s">
        <v>490</v>
      </c>
      <c r="H23" s="125" t="s">
        <v>36</v>
      </c>
      <c r="I23" s="125" t="s">
        <v>491</v>
      </c>
      <c r="J23" s="126">
        <v>1</v>
      </c>
      <c r="L23" s="72" t="s">
        <v>437</v>
      </c>
      <c r="M23" s="127">
        <f t="shared" si="0"/>
        <v>2</v>
      </c>
      <c r="N23" s="105"/>
      <c r="O23" s="105"/>
      <c r="P23" s="105"/>
      <c r="Q23" s="128"/>
      <c r="R23" s="105"/>
      <c r="S23" s="105"/>
    </row>
    <row r="24" spans="1:19" ht="18" customHeight="1" x14ac:dyDescent="0.2">
      <c r="A24" s="97" t="s">
        <v>36</v>
      </c>
      <c r="B24" s="97" t="s">
        <v>528</v>
      </c>
      <c r="C24" s="90">
        <v>288</v>
      </c>
      <c r="D24" s="99" t="s">
        <v>25</v>
      </c>
      <c r="E24" s="104" t="s">
        <v>437</v>
      </c>
      <c r="G24" s="106" t="s">
        <v>492</v>
      </c>
      <c r="H24" s="125" t="s">
        <v>36</v>
      </c>
      <c r="I24" s="125" t="s">
        <v>493</v>
      </c>
      <c r="J24" s="126">
        <v>1</v>
      </c>
      <c r="L24" s="72" t="s">
        <v>437</v>
      </c>
      <c r="M24" s="127">
        <f t="shared" si="0"/>
        <v>2</v>
      </c>
      <c r="N24" s="105"/>
      <c r="O24" s="105"/>
      <c r="P24" s="105"/>
      <c r="Q24" s="128"/>
      <c r="R24" s="105"/>
      <c r="S24" s="105"/>
    </row>
    <row r="25" spans="1:19" ht="18" customHeight="1" x14ac:dyDescent="0.2">
      <c r="G25" s="106" t="s">
        <v>494</v>
      </c>
      <c r="H25" s="125" t="s">
        <v>36</v>
      </c>
      <c r="I25" s="125" t="s">
        <v>495</v>
      </c>
      <c r="J25" s="126">
        <v>1</v>
      </c>
      <c r="L25" s="72" t="s">
        <v>437</v>
      </c>
      <c r="M25" s="127">
        <f t="shared" si="0"/>
        <v>2</v>
      </c>
      <c r="N25" s="105"/>
      <c r="O25" s="105"/>
      <c r="P25" s="105"/>
      <c r="Q25" s="128"/>
      <c r="R25" s="105"/>
      <c r="S25" s="105"/>
    </row>
    <row r="26" spans="1:19" ht="18" customHeight="1" x14ac:dyDescent="0.2">
      <c r="A26" s="97" t="s">
        <v>36</v>
      </c>
      <c r="B26" s="97" t="s">
        <v>529</v>
      </c>
      <c r="C26" s="90">
        <f>C4*2</f>
        <v>8</v>
      </c>
      <c r="D26" s="99" t="s">
        <v>25</v>
      </c>
      <c r="E26" s="104" t="s">
        <v>465</v>
      </c>
      <c r="G26" s="106" t="s">
        <v>496</v>
      </c>
      <c r="H26" s="125" t="s">
        <v>36</v>
      </c>
      <c r="I26" s="125" t="s">
        <v>497</v>
      </c>
      <c r="J26" s="126">
        <v>1</v>
      </c>
      <c r="L26" s="72" t="s">
        <v>437</v>
      </c>
      <c r="M26" s="127">
        <f t="shared" si="0"/>
        <v>2</v>
      </c>
      <c r="N26" s="105"/>
      <c r="O26" s="105"/>
      <c r="P26" s="105"/>
      <c r="Q26" s="128"/>
      <c r="R26" s="105"/>
      <c r="S26" s="105"/>
    </row>
    <row r="27" spans="1:19" ht="18" customHeight="1" x14ac:dyDescent="0.2">
      <c r="A27" s="97" t="s">
        <v>36</v>
      </c>
      <c r="B27" s="97" t="s">
        <v>530</v>
      </c>
      <c r="C27" s="90">
        <f>C5*2</f>
        <v>10</v>
      </c>
      <c r="D27" s="99" t="s">
        <v>25</v>
      </c>
      <c r="E27" s="104" t="s">
        <v>460</v>
      </c>
      <c r="G27" s="106" t="s">
        <v>498</v>
      </c>
      <c r="H27" s="125" t="s">
        <v>36</v>
      </c>
      <c r="I27" s="125" t="s">
        <v>499</v>
      </c>
      <c r="J27" s="126">
        <v>1</v>
      </c>
      <c r="L27" s="72" t="s">
        <v>437</v>
      </c>
      <c r="M27" s="127">
        <f t="shared" si="0"/>
        <v>2</v>
      </c>
      <c r="N27" s="105"/>
      <c r="O27" s="105"/>
      <c r="P27" s="105"/>
      <c r="Q27" s="128"/>
      <c r="R27" s="105"/>
      <c r="S27" s="105"/>
    </row>
    <row r="28" spans="1:19" ht="18" customHeight="1" x14ac:dyDescent="0.2">
      <c r="A28" s="97" t="s">
        <v>36</v>
      </c>
      <c r="B28" s="97" t="s">
        <v>531</v>
      </c>
      <c r="C28" s="90">
        <f>C6*2</f>
        <v>18</v>
      </c>
      <c r="D28" s="99" t="s">
        <v>25</v>
      </c>
      <c r="E28" s="104" t="s">
        <v>532</v>
      </c>
      <c r="G28" s="106" t="s">
        <v>500</v>
      </c>
      <c r="H28" s="125" t="s">
        <v>36</v>
      </c>
      <c r="I28" s="125" t="s">
        <v>501</v>
      </c>
      <c r="J28" s="126">
        <v>1</v>
      </c>
      <c r="L28" s="72" t="s">
        <v>437</v>
      </c>
      <c r="M28" s="127">
        <f t="shared" si="0"/>
        <v>2</v>
      </c>
      <c r="N28" s="105"/>
      <c r="O28" s="105"/>
      <c r="P28" s="105"/>
      <c r="Q28" s="128"/>
      <c r="R28" s="105"/>
      <c r="S28" s="105"/>
    </row>
    <row r="29" spans="1:19" ht="18" customHeight="1" x14ac:dyDescent="0.2">
      <c r="A29" s="97" t="s">
        <v>36</v>
      </c>
      <c r="B29" s="97" t="s">
        <v>533</v>
      </c>
      <c r="C29" s="90">
        <f>C7*2</f>
        <v>20</v>
      </c>
      <c r="D29" s="99" t="s">
        <v>25</v>
      </c>
      <c r="E29" s="104" t="s">
        <v>534</v>
      </c>
      <c r="G29" s="106" t="s">
        <v>123</v>
      </c>
      <c r="H29" s="125" t="s">
        <v>36</v>
      </c>
      <c r="I29" s="125" t="s">
        <v>502</v>
      </c>
      <c r="J29" s="126">
        <v>1</v>
      </c>
      <c r="L29" s="72" t="s">
        <v>437</v>
      </c>
      <c r="M29" s="127">
        <f t="shared" si="0"/>
        <v>2</v>
      </c>
      <c r="N29" s="105"/>
      <c r="O29" s="105"/>
      <c r="P29" s="105"/>
      <c r="Q29" s="128"/>
      <c r="R29" s="105"/>
      <c r="S29" s="105"/>
    </row>
    <row r="30" spans="1:19" ht="18" customHeight="1" x14ac:dyDescent="0.2">
      <c r="A30" s="97" t="s">
        <v>36</v>
      </c>
      <c r="B30" s="97" t="s">
        <v>535</v>
      </c>
      <c r="C30" s="90">
        <f>C8*2</f>
        <v>28</v>
      </c>
      <c r="D30" s="99" t="s">
        <v>25</v>
      </c>
      <c r="E30" s="104" t="s">
        <v>536</v>
      </c>
      <c r="G30" s="106" t="s">
        <v>503</v>
      </c>
      <c r="H30" s="125" t="s">
        <v>36</v>
      </c>
      <c r="I30" s="125" t="s">
        <v>504</v>
      </c>
      <c r="J30" s="126">
        <v>1</v>
      </c>
      <c r="L30" s="72" t="s">
        <v>437</v>
      </c>
      <c r="M30" s="127">
        <f t="shared" si="0"/>
        <v>2</v>
      </c>
      <c r="N30" s="105"/>
      <c r="O30" s="105"/>
      <c r="P30" s="105"/>
      <c r="Q30" s="128"/>
      <c r="R30" s="105"/>
      <c r="S30" s="105"/>
    </row>
    <row r="31" spans="1:19" ht="18" customHeight="1" x14ac:dyDescent="0.2">
      <c r="A31" s="97" t="s">
        <v>36</v>
      </c>
      <c r="B31" s="97" t="s">
        <v>537</v>
      </c>
      <c r="C31" s="90">
        <f>C9*2</f>
        <v>22</v>
      </c>
      <c r="D31" s="99" t="s">
        <v>25</v>
      </c>
      <c r="E31" s="104" t="s">
        <v>538</v>
      </c>
      <c r="G31" s="106" t="s">
        <v>505</v>
      </c>
      <c r="H31" s="125" t="s">
        <v>36</v>
      </c>
      <c r="I31" s="125" t="s">
        <v>506</v>
      </c>
      <c r="J31" s="126">
        <v>1</v>
      </c>
      <c r="L31" s="72" t="s">
        <v>437</v>
      </c>
      <c r="M31" s="127">
        <f t="shared" si="0"/>
        <v>2</v>
      </c>
      <c r="N31" s="105"/>
      <c r="O31" s="105"/>
      <c r="P31" s="105"/>
      <c r="Q31" s="128"/>
      <c r="R31" s="105"/>
      <c r="S31" s="105"/>
    </row>
    <row r="32" spans="1:19" ht="18" customHeight="1" x14ac:dyDescent="0.2">
      <c r="A32" s="97" t="s">
        <v>36</v>
      </c>
      <c r="B32" s="97" t="s">
        <v>539</v>
      </c>
      <c r="C32" s="90">
        <f>C10*2</f>
        <v>8</v>
      </c>
      <c r="D32" s="99" t="s">
        <v>25</v>
      </c>
      <c r="E32" s="104" t="s">
        <v>540</v>
      </c>
      <c r="G32" s="106" t="s">
        <v>507</v>
      </c>
      <c r="H32" s="125" t="s">
        <v>36</v>
      </c>
      <c r="I32" s="125" t="s">
        <v>508</v>
      </c>
      <c r="J32" s="126">
        <v>1</v>
      </c>
      <c r="L32" s="72" t="s">
        <v>437</v>
      </c>
      <c r="M32" s="127">
        <f t="shared" si="0"/>
        <v>2</v>
      </c>
      <c r="N32" s="105"/>
      <c r="O32" s="105"/>
      <c r="P32" s="105"/>
      <c r="Q32" s="128"/>
      <c r="R32" s="105"/>
      <c r="S32" s="105"/>
    </row>
    <row r="33" spans="1:19" ht="18" customHeight="1" x14ac:dyDescent="0.2">
      <c r="A33" s="97" t="s">
        <v>36</v>
      </c>
      <c r="B33" s="97" t="s">
        <v>541</v>
      </c>
      <c r="C33" s="90">
        <f>C11*2</f>
        <v>40</v>
      </c>
      <c r="D33" s="99" t="s">
        <v>25</v>
      </c>
      <c r="E33" s="104" t="s">
        <v>438</v>
      </c>
      <c r="G33" s="106" t="s">
        <v>509</v>
      </c>
      <c r="H33" s="125" t="s">
        <v>36</v>
      </c>
      <c r="I33" s="125" t="s">
        <v>510</v>
      </c>
      <c r="J33" s="126">
        <v>1</v>
      </c>
      <c r="L33" s="72" t="s">
        <v>437</v>
      </c>
      <c r="M33" s="127">
        <f t="shared" si="0"/>
        <v>2</v>
      </c>
      <c r="N33" s="105"/>
      <c r="O33" s="105"/>
      <c r="P33" s="105"/>
      <c r="Q33" s="128"/>
      <c r="R33" s="105"/>
      <c r="S33" s="105"/>
    </row>
    <row r="34" spans="1:19" ht="18" customHeight="1" x14ac:dyDescent="0.2">
      <c r="A34" s="97" t="s">
        <v>36</v>
      </c>
      <c r="B34" s="97" t="s">
        <v>542</v>
      </c>
      <c r="C34" s="90">
        <f>SUM(C26:C33)*2</f>
        <v>308</v>
      </c>
      <c r="D34" s="99" t="s">
        <v>25</v>
      </c>
      <c r="E34" s="104" t="s">
        <v>439</v>
      </c>
      <c r="G34" s="106" t="s">
        <v>511</v>
      </c>
      <c r="H34" s="125" t="s">
        <v>1011</v>
      </c>
      <c r="I34" s="125" t="s">
        <v>512</v>
      </c>
      <c r="J34" s="126">
        <v>1</v>
      </c>
      <c r="L34" s="72" t="s">
        <v>437</v>
      </c>
      <c r="M34" s="127">
        <f t="shared" si="0"/>
        <v>2</v>
      </c>
      <c r="N34" s="105"/>
      <c r="O34" s="105"/>
      <c r="P34" s="105"/>
      <c r="Q34" s="128"/>
      <c r="R34" s="105"/>
      <c r="S34" s="105"/>
    </row>
    <row r="35" spans="1:19" ht="18" customHeight="1" x14ac:dyDescent="0.2">
      <c r="A35" s="97" t="s">
        <v>293</v>
      </c>
      <c r="B35" s="97" t="s">
        <v>294</v>
      </c>
      <c r="C35" s="90">
        <f>SUM(C26:C33)*4</f>
        <v>616</v>
      </c>
      <c r="D35" s="99" t="s">
        <v>25</v>
      </c>
      <c r="E35" s="92" t="s">
        <v>229</v>
      </c>
      <c r="G35" s="106" t="s">
        <v>513</v>
      </c>
      <c r="H35" s="125" t="s">
        <v>36</v>
      </c>
      <c r="I35" s="125" t="s">
        <v>514</v>
      </c>
      <c r="J35" s="126">
        <v>1</v>
      </c>
      <c r="L35" s="72" t="s">
        <v>437</v>
      </c>
      <c r="M35" s="127">
        <f t="shared" si="0"/>
        <v>2</v>
      </c>
      <c r="N35" s="105"/>
      <c r="O35" s="105"/>
      <c r="P35" s="105"/>
      <c r="Q35" s="128"/>
      <c r="R35" s="105"/>
      <c r="S35" s="105"/>
    </row>
    <row r="36" spans="1:19" ht="18" customHeight="1" x14ac:dyDescent="0.2">
      <c r="A36" s="3"/>
      <c r="B36" s="3"/>
      <c r="C36" s="3"/>
      <c r="D36" s="3"/>
      <c r="G36" s="106" t="s">
        <v>515</v>
      </c>
      <c r="H36" s="125" t="s">
        <v>36</v>
      </c>
      <c r="I36" s="125" t="s">
        <v>516</v>
      </c>
      <c r="J36" s="126">
        <v>1</v>
      </c>
      <c r="L36" s="72" t="s">
        <v>437</v>
      </c>
      <c r="M36" s="127">
        <f t="shared" si="0"/>
        <v>2</v>
      </c>
      <c r="N36" s="105"/>
      <c r="O36" s="105"/>
      <c r="P36" s="105"/>
      <c r="Q36" s="128"/>
      <c r="R36" s="105"/>
      <c r="S36" s="105"/>
    </row>
    <row r="37" spans="1:19" ht="18" customHeight="1" x14ac:dyDescent="0.2">
      <c r="A37" s="164" t="s">
        <v>1309</v>
      </c>
      <c r="B37" s="97" t="s">
        <v>467</v>
      </c>
      <c r="C37" s="99">
        <v>2</v>
      </c>
      <c r="D37" s="99" t="s">
        <v>25</v>
      </c>
      <c r="E37" s="165" t="s">
        <v>1012</v>
      </c>
      <c r="G37" s="106" t="s">
        <v>517</v>
      </c>
      <c r="H37" s="125" t="s">
        <v>36</v>
      </c>
      <c r="I37" s="125" t="s">
        <v>518</v>
      </c>
      <c r="J37" s="126">
        <v>1</v>
      </c>
      <c r="L37" s="72" t="s">
        <v>437</v>
      </c>
      <c r="M37" s="127">
        <f t="shared" si="0"/>
        <v>2</v>
      </c>
      <c r="N37" s="105"/>
      <c r="O37" s="105"/>
      <c r="P37" s="105"/>
      <c r="Q37" s="128"/>
      <c r="R37" s="105"/>
      <c r="S37" s="105"/>
    </row>
    <row r="38" spans="1:19" ht="18" customHeight="1" x14ac:dyDescent="0.2">
      <c r="A38" s="164" t="s">
        <v>466</v>
      </c>
      <c r="B38" s="97" t="s">
        <v>470</v>
      </c>
      <c r="C38" s="99">
        <v>4</v>
      </c>
      <c r="D38" s="99" t="s">
        <v>25</v>
      </c>
      <c r="E38" s="165" t="s">
        <v>471</v>
      </c>
      <c r="G38" s="106" t="s">
        <v>519</v>
      </c>
      <c r="H38" s="125" t="s">
        <v>36</v>
      </c>
      <c r="I38" s="125" t="s">
        <v>520</v>
      </c>
      <c r="J38" s="126">
        <v>1</v>
      </c>
      <c r="L38" s="72" t="s">
        <v>437</v>
      </c>
      <c r="M38" s="127">
        <f t="shared" si="0"/>
        <v>2</v>
      </c>
      <c r="N38" s="105"/>
      <c r="O38" s="105"/>
      <c r="P38" s="105"/>
      <c r="Q38" s="128"/>
      <c r="R38" s="105"/>
      <c r="S38" s="105"/>
    </row>
    <row r="39" spans="1:19" ht="18" customHeight="1" x14ac:dyDescent="0.2">
      <c r="A39" s="166" t="s">
        <v>466</v>
      </c>
      <c r="B39" s="155" t="s">
        <v>474</v>
      </c>
      <c r="C39" s="167">
        <v>2</v>
      </c>
      <c r="D39" s="167" t="s">
        <v>25</v>
      </c>
      <c r="E39" s="165" t="s">
        <v>475</v>
      </c>
      <c r="G39" s="106" t="s">
        <v>128</v>
      </c>
      <c r="H39" s="125" t="s">
        <v>36</v>
      </c>
      <c r="I39" s="125" t="s">
        <v>521</v>
      </c>
      <c r="J39" s="126">
        <v>1</v>
      </c>
      <c r="L39" s="72" t="s">
        <v>437</v>
      </c>
      <c r="M39" s="127">
        <f t="shared" si="0"/>
        <v>2</v>
      </c>
      <c r="N39" s="105"/>
      <c r="O39" s="105"/>
      <c r="P39" s="105"/>
      <c r="Q39" s="128"/>
      <c r="R39" s="105"/>
      <c r="S39" s="105"/>
    </row>
    <row r="40" spans="1:19" ht="18" customHeight="1" x14ac:dyDescent="0.2">
      <c r="A40" s="166" t="s">
        <v>466</v>
      </c>
      <c r="B40" s="155" t="s">
        <v>469</v>
      </c>
      <c r="C40" s="167">
        <v>4</v>
      </c>
      <c r="D40" s="167" t="s">
        <v>25</v>
      </c>
      <c r="E40" s="165" t="s">
        <v>1010</v>
      </c>
      <c r="G40" s="106" t="s">
        <v>522</v>
      </c>
      <c r="H40" s="125" t="s">
        <v>36</v>
      </c>
      <c r="I40" s="125" t="s">
        <v>523</v>
      </c>
      <c r="J40" s="126">
        <v>1</v>
      </c>
      <c r="L40" s="72" t="s">
        <v>437</v>
      </c>
      <c r="M40" s="127">
        <f t="shared" si="0"/>
        <v>2</v>
      </c>
      <c r="N40" s="105"/>
      <c r="O40" s="105"/>
      <c r="P40" s="105"/>
      <c r="Q40" s="128"/>
      <c r="R40" s="105"/>
      <c r="S40" s="105"/>
    </row>
    <row r="41" spans="1:19" ht="18" customHeight="1" x14ac:dyDescent="0.2">
      <c r="A41" s="3"/>
      <c r="B41" s="3"/>
      <c r="C41" s="3"/>
      <c r="D41" s="3"/>
      <c r="G41" s="106" t="s">
        <v>524</v>
      </c>
      <c r="H41" s="125" t="s">
        <v>36</v>
      </c>
      <c r="I41" s="125" t="s">
        <v>525</v>
      </c>
      <c r="J41" s="126">
        <v>1</v>
      </c>
      <c r="L41" s="72" t="s">
        <v>437</v>
      </c>
      <c r="M41" s="127">
        <f t="shared" si="0"/>
        <v>2</v>
      </c>
      <c r="N41" s="105"/>
      <c r="O41" s="105"/>
      <c r="P41" s="105"/>
      <c r="Q41" s="128"/>
      <c r="R41" s="105"/>
      <c r="S41" s="105"/>
    </row>
    <row r="42" spans="1:19" ht="18" customHeight="1" x14ac:dyDescent="0.2">
      <c r="A42" s="3"/>
      <c r="B42" s="3"/>
      <c r="C42" s="3"/>
      <c r="D42" s="3"/>
      <c r="G42" s="106" t="s">
        <v>526</v>
      </c>
      <c r="H42" s="125" t="s">
        <v>36</v>
      </c>
      <c r="I42" s="125" t="s">
        <v>527</v>
      </c>
      <c r="J42" s="126">
        <v>1</v>
      </c>
      <c r="L42" s="72" t="s">
        <v>437</v>
      </c>
      <c r="M42" s="127">
        <f t="shared" si="0"/>
        <v>2</v>
      </c>
      <c r="N42" s="105"/>
      <c r="O42" s="105"/>
      <c r="P42" s="105"/>
      <c r="Q42" s="128"/>
      <c r="R42" s="105"/>
      <c r="S42" s="105"/>
    </row>
    <row r="43" spans="1:19" ht="18" customHeight="1" x14ac:dyDescent="0.3">
      <c r="A43" s="3"/>
      <c r="B43" s="3"/>
      <c r="C43" s="3"/>
      <c r="D43" s="3"/>
    </row>
    <row r="44" spans="1:19" ht="18" customHeight="1" x14ac:dyDescent="0.3">
      <c r="A44" s="3"/>
      <c r="C44" s="3"/>
      <c r="D44" s="3"/>
      <c r="G44" s="222" t="s">
        <v>1311</v>
      </c>
    </row>
    <row r="45" spans="1:19" ht="18" customHeight="1" x14ac:dyDescent="0.3"/>
    <row r="46" spans="1:19" ht="18" customHeight="1" x14ac:dyDescent="0.3"/>
    <row r="47" spans="1:19" ht="18" customHeight="1" x14ac:dyDescent="0.3"/>
    <row r="48" spans="1:19" ht="18" customHeight="1" x14ac:dyDescent="0.3"/>
    <row r="49" spans="1:16" ht="18" customHeight="1" x14ac:dyDescent="0.3">
      <c r="L49" s="3"/>
      <c r="M49" s="3"/>
      <c r="N49" s="3"/>
      <c r="O49" s="3"/>
      <c r="P49" s="3"/>
    </row>
    <row r="50" spans="1:16" ht="18" customHeight="1" x14ac:dyDescent="0.3">
      <c r="L50" s="3"/>
      <c r="M50" s="3"/>
      <c r="N50" s="3"/>
      <c r="O50" s="3"/>
      <c r="P50" s="3"/>
    </row>
    <row r="51" spans="1:16" ht="18" customHeight="1" x14ac:dyDescent="0.3">
      <c r="G51" s="8"/>
      <c r="L51" s="3"/>
      <c r="M51" s="3"/>
      <c r="N51" s="3"/>
      <c r="O51" s="3"/>
      <c r="P51" s="3"/>
    </row>
    <row r="52" spans="1:16" ht="18" customHeight="1" x14ac:dyDescent="0.3">
      <c r="G52" s="8"/>
      <c r="L52" s="3"/>
      <c r="M52" s="3"/>
      <c r="N52" s="3"/>
      <c r="O52" s="3"/>
      <c r="P52" s="3"/>
    </row>
    <row r="53" spans="1:16" ht="16.5" x14ac:dyDescent="0.3">
      <c r="G53" s="8"/>
      <c r="L53" s="3"/>
      <c r="M53" s="3"/>
      <c r="N53" s="3"/>
      <c r="O53" s="3"/>
      <c r="P53" s="3"/>
    </row>
    <row r="54" spans="1:16" ht="18" customHeight="1" x14ac:dyDescent="0.3">
      <c r="L54" s="3"/>
      <c r="M54" s="3"/>
      <c r="N54" s="3"/>
      <c r="O54" s="3"/>
      <c r="P54" s="3"/>
    </row>
    <row r="55" spans="1:16" ht="18" customHeight="1" x14ac:dyDescent="0.3">
      <c r="G55" s="8"/>
      <c r="L55" s="3"/>
      <c r="M55" s="3"/>
      <c r="N55" s="3"/>
      <c r="O55" s="3"/>
      <c r="P55" s="3"/>
    </row>
    <row r="56" spans="1:16" ht="18" customHeight="1" x14ac:dyDescent="0.3">
      <c r="G56" s="8"/>
      <c r="L56" s="3"/>
      <c r="M56" s="3"/>
      <c r="N56" s="3"/>
      <c r="O56" s="3"/>
      <c r="P56" s="3"/>
    </row>
    <row r="57" spans="1:16" ht="18" customHeight="1" x14ac:dyDescent="0.3">
      <c r="L57" s="3"/>
      <c r="M57" s="3"/>
      <c r="N57" s="3"/>
      <c r="O57" s="3"/>
      <c r="P57" s="3"/>
    </row>
    <row r="58" spans="1:16" ht="18" customHeight="1" x14ac:dyDescent="0.3">
      <c r="L58" s="3"/>
      <c r="M58" s="3"/>
      <c r="N58" s="3"/>
      <c r="O58" s="3"/>
      <c r="P58" s="3"/>
    </row>
    <row r="59" spans="1:16" ht="18" customHeight="1" x14ac:dyDescent="0.3">
      <c r="G59" s="8"/>
      <c r="L59" s="3"/>
      <c r="M59" s="3"/>
      <c r="N59" s="3"/>
      <c r="O59" s="3"/>
      <c r="P59" s="3"/>
    </row>
    <row r="60" spans="1:16" ht="18" customHeight="1" x14ac:dyDescent="0.3">
      <c r="L60" s="3"/>
      <c r="M60" s="3"/>
      <c r="N60" s="3"/>
      <c r="O60" s="3"/>
      <c r="P60" s="3"/>
    </row>
    <row r="61" spans="1:16" ht="18" customHeight="1" x14ac:dyDescent="0.3">
      <c r="L61" s="3"/>
      <c r="M61" s="3"/>
      <c r="N61" s="3"/>
      <c r="O61" s="3"/>
      <c r="P61" s="3"/>
    </row>
    <row r="62" spans="1:16" ht="18" customHeight="1" x14ac:dyDescent="0.3">
      <c r="L62" s="3"/>
      <c r="M62" s="3"/>
      <c r="N62" s="3"/>
      <c r="O62" s="3"/>
      <c r="P62" s="3"/>
    </row>
    <row r="63" spans="1:16" ht="18" customHeight="1" x14ac:dyDescent="0.3">
      <c r="A63" s="3"/>
      <c r="B63" s="3"/>
      <c r="C63" s="3"/>
      <c r="D63" s="3"/>
      <c r="L63" s="3"/>
      <c r="M63" s="3"/>
      <c r="N63" s="3"/>
      <c r="O63" s="3"/>
      <c r="P63" s="3"/>
    </row>
    <row r="64" spans="1:16" ht="18" customHeight="1" x14ac:dyDescent="0.3">
      <c r="A64" s="3"/>
      <c r="B64" s="3"/>
      <c r="C64" s="3"/>
      <c r="D64" s="3"/>
      <c r="L64" s="3"/>
      <c r="M64" s="3"/>
      <c r="N64" s="3"/>
      <c r="O64" s="3"/>
      <c r="P64" s="3"/>
    </row>
    <row r="65" spans="1:16" ht="18" customHeight="1" x14ac:dyDescent="0.3">
      <c r="A65" s="3"/>
      <c r="B65" s="3"/>
      <c r="C65" s="3"/>
      <c r="D65" s="3"/>
      <c r="L65" s="3"/>
      <c r="M65" s="3"/>
      <c r="N65" s="3"/>
      <c r="O65" s="3"/>
      <c r="P65" s="3"/>
    </row>
    <row r="66" spans="1:16" ht="18" customHeight="1" x14ac:dyDescent="0.3">
      <c r="A66" s="3"/>
      <c r="B66" s="3"/>
      <c r="C66" s="3"/>
      <c r="D66" s="3"/>
      <c r="L66" s="3"/>
      <c r="M66" s="3"/>
      <c r="N66" s="3"/>
      <c r="O66" s="3"/>
      <c r="P66" s="3"/>
    </row>
    <row r="67" spans="1:16" ht="18" customHeight="1" x14ac:dyDescent="0.3">
      <c r="A67" s="3"/>
      <c r="B67" s="3"/>
      <c r="C67" s="3"/>
      <c r="D67" s="3"/>
    </row>
    <row r="68" spans="1:16" ht="18" customHeight="1" x14ac:dyDescent="0.3">
      <c r="A68" s="3"/>
      <c r="B68" s="3"/>
      <c r="C68" s="3"/>
      <c r="D68" s="3"/>
    </row>
    <row r="69" spans="1:16" ht="18" customHeight="1" x14ac:dyDescent="0.3">
      <c r="A69" s="3"/>
      <c r="B69" s="3"/>
      <c r="C69" s="3"/>
      <c r="D69" s="3"/>
    </row>
  </sheetData>
  <mergeCells count="11">
    <mergeCell ref="T1:U1"/>
    <mergeCell ref="R1:S1"/>
    <mergeCell ref="G1:I1"/>
    <mergeCell ref="L1:M1"/>
    <mergeCell ref="N1:O1"/>
    <mergeCell ref="P1:Q1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34E3-963B-4FF9-84A6-C3E1D8B3B95B}">
  <sheetPr>
    <tabColor rgb="FFFFFF00"/>
  </sheetPr>
  <dimension ref="A1:AM22"/>
  <sheetViews>
    <sheetView workbookViewId="0">
      <selection activeCell="F40" sqref="F40"/>
    </sheetView>
  </sheetViews>
  <sheetFormatPr defaultColWidth="9" defaultRowHeight="12" x14ac:dyDescent="0.3"/>
  <cols>
    <col min="1" max="2" width="40.625" style="6" customWidth="1"/>
    <col min="3" max="4" width="8.625" style="6" customWidth="1"/>
    <col min="5" max="5" width="27.375" style="3" bestFit="1" customWidth="1"/>
    <col min="6" max="6" width="9" style="3"/>
    <col min="7" max="7" width="16.375" style="3" bestFit="1" customWidth="1"/>
    <col min="8" max="8" width="16.5" style="3" bestFit="1" customWidth="1"/>
    <col min="9" max="9" width="15.5" style="3" bestFit="1" customWidth="1"/>
    <col min="10" max="10" width="10.625" style="3" customWidth="1"/>
    <col min="11" max="11" width="10.625" style="4" customWidth="1"/>
    <col min="12" max="12" width="22.75" style="4" bestFit="1" customWidth="1"/>
    <col min="13" max="13" width="10.625" style="4" customWidth="1"/>
    <col min="14" max="14" width="21.125" style="4" customWidth="1"/>
    <col min="15" max="15" width="9" style="4"/>
    <col min="16" max="16" width="21.125" style="3" customWidth="1"/>
    <col min="17" max="17" width="9" style="3"/>
    <col min="18" max="18" width="21.125" style="3" customWidth="1"/>
    <col min="19" max="19" width="9" style="3"/>
    <col min="20" max="20" width="21.125" style="3" customWidth="1"/>
    <col min="21" max="21" width="9" style="3"/>
    <col min="22" max="22" width="21.125" style="3" customWidth="1"/>
    <col min="23" max="23" width="9" style="3"/>
    <col min="24" max="24" width="21.125" style="3" customWidth="1"/>
    <col min="25" max="25" width="9" style="3"/>
    <col min="26" max="26" width="21.125" style="3" customWidth="1"/>
    <col min="27" max="27" width="9" style="3"/>
    <col min="28" max="28" width="21.125" style="3" customWidth="1"/>
    <col min="29" max="29" width="9" style="3"/>
    <col min="30" max="30" width="21.125" style="3" customWidth="1"/>
    <col min="31" max="31" width="9" style="3"/>
    <col min="32" max="32" width="21.125" style="3" customWidth="1"/>
    <col min="33" max="33" width="9" style="3"/>
    <col min="34" max="34" width="21.125" style="3" customWidth="1"/>
    <col min="35" max="35" width="9" style="3"/>
    <col min="36" max="36" width="21.125" style="3" customWidth="1"/>
    <col min="37" max="37" width="9" style="3"/>
    <col min="38" max="38" width="21.125" style="3" customWidth="1"/>
    <col min="39" max="16384" width="9" style="3"/>
  </cols>
  <sheetData>
    <row r="1" spans="1:39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90" t="s">
        <v>77</v>
      </c>
      <c r="G1" s="187" t="s">
        <v>214</v>
      </c>
      <c r="H1" s="187"/>
      <c r="I1" s="187"/>
      <c r="J1" s="4"/>
      <c r="L1" s="188" t="s">
        <v>543</v>
      </c>
      <c r="M1" s="188"/>
      <c r="N1" s="188" t="s">
        <v>544</v>
      </c>
      <c r="O1" s="188"/>
      <c r="P1" s="188" t="s">
        <v>545</v>
      </c>
      <c r="Q1" s="188"/>
      <c r="R1" s="188" t="s">
        <v>546</v>
      </c>
      <c r="S1" s="188"/>
      <c r="T1" s="188" t="s">
        <v>547</v>
      </c>
      <c r="U1" s="188"/>
      <c r="V1" s="188" t="s">
        <v>548</v>
      </c>
      <c r="W1" s="188"/>
      <c r="X1" s="188" t="s">
        <v>549</v>
      </c>
      <c r="Y1" s="188"/>
      <c r="Z1" s="188" t="s">
        <v>550</v>
      </c>
      <c r="AA1" s="188"/>
      <c r="AB1" s="188" t="s">
        <v>550</v>
      </c>
      <c r="AC1" s="188"/>
      <c r="AD1" s="188" t="s">
        <v>551</v>
      </c>
      <c r="AE1" s="188"/>
      <c r="AF1" s="188" t="s">
        <v>552</v>
      </c>
      <c r="AG1" s="188"/>
      <c r="AH1" s="188" t="s">
        <v>296</v>
      </c>
      <c r="AI1" s="188"/>
      <c r="AJ1" s="188" t="s">
        <v>553</v>
      </c>
      <c r="AK1" s="188"/>
      <c r="AL1" s="188" t="s">
        <v>554</v>
      </c>
      <c r="AM1" s="188"/>
    </row>
    <row r="2" spans="1:39" x14ac:dyDescent="0.3">
      <c r="A2" s="189"/>
      <c r="B2" s="189"/>
      <c r="C2" s="189"/>
      <c r="D2" s="189"/>
      <c r="E2" s="189"/>
      <c r="G2" s="140" t="s">
        <v>202</v>
      </c>
      <c r="H2" s="141" t="s">
        <v>221</v>
      </c>
      <c r="I2" s="141" t="s">
        <v>222</v>
      </c>
      <c r="J2" s="142" t="s">
        <v>194</v>
      </c>
      <c r="L2" s="120" t="s">
        <v>202</v>
      </c>
      <c r="M2" s="120" t="s">
        <v>194</v>
      </c>
      <c r="N2" s="120" t="s">
        <v>202</v>
      </c>
      <c r="O2" s="120" t="s">
        <v>194</v>
      </c>
      <c r="P2" s="120" t="s">
        <v>202</v>
      </c>
      <c r="Q2" s="120" t="s">
        <v>194</v>
      </c>
      <c r="R2" s="120" t="s">
        <v>202</v>
      </c>
      <c r="S2" s="120" t="s">
        <v>194</v>
      </c>
      <c r="T2" s="120" t="s">
        <v>202</v>
      </c>
      <c r="U2" s="120" t="s">
        <v>194</v>
      </c>
      <c r="V2" s="120" t="s">
        <v>202</v>
      </c>
      <c r="W2" s="120" t="s">
        <v>194</v>
      </c>
      <c r="X2" s="120" t="s">
        <v>202</v>
      </c>
      <c r="Y2" s="120" t="s">
        <v>194</v>
      </c>
      <c r="Z2" s="120" t="s">
        <v>202</v>
      </c>
      <c r="AA2" s="120" t="s">
        <v>194</v>
      </c>
      <c r="AB2" s="120" t="s">
        <v>202</v>
      </c>
      <c r="AC2" s="120" t="s">
        <v>194</v>
      </c>
      <c r="AD2" s="120" t="s">
        <v>202</v>
      </c>
      <c r="AE2" s="120" t="s">
        <v>194</v>
      </c>
      <c r="AF2" s="120" t="s">
        <v>202</v>
      </c>
      <c r="AG2" s="120" t="s">
        <v>194</v>
      </c>
      <c r="AH2" s="120" t="s">
        <v>202</v>
      </c>
      <c r="AI2" s="120" t="s">
        <v>194</v>
      </c>
      <c r="AJ2" s="120" t="s">
        <v>202</v>
      </c>
      <c r="AK2" s="120" t="s">
        <v>194</v>
      </c>
      <c r="AL2" s="120" t="s">
        <v>202</v>
      </c>
      <c r="AM2" s="120" t="s">
        <v>194</v>
      </c>
    </row>
    <row r="3" spans="1:39" x14ac:dyDescent="0.2">
      <c r="A3" s="1" t="s">
        <v>47</v>
      </c>
      <c r="B3" s="1"/>
      <c r="C3" s="1"/>
      <c r="D3" s="1"/>
      <c r="E3" s="2"/>
      <c r="G3" s="106" t="s">
        <v>134</v>
      </c>
      <c r="H3" s="125" t="s">
        <v>555</v>
      </c>
      <c r="I3" s="125" t="s">
        <v>53</v>
      </c>
      <c r="J3" s="105">
        <v>1</v>
      </c>
      <c r="L3" s="105" t="s">
        <v>556</v>
      </c>
      <c r="M3" s="105">
        <v>2</v>
      </c>
      <c r="N3" s="105" t="s">
        <v>557</v>
      </c>
      <c r="O3" s="105">
        <f>J3</f>
        <v>1</v>
      </c>
      <c r="P3" s="118" t="s">
        <v>558</v>
      </c>
      <c r="Q3" s="105">
        <f>J3</f>
        <v>1</v>
      </c>
      <c r="R3" s="118" t="s">
        <v>559</v>
      </c>
      <c r="S3" s="105">
        <f>J3</f>
        <v>1</v>
      </c>
      <c r="T3" s="105" t="s">
        <v>560</v>
      </c>
      <c r="U3" s="105">
        <f>J3</f>
        <v>1</v>
      </c>
      <c r="V3" s="105" t="s">
        <v>561</v>
      </c>
      <c r="W3" s="105">
        <f>J3</f>
        <v>1</v>
      </c>
      <c r="X3" s="105" t="s">
        <v>562</v>
      </c>
      <c r="Y3" s="105">
        <f>J3</f>
        <v>1</v>
      </c>
      <c r="Z3" s="105" t="s">
        <v>563</v>
      </c>
      <c r="AA3" s="105">
        <f>SUM(O3,Q3,S3)</f>
        <v>3</v>
      </c>
      <c r="AB3" s="105" t="s">
        <v>564</v>
      </c>
      <c r="AC3" s="105">
        <f>J3</f>
        <v>1</v>
      </c>
      <c r="AD3" s="105" t="s">
        <v>565</v>
      </c>
      <c r="AE3" s="105">
        <f>J3</f>
        <v>1</v>
      </c>
      <c r="AF3" s="105" t="s">
        <v>566</v>
      </c>
      <c r="AG3" s="105">
        <f>J3*60</f>
        <v>60</v>
      </c>
      <c r="AH3" s="105" t="s">
        <v>567</v>
      </c>
      <c r="AI3" s="105">
        <f>J3*48</f>
        <v>48</v>
      </c>
      <c r="AJ3" s="105" t="s">
        <v>568</v>
      </c>
      <c r="AK3" s="105">
        <f>J3</f>
        <v>1</v>
      </c>
      <c r="AL3" s="105" t="s">
        <v>569</v>
      </c>
      <c r="AM3" s="105">
        <f>J3</f>
        <v>1</v>
      </c>
    </row>
    <row r="4" spans="1:39" x14ac:dyDescent="0.2">
      <c r="A4" s="134" t="s">
        <v>52</v>
      </c>
      <c r="B4" s="134" t="s">
        <v>53</v>
      </c>
      <c r="C4" s="9">
        <v>31</v>
      </c>
      <c r="D4" s="135" t="s">
        <v>25</v>
      </c>
      <c r="E4" s="143" t="s">
        <v>134</v>
      </c>
      <c r="G4" s="106" t="s">
        <v>570</v>
      </c>
      <c r="H4" s="125" t="s">
        <v>571</v>
      </c>
      <c r="I4" s="125" t="s">
        <v>53</v>
      </c>
      <c r="J4" s="105">
        <v>1</v>
      </c>
      <c r="L4" s="105" t="s">
        <v>556</v>
      </c>
      <c r="M4" s="105">
        <v>2</v>
      </c>
      <c r="N4" s="105" t="s">
        <v>557</v>
      </c>
      <c r="O4" s="105">
        <f>J4*2</f>
        <v>2</v>
      </c>
      <c r="P4" s="118" t="s">
        <v>558</v>
      </c>
      <c r="Q4" s="105">
        <f>J4*2</f>
        <v>2</v>
      </c>
      <c r="R4" s="118" t="s">
        <v>559</v>
      </c>
      <c r="S4" s="105">
        <f>J4*2</f>
        <v>2</v>
      </c>
      <c r="T4" s="105" t="s">
        <v>560</v>
      </c>
      <c r="U4" s="105">
        <f>J4*2</f>
        <v>2</v>
      </c>
      <c r="V4" s="105" t="s">
        <v>561</v>
      </c>
      <c r="W4" s="105">
        <f>J4</f>
        <v>1</v>
      </c>
      <c r="X4" s="105" t="s">
        <v>562</v>
      </c>
      <c r="Y4" s="105">
        <f>J4</f>
        <v>1</v>
      </c>
      <c r="Z4" s="105" t="s">
        <v>563</v>
      </c>
      <c r="AA4" s="105">
        <f>SUM(O4,Q4,S4)</f>
        <v>6</v>
      </c>
      <c r="AB4" s="105" t="s">
        <v>564</v>
      </c>
      <c r="AC4" s="105">
        <f>J4</f>
        <v>1</v>
      </c>
      <c r="AD4" s="105" t="s">
        <v>565</v>
      </c>
      <c r="AE4" s="105">
        <f>J4</f>
        <v>1</v>
      </c>
      <c r="AF4" s="105" t="s">
        <v>566</v>
      </c>
      <c r="AG4" s="105">
        <f>J4*60</f>
        <v>60</v>
      </c>
      <c r="AH4" s="105" t="s">
        <v>567</v>
      </c>
      <c r="AI4" s="105">
        <f>J4*48</f>
        <v>48</v>
      </c>
      <c r="AJ4" s="105" t="s">
        <v>568</v>
      </c>
      <c r="AK4" s="105">
        <f>J4</f>
        <v>1</v>
      </c>
      <c r="AL4" s="105" t="s">
        <v>569</v>
      </c>
      <c r="AM4" s="105">
        <f>J4</f>
        <v>1</v>
      </c>
    </row>
    <row r="5" spans="1:39" x14ac:dyDescent="0.2">
      <c r="G5" s="106" t="s">
        <v>572</v>
      </c>
      <c r="H5" s="125" t="s">
        <v>573</v>
      </c>
      <c r="I5" s="125" t="s">
        <v>53</v>
      </c>
      <c r="J5" s="105">
        <v>1</v>
      </c>
      <c r="L5" s="105" t="s">
        <v>556</v>
      </c>
      <c r="M5" s="105">
        <v>2</v>
      </c>
      <c r="N5" s="105" t="s">
        <v>557</v>
      </c>
      <c r="O5" s="105">
        <f>J5*3</f>
        <v>3</v>
      </c>
      <c r="P5" s="118" t="s">
        <v>558</v>
      </c>
      <c r="Q5" s="105">
        <f>J5*3</f>
        <v>3</v>
      </c>
      <c r="R5" s="118" t="s">
        <v>559</v>
      </c>
      <c r="S5" s="105">
        <f>J5*3</f>
        <v>3</v>
      </c>
      <c r="T5" s="105" t="s">
        <v>560</v>
      </c>
      <c r="U5" s="105">
        <f>J5*3</f>
        <v>3</v>
      </c>
      <c r="V5" s="105" t="s">
        <v>561</v>
      </c>
      <c r="W5" s="105">
        <f>J5</f>
        <v>1</v>
      </c>
      <c r="X5" s="105" t="s">
        <v>562</v>
      </c>
      <c r="Y5" s="105">
        <f>J5</f>
        <v>1</v>
      </c>
      <c r="Z5" s="105" t="s">
        <v>563</v>
      </c>
      <c r="AA5" s="105">
        <f>SUM(O5,Q5,S5)</f>
        <v>9</v>
      </c>
      <c r="AB5" s="105" t="s">
        <v>564</v>
      </c>
      <c r="AC5" s="105">
        <f>J5</f>
        <v>1</v>
      </c>
      <c r="AD5" s="105" t="s">
        <v>565</v>
      </c>
      <c r="AE5" s="105">
        <f>J5</f>
        <v>1</v>
      </c>
      <c r="AF5" s="105" t="s">
        <v>566</v>
      </c>
      <c r="AG5" s="105">
        <f>J5*60</f>
        <v>60</v>
      </c>
      <c r="AH5" s="105" t="s">
        <v>567</v>
      </c>
      <c r="AI5" s="105">
        <f>J5*48</f>
        <v>48</v>
      </c>
      <c r="AJ5" s="105" t="s">
        <v>568</v>
      </c>
      <c r="AK5" s="105">
        <f>J5</f>
        <v>1</v>
      </c>
      <c r="AL5" s="105" t="s">
        <v>569</v>
      </c>
      <c r="AM5" s="105">
        <f>J5</f>
        <v>1</v>
      </c>
    </row>
    <row r="6" spans="1:39" x14ac:dyDescent="0.3">
      <c r="A6" s="144" t="s">
        <v>574</v>
      </c>
      <c r="B6" s="144"/>
      <c r="C6" s="144"/>
      <c r="D6" s="144"/>
      <c r="E6" s="145"/>
    </row>
    <row r="7" spans="1:39" x14ac:dyDescent="0.2">
      <c r="A7" s="102" t="s">
        <v>55</v>
      </c>
      <c r="B7" s="102" t="s">
        <v>575</v>
      </c>
      <c r="C7" s="98">
        <f>C4*2</f>
        <v>62</v>
      </c>
      <c r="D7" s="103" t="s">
        <v>25</v>
      </c>
      <c r="E7" s="139" t="s">
        <v>556</v>
      </c>
    </row>
    <row r="8" spans="1:39" x14ac:dyDescent="0.2">
      <c r="A8" s="97" t="s">
        <v>576</v>
      </c>
      <c r="B8" s="97" t="s">
        <v>577</v>
      </c>
      <c r="C8" s="91">
        <f>C4</f>
        <v>31</v>
      </c>
      <c r="D8" s="99" t="s">
        <v>25</v>
      </c>
      <c r="E8" s="104" t="s">
        <v>578</v>
      </c>
    </row>
    <row r="9" spans="1:39" x14ac:dyDescent="0.2">
      <c r="A9" s="97" t="s">
        <v>576</v>
      </c>
      <c r="B9" s="97" t="s">
        <v>579</v>
      </c>
      <c r="C9" s="99">
        <f>C4</f>
        <v>31</v>
      </c>
      <c r="D9" s="99" t="s">
        <v>25</v>
      </c>
      <c r="E9" s="104" t="s">
        <v>580</v>
      </c>
      <c r="G9" s="4"/>
      <c r="H9" s="4"/>
    </row>
    <row r="10" spans="1:39" x14ac:dyDescent="0.2">
      <c r="A10" s="97" t="s">
        <v>576</v>
      </c>
      <c r="B10" s="97" t="s">
        <v>581</v>
      </c>
      <c r="C10" s="99">
        <f>C4</f>
        <v>31</v>
      </c>
      <c r="D10" s="99" t="s">
        <v>25</v>
      </c>
      <c r="E10" s="104" t="s">
        <v>582</v>
      </c>
    </row>
    <row r="11" spans="1:39" x14ac:dyDescent="0.2">
      <c r="A11" s="97" t="s">
        <v>583</v>
      </c>
      <c r="B11" s="97" t="s">
        <v>584</v>
      </c>
      <c r="C11" s="99">
        <f>C4</f>
        <v>31</v>
      </c>
      <c r="D11" s="99" t="s">
        <v>25</v>
      </c>
      <c r="E11" s="104" t="s">
        <v>585</v>
      </c>
    </row>
    <row r="12" spans="1:39" x14ac:dyDescent="0.2">
      <c r="A12" s="97" t="s">
        <v>586</v>
      </c>
      <c r="B12" s="97" t="s">
        <v>587</v>
      </c>
      <c r="C12" s="99">
        <f>C4</f>
        <v>31</v>
      </c>
      <c r="D12" s="99" t="s">
        <v>25</v>
      </c>
      <c r="E12" s="104" t="s">
        <v>588</v>
      </c>
    </row>
    <row r="13" spans="1:39" x14ac:dyDescent="0.2">
      <c r="A13" s="102" t="s">
        <v>589</v>
      </c>
      <c r="B13" s="102" t="s">
        <v>590</v>
      </c>
      <c r="C13" s="103">
        <f>C4</f>
        <v>31</v>
      </c>
      <c r="D13" s="103" t="s">
        <v>25</v>
      </c>
      <c r="E13" s="139" t="s">
        <v>591</v>
      </c>
    </row>
    <row r="14" spans="1:39" x14ac:dyDescent="0.2">
      <c r="A14" s="102" t="s">
        <v>592</v>
      </c>
      <c r="B14" s="102" t="s">
        <v>593</v>
      </c>
      <c r="C14" s="98">
        <f>C4*3</f>
        <v>93</v>
      </c>
      <c r="D14" s="103" t="s">
        <v>25</v>
      </c>
      <c r="E14" s="139" t="s">
        <v>594</v>
      </c>
    </row>
    <row r="15" spans="1:39" x14ac:dyDescent="0.2">
      <c r="A15" s="97" t="s">
        <v>592</v>
      </c>
      <c r="B15" s="97" t="s">
        <v>595</v>
      </c>
      <c r="C15" s="91">
        <f>C4</f>
        <v>31</v>
      </c>
      <c r="D15" s="99" t="s">
        <v>25</v>
      </c>
      <c r="E15" s="104" t="s">
        <v>596</v>
      </c>
    </row>
    <row r="16" spans="1:39" x14ac:dyDescent="0.2">
      <c r="A16" s="102" t="s">
        <v>597</v>
      </c>
      <c r="B16" s="102" t="s">
        <v>598</v>
      </c>
      <c r="C16" s="103">
        <f>C4</f>
        <v>31</v>
      </c>
      <c r="D16" s="103" t="s">
        <v>25</v>
      </c>
      <c r="E16" s="139" t="s">
        <v>599</v>
      </c>
    </row>
    <row r="17" spans="1:5" x14ac:dyDescent="0.2">
      <c r="A17" s="102" t="s">
        <v>600</v>
      </c>
      <c r="B17" s="102" t="s">
        <v>409</v>
      </c>
      <c r="C17" s="98">
        <f>C4*60</f>
        <v>1860</v>
      </c>
      <c r="D17" s="103" t="s">
        <v>9</v>
      </c>
      <c r="E17" s="139" t="s">
        <v>408</v>
      </c>
    </row>
    <row r="18" spans="1:5" x14ac:dyDescent="0.2">
      <c r="A18" s="102" t="s">
        <v>335</v>
      </c>
      <c r="B18" s="102" t="s">
        <v>351</v>
      </c>
      <c r="C18" s="98">
        <f>C4*48</f>
        <v>1488</v>
      </c>
      <c r="D18" s="103" t="s">
        <v>25</v>
      </c>
      <c r="E18" s="139" t="s">
        <v>431</v>
      </c>
    </row>
    <row r="19" spans="1:5" x14ac:dyDescent="0.2">
      <c r="A19" s="97" t="s">
        <v>601</v>
      </c>
      <c r="B19" s="97" t="s">
        <v>602</v>
      </c>
      <c r="C19" s="91">
        <f>C4</f>
        <v>31</v>
      </c>
      <c r="D19" s="99" t="s">
        <v>25</v>
      </c>
      <c r="E19" s="104" t="s">
        <v>603</v>
      </c>
    </row>
    <row r="20" spans="1:5" x14ac:dyDescent="0.2">
      <c r="A20" s="97" t="s">
        <v>604</v>
      </c>
      <c r="B20" s="97" t="s">
        <v>605</v>
      </c>
      <c r="C20" s="91">
        <f>C4</f>
        <v>31</v>
      </c>
      <c r="D20" s="99" t="s">
        <v>25</v>
      </c>
      <c r="E20" s="104" t="s">
        <v>606</v>
      </c>
    </row>
    <row r="21" spans="1:5" x14ac:dyDescent="0.3">
      <c r="A21" s="3"/>
      <c r="B21" s="3"/>
      <c r="C21" s="3"/>
      <c r="D21" s="3"/>
    </row>
    <row r="22" spans="1:5" x14ac:dyDescent="0.3">
      <c r="A22" s="3"/>
      <c r="B22" s="3"/>
      <c r="C22" s="3"/>
      <c r="D22" s="3"/>
    </row>
  </sheetData>
  <mergeCells count="20">
    <mergeCell ref="AD1:AE1"/>
    <mergeCell ref="AF1:AG1"/>
    <mergeCell ref="AH1:AI1"/>
    <mergeCell ref="AJ1:AK1"/>
    <mergeCell ref="AL1:AM1"/>
    <mergeCell ref="AB1:AC1"/>
    <mergeCell ref="G1:I1"/>
    <mergeCell ref="L1:M1"/>
    <mergeCell ref="N1:O1"/>
    <mergeCell ref="P1:Q1"/>
    <mergeCell ref="R1:S1"/>
    <mergeCell ref="T1:U1"/>
    <mergeCell ref="V1:W1"/>
    <mergeCell ref="X1:Y1"/>
    <mergeCell ref="Z1:AA1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97FD-0DB6-4022-B9CF-F9FFE43EF430}">
  <sheetPr>
    <tabColor theme="3" tint="9.9978637043366805E-2"/>
  </sheetPr>
  <dimension ref="A1:U183"/>
  <sheetViews>
    <sheetView topLeftCell="A150" zoomScale="70" zoomScaleNormal="70" workbookViewId="0">
      <selection activeCell="D190" sqref="A190:D192"/>
    </sheetView>
  </sheetViews>
  <sheetFormatPr defaultColWidth="9" defaultRowHeight="12" x14ac:dyDescent="0.3"/>
  <cols>
    <col min="1" max="2" width="40.625" style="6" customWidth="1"/>
    <col min="3" max="4" width="8.625" style="6" customWidth="1"/>
    <col min="5" max="5" width="27.375" style="3" bestFit="1" customWidth="1"/>
    <col min="6" max="6" width="9" style="3"/>
    <col min="7" max="7" width="29.25" style="4" bestFit="1" customWidth="1"/>
    <col min="8" max="8" width="16.5" style="4" bestFit="1" customWidth="1"/>
    <col min="9" max="9" width="19" style="4" bestFit="1" customWidth="1"/>
    <col min="10" max="10" width="14.25" style="4" bestFit="1" customWidth="1"/>
    <col min="11" max="11" width="9" style="3"/>
    <col min="12" max="12" width="21.625" style="3" bestFit="1" customWidth="1"/>
    <col min="13" max="13" width="10.75" style="3" bestFit="1" customWidth="1"/>
    <col min="14" max="14" width="21.125" style="3" customWidth="1"/>
    <col min="15" max="15" width="9" style="3"/>
    <col min="16" max="16" width="21.125" style="3" customWidth="1"/>
    <col min="17" max="17" width="9" style="3"/>
    <col min="18" max="18" width="21.125" style="3" customWidth="1"/>
    <col min="19" max="19" width="10.75" style="3" bestFit="1" customWidth="1"/>
    <col min="20" max="16384" width="9" style="3"/>
  </cols>
  <sheetData>
    <row r="1" spans="1:21" ht="18" customHeight="1" x14ac:dyDescent="0.3">
      <c r="A1" s="189" t="s">
        <v>0</v>
      </c>
      <c r="B1" s="189" t="s">
        <v>1</v>
      </c>
      <c r="C1" s="189" t="s">
        <v>2</v>
      </c>
      <c r="D1" s="189" t="s">
        <v>3</v>
      </c>
      <c r="E1" s="190" t="s">
        <v>77</v>
      </c>
      <c r="G1" s="187" t="s">
        <v>214</v>
      </c>
      <c r="H1" s="187"/>
      <c r="I1" s="187"/>
      <c r="L1" s="188" t="s">
        <v>607</v>
      </c>
      <c r="M1" s="188"/>
      <c r="N1" s="4"/>
      <c r="O1" s="4"/>
      <c r="T1" s="4"/>
      <c r="U1" s="4"/>
    </row>
    <row r="2" spans="1:21" ht="18" customHeight="1" x14ac:dyDescent="0.3">
      <c r="A2" s="189"/>
      <c r="B2" s="189"/>
      <c r="C2" s="189"/>
      <c r="D2" s="189"/>
      <c r="E2" s="189"/>
      <c r="G2" s="140" t="s">
        <v>202</v>
      </c>
      <c r="H2" s="146" t="s">
        <v>221</v>
      </c>
      <c r="I2" s="146" t="s">
        <v>222</v>
      </c>
      <c r="J2" s="147" t="s">
        <v>194</v>
      </c>
      <c r="L2" s="120" t="s">
        <v>202</v>
      </c>
      <c r="M2" s="120" t="s">
        <v>194</v>
      </c>
      <c r="N2" s="4"/>
      <c r="O2" s="4"/>
      <c r="R2" s="4"/>
      <c r="S2" s="4"/>
      <c r="T2" s="4"/>
      <c r="U2" s="4"/>
    </row>
    <row r="3" spans="1:21" ht="18" customHeight="1" x14ac:dyDescent="0.2">
      <c r="A3" s="1" t="s">
        <v>47</v>
      </c>
      <c r="B3" s="1"/>
      <c r="C3" s="1"/>
      <c r="D3" s="1"/>
      <c r="E3" s="2"/>
      <c r="G3" s="148" t="s">
        <v>999</v>
      </c>
      <c r="H3" s="149" t="s">
        <v>55</v>
      </c>
      <c r="I3" s="149" t="s">
        <v>609</v>
      </c>
      <c r="J3" s="105">
        <v>1</v>
      </c>
      <c r="L3" s="106" t="s">
        <v>610</v>
      </c>
      <c r="M3" s="105">
        <v>1</v>
      </c>
      <c r="N3" s="4"/>
      <c r="O3" s="150"/>
      <c r="R3" s="4"/>
      <c r="S3" s="4"/>
      <c r="T3" s="4"/>
      <c r="U3" s="4"/>
    </row>
    <row r="4" spans="1:21" ht="18" customHeight="1" x14ac:dyDescent="0.2">
      <c r="A4" s="134" t="s">
        <v>48</v>
      </c>
      <c r="B4" s="134" t="s">
        <v>49</v>
      </c>
      <c r="C4" s="9">
        <v>5</v>
      </c>
      <c r="D4" s="135" t="s">
        <v>50</v>
      </c>
      <c r="E4" s="143" t="s">
        <v>133</v>
      </c>
      <c r="G4" s="148" t="s">
        <v>608</v>
      </c>
      <c r="H4" s="149" t="s">
        <v>55</v>
      </c>
      <c r="I4" s="149" t="s">
        <v>612</v>
      </c>
      <c r="J4" s="105">
        <v>1</v>
      </c>
      <c r="L4" s="106" t="s">
        <v>610</v>
      </c>
      <c r="M4" s="105">
        <v>1</v>
      </c>
      <c r="N4" s="4"/>
      <c r="O4" s="150"/>
      <c r="R4" s="4"/>
      <c r="S4" s="4"/>
      <c r="T4" s="4"/>
      <c r="U4" s="4"/>
    </row>
    <row r="5" spans="1:21" ht="18" customHeight="1" x14ac:dyDescent="0.2">
      <c r="A5" s="2" t="s">
        <v>51</v>
      </c>
      <c r="B5" s="2" t="s">
        <v>49</v>
      </c>
      <c r="C5" s="117">
        <v>5</v>
      </c>
      <c r="D5" s="117" t="s">
        <v>50</v>
      </c>
      <c r="E5" s="143" t="s">
        <v>133</v>
      </c>
      <c r="G5" s="148" t="s">
        <v>611</v>
      </c>
      <c r="H5" s="149" t="s">
        <v>55</v>
      </c>
      <c r="I5" s="149" t="s">
        <v>614</v>
      </c>
      <c r="J5" s="105">
        <v>1</v>
      </c>
      <c r="L5" s="106" t="s">
        <v>610</v>
      </c>
      <c r="M5" s="105">
        <v>1</v>
      </c>
      <c r="N5" s="4"/>
      <c r="O5" s="150"/>
      <c r="R5" s="4"/>
      <c r="S5" s="4"/>
      <c r="T5" s="4"/>
      <c r="U5" s="4"/>
    </row>
    <row r="6" spans="1:21" ht="18" customHeight="1" x14ac:dyDescent="0.2">
      <c r="G6" s="148" t="s">
        <v>613</v>
      </c>
      <c r="H6" s="149" t="s">
        <v>55</v>
      </c>
      <c r="I6" s="149" t="s">
        <v>616</v>
      </c>
      <c r="J6" s="105">
        <v>1</v>
      </c>
      <c r="L6" s="106" t="s">
        <v>610</v>
      </c>
      <c r="M6" s="105">
        <v>1</v>
      </c>
      <c r="N6" s="4"/>
      <c r="O6" s="150"/>
      <c r="R6" s="4"/>
      <c r="S6" s="4"/>
      <c r="T6" s="4"/>
      <c r="U6" s="4"/>
    </row>
    <row r="7" spans="1:21" ht="18" customHeight="1" x14ac:dyDescent="0.2">
      <c r="A7" s="1" t="s">
        <v>54</v>
      </c>
      <c r="B7" s="1"/>
      <c r="C7" s="1"/>
      <c r="D7" s="1"/>
      <c r="E7" s="2"/>
      <c r="G7" s="148" t="s">
        <v>615</v>
      </c>
      <c r="H7" s="149" t="s">
        <v>55</v>
      </c>
      <c r="I7" s="149" t="s">
        <v>58</v>
      </c>
      <c r="J7" s="105">
        <v>1</v>
      </c>
      <c r="L7" s="106" t="s">
        <v>610</v>
      </c>
      <c r="M7" s="105">
        <v>1</v>
      </c>
      <c r="N7" s="4"/>
      <c r="O7" s="150"/>
      <c r="R7" s="4"/>
      <c r="S7" s="4"/>
      <c r="T7" s="4"/>
      <c r="U7" s="4"/>
    </row>
    <row r="8" spans="1:21" ht="18" customHeight="1" x14ac:dyDescent="0.2">
      <c r="A8" s="134" t="s">
        <v>55</v>
      </c>
      <c r="B8" s="134" t="s">
        <v>56</v>
      </c>
      <c r="C8" s="9">
        <v>2</v>
      </c>
      <c r="D8" s="135" t="s">
        <v>25</v>
      </c>
      <c r="E8" s="143" t="s">
        <v>135</v>
      </c>
      <c r="G8" s="148" t="s">
        <v>137</v>
      </c>
      <c r="H8" s="149" t="s">
        <v>55</v>
      </c>
      <c r="I8" s="149" t="s">
        <v>618</v>
      </c>
      <c r="J8" s="105">
        <v>1</v>
      </c>
      <c r="L8" s="106" t="s">
        <v>610</v>
      </c>
      <c r="M8" s="105">
        <v>1</v>
      </c>
      <c r="O8" s="150"/>
    </row>
    <row r="9" spans="1:21" ht="18" customHeight="1" x14ac:dyDescent="0.2">
      <c r="A9" s="2" t="s">
        <v>55</v>
      </c>
      <c r="B9" s="2" t="s">
        <v>621</v>
      </c>
      <c r="C9" s="117">
        <v>2</v>
      </c>
      <c r="D9" s="117" t="s">
        <v>25</v>
      </c>
      <c r="E9" s="143" t="s">
        <v>136</v>
      </c>
      <c r="G9" s="148" t="s">
        <v>617</v>
      </c>
      <c r="H9" s="149" t="s">
        <v>55</v>
      </c>
      <c r="I9" s="149" t="s">
        <v>620</v>
      </c>
      <c r="J9" s="105">
        <v>1</v>
      </c>
      <c r="L9" s="106" t="s">
        <v>610</v>
      </c>
      <c r="M9" s="105">
        <v>1</v>
      </c>
      <c r="O9" s="150"/>
    </row>
    <row r="10" spans="1:21" ht="18" customHeight="1" x14ac:dyDescent="0.2">
      <c r="A10" s="134" t="s">
        <v>55</v>
      </c>
      <c r="B10" s="134" t="s">
        <v>624</v>
      </c>
      <c r="C10" s="135">
        <v>31</v>
      </c>
      <c r="D10" s="135" t="s">
        <v>25</v>
      </c>
      <c r="E10" s="143" t="s">
        <v>137</v>
      </c>
      <c r="G10" s="148" t="s">
        <v>619</v>
      </c>
      <c r="H10" s="149" t="s">
        <v>55</v>
      </c>
      <c r="I10" s="149" t="s">
        <v>623</v>
      </c>
      <c r="J10" s="105">
        <v>1</v>
      </c>
      <c r="L10" s="106" t="s">
        <v>610</v>
      </c>
      <c r="M10" s="105">
        <v>1</v>
      </c>
    </row>
    <row r="11" spans="1:21" ht="18" customHeight="1" x14ac:dyDescent="0.2">
      <c r="A11" s="134" t="s">
        <v>55</v>
      </c>
      <c r="B11" s="134" t="s">
        <v>627</v>
      </c>
      <c r="C11" s="135">
        <v>16</v>
      </c>
      <c r="D11" s="135" t="s">
        <v>25</v>
      </c>
      <c r="E11" s="143" t="s">
        <v>138</v>
      </c>
      <c r="G11" s="148" t="s">
        <v>622</v>
      </c>
      <c r="H11" s="149" t="s">
        <v>55</v>
      </c>
      <c r="I11" s="149" t="s">
        <v>626</v>
      </c>
      <c r="J11" s="105">
        <v>1</v>
      </c>
      <c r="L11" s="106" t="s">
        <v>610</v>
      </c>
      <c r="M11" s="105">
        <v>1</v>
      </c>
    </row>
    <row r="12" spans="1:21" ht="18" customHeight="1" x14ac:dyDescent="0.2">
      <c r="G12" s="148" t="s">
        <v>625</v>
      </c>
      <c r="H12" s="149" t="s">
        <v>55</v>
      </c>
      <c r="I12" s="149" t="s">
        <v>629</v>
      </c>
      <c r="J12" s="105">
        <v>1</v>
      </c>
      <c r="L12" s="106" t="s">
        <v>610</v>
      </c>
      <c r="M12" s="105">
        <v>1</v>
      </c>
    </row>
    <row r="13" spans="1:21" ht="18" customHeight="1" x14ac:dyDescent="0.2">
      <c r="A13" s="97" t="s">
        <v>632</v>
      </c>
      <c r="B13" s="97" t="s">
        <v>633</v>
      </c>
      <c r="C13" s="90">
        <v>4</v>
      </c>
      <c r="D13" s="99" t="s">
        <v>25</v>
      </c>
      <c r="E13" s="104" t="s">
        <v>634</v>
      </c>
      <c r="G13" s="148" t="s">
        <v>628</v>
      </c>
      <c r="H13" s="149" t="s">
        <v>55</v>
      </c>
      <c r="I13" s="149" t="s">
        <v>631</v>
      </c>
      <c r="J13" s="105">
        <v>1</v>
      </c>
      <c r="L13" s="106" t="s">
        <v>610</v>
      </c>
      <c r="M13" s="105">
        <v>1</v>
      </c>
    </row>
    <row r="14" spans="1:21" ht="18" customHeight="1" x14ac:dyDescent="0.2">
      <c r="A14" s="97" t="s">
        <v>632</v>
      </c>
      <c r="B14" s="97" t="s">
        <v>637</v>
      </c>
      <c r="C14" s="99">
        <v>47</v>
      </c>
      <c r="D14" s="99" t="s">
        <v>25</v>
      </c>
      <c r="E14" s="104" t="s">
        <v>638</v>
      </c>
      <c r="G14" s="148" t="s">
        <v>630</v>
      </c>
      <c r="H14" s="149" t="s">
        <v>55</v>
      </c>
      <c r="I14" s="149" t="s">
        <v>636</v>
      </c>
      <c r="J14" s="105">
        <v>1</v>
      </c>
      <c r="L14" s="106" t="s">
        <v>610</v>
      </c>
      <c r="M14" s="105">
        <v>1</v>
      </c>
    </row>
    <row r="15" spans="1:21" ht="18" customHeight="1" x14ac:dyDescent="0.2">
      <c r="G15" s="148" t="s">
        <v>635</v>
      </c>
      <c r="H15" s="149" t="s">
        <v>55</v>
      </c>
      <c r="I15" s="149" t="s">
        <v>640</v>
      </c>
      <c r="J15" s="105">
        <v>1</v>
      </c>
      <c r="L15" s="106" t="s">
        <v>610</v>
      </c>
      <c r="M15" s="105">
        <v>1</v>
      </c>
    </row>
    <row r="16" spans="1:21" ht="18" customHeight="1" x14ac:dyDescent="0.2">
      <c r="A16" s="151" t="s">
        <v>63</v>
      </c>
      <c r="B16" s="151" t="s">
        <v>64</v>
      </c>
      <c r="C16" s="152">
        <v>2</v>
      </c>
      <c r="D16" s="153" t="s">
        <v>25</v>
      </c>
      <c r="E16" s="154" t="s">
        <v>139</v>
      </c>
      <c r="G16" s="148" t="s">
        <v>639</v>
      </c>
      <c r="H16" s="149" t="s">
        <v>55</v>
      </c>
      <c r="I16" s="149" t="s">
        <v>642</v>
      </c>
      <c r="J16" s="105">
        <v>1</v>
      </c>
      <c r="L16" s="106" t="s">
        <v>610</v>
      </c>
      <c r="M16" s="105">
        <v>1</v>
      </c>
    </row>
    <row r="17" spans="1:13" ht="18" customHeight="1" x14ac:dyDescent="0.2">
      <c r="A17" s="97" t="s">
        <v>645</v>
      </c>
      <c r="B17" s="97" t="s">
        <v>646</v>
      </c>
      <c r="C17" s="90">
        <f>C16</f>
        <v>2</v>
      </c>
      <c r="D17" s="99" t="s">
        <v>25</v>
      </c>
      <c r="E17" s="104" t="s">
        <v>647</v>
      </c>
      <c r="G17" s="148" t="s">
        <v>641</v>
      </c>
      <c r="H17" s="149" t="s">
        <v>55</v>
      </c>
      <c r="I17" s="149" t="s">
        <v>644</v>
      </c>
      <c r="J17" s="105">
        <v>1</v>
      </c>
      <c r="L17" s="106" t="s">
        <v>610</v>
      </c>
      <c r="M17" s="105">
        <v>1</v>
      </c>
    </row>
    <row r="18" spans="1:13" ht="18" customHeight="1" x14ac:dyDescent="0.2">
      <c r="A18" s="97" t="s">
        <v>592</v>
      </c>
      <c r="B18" s="97" t="s">
        <v>595</v>
      </c>
      <c r="C18" s="90">
        <f>C16</f>
        <v>2</v>
      </c>
      <c r="D18" s="99" t="s">
        <v>25</v>
      </c>
      <c r="E18" s="104" t="s">
        <v>594</v>
      </c>
      <c r="G18" s="148" t="s">
        <v>643</v>
      </c>
      <c r="H18" s="149" t="s">
        <v>55</v>
      </c>
      <c r="I18" s="149" t="s">
        <v>648</v>
      </c>
      <c r="J18" s="105">
        <v>1</v>
      </c>
      <c r="L18" s="106" t="s">
        <v>610</v>
      </c>
      <c r="M18" s="105">
        <v>1</v>
      </c>
    </row>
    <row r="19" spans="1:13" ht="18" customHeight="1" x14ac:dyDescent="0.2">
      <c r="A19" s="97" t="s">
        <v>650</v>
      </c>
      <c r="B19" s="97" t="s">
        <v>651</v>
      </c>
      <c r="C19" s="90">
        <f>C16*3</f>
        <v>6</v>
      </c>
      <c r="D19" s="99" t="s">
        <v>25</v>
      </c>
      <c r="E19" s="92" t="s">
        <v>652</v>
      </c>
      <c r="G19" s="148" t="s">
        <v>656</v>
      </c>
      <c r="H19" s="149" t="s">
        <v>55</v>
      </c>
      <c r="I19" s="149" t="s">
        <v>649</v>
      </c>
      <c r="J19" s="105">
        <v>1</v>
      </c>
      <c r="L19" s="106" t="s">
        <v>634</v>
      </c>
      <c r="M19" s="105">
        <v>1</v>
      </c>
    </row>
    <row r="20" spans="1:13" ht="18" customHeight="1" x14ac:dyDescent="0.2">
      <c r="G20" s="148" t="s">
        <v>658</v>
      </c>
      <c r="H20" s="149" t="s">
        <v>55</v>
      </c>
      <c r="I20" s="149" t="s">
        <v>653</v>
      </c>
      <c r="J20" s="105">
        <v>1</v>
      </c>
      <c r="L20" s="106" t="s">
        <v>634</v>
      </c>
      <c r="M20" s="105">
        <v>1</v>
      </c>
    </row>
    <row r="21" spans="1:13" ht="18" customHeight="1" x14ac:dyDescent="0.2">
      <c r="A21" s="134" t="s">
        <v>60</v>
      </c>
      <c r="B21" s="134" t="s">
        <v>61</v>
      </c>
      <c r="C21" s="9">
        <v>3</v>
      </c>
      <c r="D21" s="135" t="s">
        <v>25</v>
      </c>
      <c r="E21" s="143" t="s">
        <v>140</v>
      </c>
      <c r="G21" s="148" t="s">
        <v>660</v>
      </c>
      <c r="H21" s="149" t="s">
        <v>55</v>
      </c>
      <c r="I21" s="149" t="s">
        <v>654</v>
      </c>
      <c r="J21" s="105">
        <v>1</v>
      </c>
      <c r="L21" s="106" t="s">
        <v>634</v>
      </c>
      <c r="M21" s="105">
        <v>1</v>
      </c>
    </row>
    <row r="22" spans="1:13" ht="18" customHeight="1" x14ac:dyDescent="0.2">
      <c r="A22" s="134" t="s">
        <v>60</v>
      </c>
      <c r="B22" s="134" t="s">
        <v>62</v>
      </c>
      <c r="C22" s="9">
        <v>3</v>
      </c>
      <c r="D22" s="135" t="s">
        <v>25</v>
      </c>
      <c r="E22" s="143" t="s">
        <v>141</v>
      </c>
      <c r="G22" s="148" t="s">
        <v>673</v>
      </c>
      <c r="H22" s="149" t="s">
        <v>55</v>
      </c>
      <c r="I22" s="149" t="s">
        <v>655</v>
      </c>
      <c r="J22" s="105">
        <v>1</v>
      </c>
      <c r="L22" s="106" t="s">
        <v>634</v>
      </c>
      <c r="M22" s="105">
        <v>1</v>
      </c>
    </row>
    <row r="23" spans="1:13" ht="18" customHeight="1" x14ac:dyDescent="0.2">
      <c r="G23" s="148" t="s">
        <v>678</v>
      </c>
      <c r="H23" s="149" t="s">
        <v>55</v>
      </c>
      <c r="I23" s="149" t="s">
        <v>657</v>
      </c>
      <c r="J23" s="105">
        <v>1</v>
      </c>
      <c r="L23" s="106" t="s">
        <v>634</v>
      </c>
      <c r="M23" s="105">
        <v>1</v>
      </c>
    </row>
    <row r="24" spans="1:13" ht="18" customHeight="1" x14ac:dyDescent="0.2">
      <c r="A24" s="134" t="s">
        <v>645</v>
      </c>
      <c r="B24" s="134" t="s">
        <v>994</v>
      </c>
      <c r="C24" s="9">
        <v>2</v>
      </c>
      <c r="D24" s="9" t="s">
        <v>25</v>
      </c>
      <c r="E24" s="143" t="s">
        <v>995</v>
      </c>
      <c r="G24" s="148" t="s">
        <v>681</v>
      </c>
      <c r="H24" s="149" t="s">
        <v>55</v>
      </c>
      <c r="I24" s="149" t="s">
        <v>659</v>
      </c>
      <c r="J24" s="105">
        <v>1</v>
      </c>
      <c r="L24" s="106" t="s">
        <v>634</v>
      </c>
      <c r="M24" s="105">
        <v>1</v>
      </c>
    </row>
    <row r="25" spans="1:13" ht="18" customHeight="1" x14ac:dyDescent="0.2">
      <c r="G25" s="148" t="s">
        <v>701</v>
      </c>
      <c r="H25" s="149" t="s">
        <v>55</v>
      </c>
      <c r="I25" s="149" t="s">
        <v>661</v>
      </c>
      <c r="J25" s="105">
        <v>1</v>
      </c>
      <c r="L25" s="106" t="s">
        <v>634</v>
      </c>
      <c r="M25" s="105">
        <v>1</v>
      </c>
    </row>
    <row r="26" spans="1:13" ht="18" customHeight="1" x14ac:dyDescent="0.2">
      <c r="A26" s="151" t="s">
        <v>65</v>
      </c>
      <c r="B26" s="151" t="s">
        <v>66</v>
      </c>
      <c r="C26" s="152">
        <v>17</v>
      </c>
      <c r="D26" s="153" t="s">
        <v>25</v>
      </c>
      <c r="E26" s="154" t="s">
        <v>142</v>
      </c>
      <c r="G26" s="148" t="s">
        <v>711</v>
      </c>
      <c r="H26" s="149" t="s">
        <v>55</v>
      </c>
      <c r="I26" s="149" t="s">
        <v>662</v>
      </c>
      <c r="J26" s="105">
        <v>1</v>
      </c>
      <c r="L26" s="106" t="s">
        <v>634</v>
      </c>
      <c r="M26" s="105">
        <v>1</v>
      </c>
    </row>
    <row r="27" spans="1:13" ht="18" customHeight="1" x14ac:dyDescent="0.2">
      <c r="A27" s="151" t="s">
        <v>67</v>
      </c>
      <c r="B27" s="151" t="s">
        <v>68</v>
      </c>
      <c r="C27" s="152">
        <v>17</v>
      </c>
      <c r="D27" s="153" t="s">
        <v>25</v>
      </c>
      <c r="E27" s="154" t="s">
        <v>143</v>
      </c>
      <c r="G27" s="148" t="s">
        <v>723</v>
      </c>
      <c r="H27" s="149" t="s">
        <v>55</v>
      </c>
      <c r="I27" s="149" t="s">
        <v>666</v>
      </c>
      <c r="J27" s="105">
        <v>1</v>
      </c>
      <c r="L27" s="106" t="s">
        <v>714</v>
      </c>
      <c r="M27" s="105">
        <v>1</v>
      </c>
    </row>
    <row r="28" spans="1:13" ht="18" customHeight="1" x14ac:dyDescent="0.2">
      <c r="A28" s="97" t="s">
        <v>663</v>
      </c>
      <c r="B28" s="97" t="s">
        <v>664</v>
      </c>
      <c r="C28" s="90">
        <f>C27</f>
        <v>17</v>
      </c>
      <c r="D28" s="99" t="s">
        <v>25</v>
      </c>
      <c r="E28" s="104" t="s">
        <v>665</v>
      </c>
      <c r="G28" s="148" t="s">
        <v>725</v>
      </c>
      <c r="H28" s="149" t="s">
        <v>55</v>
      </c>
      <c r="I28" s="149" t="s">
        <v>670</v>
      </c>
      <c r="J28" s="105">
        <v>1</v>
      </c>
      <c r="L28" s="106" t="s">
        <v>714</v>
      </c>
      <c r="M28" s="105">
        <v>1</v>
      </c>
    </row>
    <row r="29" spans="1:13" ht="18" customHeight="1" x14ac:dyDescent="0.2">
      <c r="A29" s="97" t="s">
        <v>667</v>
      </c>
      <c r="B29" s="97" t="s">
        <v>668</v>
      </c>
      <c r="C29" s="90">
        <f>C27</f>
        <v>17</v>
      </c>
      <c r="D29" s="99" t="s">
        <v>25</v>
      </c>
      <c r="E29" s="104" t="s">
        <v>669</v>
      </c>
      <c r="G29" s="148" t="s">
        <v>727</v>
      </c>
      <c r="H29" s="149" t="s">
        <v>55</v>
      </c>
      <c r="I29" s="149" t="s">
        <v>671</v>
      </c>
      <c r="J29" s="105">
        <v>1</v>
      </c>
      <c r="L29" s="106" t="s">
        <v>714</v>
      </c>
      <c r="M29" s="105">
        <v>1</v>
      </c>
    </row>
    <row r="30" spans="1:13" ht="18" customHeight="1" x14ac:dyDescent="0.2">
      <c r="G30" s="148" t="s">
        <v>729</v>
      </c>
      <c r="H30" s="149" t="s">
        <v>55</v>
      </c>
      <c r="I30" s="149" t="s">
        <v>672</v>
      </c>
      <c r="J30" s="105">
        <v>1</v>
      </c>
      <c r="L30" s="106" t="s">
        <v>714</v>
      </c>
      <c r="M30" s="105">
        <v>1</v>
      </c>
    </row>
    <row r="31" spans="1:13" ht="18" customHeight="1" x14ac:dyDescent="0.2">
      <c r="A31" s="134" t="s">
        <v>69</v>
      </c>
      <c r="B31" s="134" t="s">
        <v>70</v>
      </c>
      <c r="C31" s="9">
        <v>12</v>
      </c>
      <c r="D31" s="135" t="s">
        <v>25</v>
      </c>
      <c r="E31" s="143" t="s">
        <v>144</v>
      </c>
      <c r="G31" s="148" t="s">
        <v>731</v>
      </c>
      <c r="H31" s="149" t="s">
        <v>55</v>
      </c>
      <c r="I31" s="149" t="s">
        <v>674</v>
      </c>
      <c r="J31" s="105">
        <v>1</v>
      </c>
      <c r="L31" s="106" t="s">
        <v>714</v>
      </c>
      <c r="M31" s="105">
        <v>1</v>
      </c>
    </row>
    <row r="32" spans="1:13" ht="18" customHeight="1" x14ac:dyDescent="0.2">
      <c r="A32" s="134" t="s">
        <v>69</v>
      </c>
      <c r="B32" s="134" t="s">
        <v>71</v>
      </c>
      <c r="C32" s="135">
        <v>2</v>
      </c>
      <c r="D32" s="135" t="s">
        <v>25</v>
      </c>
      <c r="E32" s="143" t="s">
        <v>145</v>
      </c>
      <c r="G32" s="148" t="s">
        <v>742</v>
      </c>
      <c r="H32" s="149" t="s">
        <v>55</v>
      </c>
      <c r="I32" s="149" t="s">
        <v>679</v>
      </c>
      <c r="J32" s="105">
        <v>1</v>
      </c>
      <c r="L32" s="106" t="s">
        <v>714</v>
      </c>
      <c r="M32" s="105">
        <v>1</v>
      </c>
    </row>
    <row r="33" spans="1:13" ht="18" customHeight="1" x14ac:dyDescent="0.2">
      <c r="A33" s="97" t="s">
        <v>675</v>
      </c>
      <c r="B33" s="97" t="s">
        <v>676</v>
      </c>
      <c r="C33" s="90">
        <f>SUM(C31:C32)</f>
        <v>14</v>
      </c>
      <c r="D33" s="99" t="s">
        <v>25</v>
      </c>
      <c r="E33" s="104" t="s">
        <v>677</v>
      </c>
      <c r="G33" s="148" t="s">
        <v>136</v>
      </c>
      <c r="H33" s="149" t="s">
        <v>55</v>
      </c>
      <c r="I33" s="149" t="s">
        <v>682</v>
      </c>
      <c r="J33" s="105">
        <v>1</v>
      </c>
      <c r="L33" s="106" t="s">
        <v>714</v>
      </c>
      <c r="M33" s="105">
        <v>1</v>
      </c>
    </row>
    <row r="34" spans="1:13" ht="18" customHeight="1" x14ac:dyDescent="0.2">
      <c r="A34" s="97" t="s">
        <v>601</v>
      </c>
      <c r="B34" s="97" t="s">
        <v>680</v>
      </c>
      <c r="C34" s="90">
        <f>SUM(C31:C32)</f>
        <v>14</v>
      </c>
      <c r="D34" s="99" t="s">
        <v>25</v>
      </c>
      <c r="E34" s="104" t="s">
        <v>603</v>
      </c>
      <c r="G34" s="148" t="s">
        <v>744</v>
      </c>
      <c r="H34" s="149" t="s">
        <v>55</v>
      </c>
      <c r="I34" s="149" t="s">
        <v>684</v>
      </c>
      <c r="J34" s="105">
        <v>1</v>
      </c>
      <c r="L34" s="106" t="s">
        <v>714</v>
      </c>
      <c r="M34" s="105">
        <v>1</v>
      </c>
    </row>
    <row r="35" spans="1:13" ht="18" customHeight="1" x14ac:dyDescent="0.2">
      <c r="A35" s="97" t="s">
        <v>604</v>
      </c>
      <c r="B35" s="97" t="s">
        <v>683</v>
      </c>
      <c r="C35" s="99">
        <f>SUM(C31:C32)</f>
        <v>14</v>
      </c>
      <c r="D35" s="99" t="s">
        <v>25</v>
      </c>
      <c r="E35" s="104" t="s">
        <v>606</v>
      </c>
      <c r="G35" s="148" t="s">
        <v>135</v>
      </c>
      <c r="H35" s="149" t="s">
        <v>55</v>
      </c>
      <c r="I35" s="149" t="s">
        <v>687</v>
      </c>
      <c r="J35" s="105">
        <v>1</v>
      </c>
      <c r="L35" s="106" t="s">
        <v>714</v>
      </c>
      <c r="M35" s="105">
        <v>1</v>
      </c>
    </row>
    <row r="36" spans="1:13" ht="18" customHeight="1" x14ac:dyDescent="0.2">
      <c r="A36" s="97" t="s">
        <v>685</v>
      </c>
      <c r="B36" s="97" t="s">
        <v>605</v>
      </c>
      <c r="C36" s="99">
        <f>SUM(C31:C32)</f>
        <v>14</v>
      </c>
      <c r="D36" s="99" t="s">
        <v>25</v>
      </c>
      <c r="E36" s="104" t="s">
        <v>686</v>
      </c>
      <c r="G36" s="148" t="s">
        <v>746</v>
      </c>
      <c r="H36" s="149" t="s">
        <v>55</v>
      </c>
      <c r="I36" s="149" t="s">
        <v>688</v>
      </c>
      <c r="J36" s="105">
        <v>1</v>
      </c>
      <c r="L36" s="106" t="s">
        <v>714</v>
      </c>
      <c r="M36" s="105">
        <v>1</v>
      </c>
    </row>
    <row r="37" spans="1:13" ht="18" customHeight="1" x14ac:dyDescent="0.2">
      <c r="G37" s="148" t="s">
        <v>750</v>
      </c>
      <c r="H37" s="149" t="s">
        <v>55</v>
      </c>
      <c r="I37" s="149" t="s">
        <v>692</v>
      </c>
      <c r="J37" s="105">
        <v>1</v>
      </c>
      <c r="L37" s="106" t="s">
        <v>749</v>
      </c>
      <c r="M37" s="105">
        <v>1</v>
      </c>
    </row>
    <row r="38" spans="1:13" ht="18" customHeight="1" x14ac:dyDescent="0.2">
      <c r="A38" s="134" t="s">
        <v>592</v>
      </c>
      <c r="B38" s="134" t="s">
        <v>1179</v>
      </c>
      <c r="C38" s="81">
        <v>2</v>
      </c>
      <c r="D38" s="135" t="s">
        <v>25</v>
      </c>
      <c r="E38" s="143" t="s">
        <v>563</v>
      </c>
      <c r="G38" s="148" t="s">
        <v>752</v>
      </c>
      <c r="H38" s="149" t="s">
        <v>55</v>
      </c>
      <c r="I38" s="149" t="s">
        <v>695</v>
      </c>
      <c r="J38" s="105">
        <v>1</v>
      </c>
      <c r="L38" s="106" t="s">
        <v>749</v>
      </c>
      <c r="M38" s="105">
        <v>1</v>
      </c>
    </row>
    <row r="39" spans="1:13" ht="18" customHeight="1" x14ac:dyDescent="0.2">
      <c r="G39" s="148" t="s">
        <v>754</v>
      </c>
      <c r="H39" s="149" t="s">
        <v>55</v>
      </c>
      <c r="I39" s="149" t="s">
        <v>696</v>
      </c>
      <c r="J39" s="105">
        <v>1</v>
      </c>
      <c r="L39" s="106" t="s">
        <v>749</v>
      </c>
      <c r="M39" s="105">
        <v>1</v>
      </c>
    </row>
    <row r="40" spans="1:13" ht="18" customHeight="1" x14ac:dyDescent="0.2">
      <c r="A40" s="151" t="s">
        <v>689</v>
      </c>
      <c r="B40" s="151" t="s">
        <v>690</v>
      </c>
      <c r="C40" s="205">
        <v>93</v>
      </c>
      <c r="D40" s="153" t="s">
        <v>25</v>
      </c>
      <c r="E40" s="154" t="s">
        <v>691</v>
      </c>
      <c r="G40" s="148" t="s">
        <v>756</v>
      </c>
      <c r="H40" s="149" t="s">
        <v>55</v>
      </c>
      <c r="I40" s="149" t="s">
        <v>697</v>
      </c>
      <c r="J40" s="105">
        <v>1</v>
      </c>
      <c r="L40" s="106" t="s">
        <v>749</v>
      </c>
      <c r="M40" s="105">
        <v>1</v>
      </c>
    </row>
    <row r="41" spans="1:13" ht="18" customHeight="1" x14ac:dyDescent="0.2">
      <c r="A41" s="134" t="s">
        <v>600</v>
      </c>
      <c r="B41" s="134" t="s">
        <v>414</v>
      </c>
      <c r="C41" s="9">
        <v>80</v>
      </c>
      <c r="D41" s="135" t="s">
        <v>9</v>
      </c>
      <c r="E41" s="143" t="s">
        <v>413</v>
      </c>
      <c r="G41" s="148" t="s">
        <v>758</v>
      </c>
      <c r="H41" s="149" t="s">
        <v>55</v>
      </c>
      <c r="I41" s="149" t="s">
        <v>700</v>
      </c>
      <c r="J41" s="105">
        <v>1</v>
      </c>
      <c r="L41" s="106" t="s">
        <v>749</v>
      </c>
      <c r="M41" s="105">
        <v>1</v>
      </c>
    </row>
    <row r="42" spans="1:13" ht="18" customHeight="1" x14ac:dyDescent="0.2">
      <c r="A42" s="134" t="s">
        <v>600</v>
      </c>
      <c r="B42" s="134" t="s">
        <v>412</v>
      </c>
      <c r="C42" s="135">
        <v>1197</v>
      </c>
      <c r="D42" s="135" t="s">
        <v>9</v>
      </c>
      <c r="E42" s="143" t="s">
        <v>411</v>
      </c>
      <c r="G42" s="148" t="s">
        <v>760</v>
      </c>
      <c r="H42" s="149" t="s">
        <v>55</v>
      </c>
      <c r="I42" s="149" t="s">
        <v>702</v>
      </c>
      <c r="J42" s="105">
        <v>1</v>
      </c>
      <c r="L42" s="106" t="s">
        <v>749</v>
      </c>
      <c r="M42" s="105">
        <v>1</v>
      </c>
    </row>
    <row r="43" spans="1:13" ht="18" customHeight="1" x14ac:dyDescent="0.2">
      <c r="A43" s="134" t="s">
        <v>597</v>
      </c>
      <c r="B43" s="134" t="s">
        <v>598</v>
      </c>
      <c r="C43" s="9">
        <v>8</v>
      </c>
      <c r="D43" s="135" t="s">
        <v>25</v>
      </c>
      <c r="E43" s="143" t="s">
        <v>599</v>
      </c>
      <c r="G43" s="148" t="s">
        <v>764</v>
      </c>
      <c r="H43" s="149" t="s">
        <v>55</v>
      </c>
      <c r="I43" s="149" t="s">
        <v>703</v>
      </c>
      <c r="J43" s="105">
        <v>1</v>
      </c>
      <c r="L43" s="106" t="s">
        <v>749</v>
      </c>
      <c r="M43" s="105">
        <v>1</v>
      </c>
    </row>
    <row r="44" spans="1:13" ht="18" customHeight="1" x14ac:dyDescent="0.2">
      <c r="A44" s="134" t="s">
        <v>592</v>
      </c>
      <c r="B44" s="134" t="s">
        <v>693</v>
      </c>
      <c r="C44" s="81">
        <v>31</v>
      </c>
      <c r="D44" s="135" t="s">
        <v>25</v>
      </c>
      <c r="E44" s="143" t="s">
        <v>694</v>
      </c>
      <c r="G44" s="148" t="s">
        <v>766</v>
      </c>
      <c r="H44" s="149" t="s">
        <v>55</v>
      </c>
      <c r="I44" s="149" t="s">
        <v>704</v>
      </c>
      <c r="J44" s="105">
        <v>1</v>
      </c>
      <c r="L44" s="106" t="s">
        <v>749</v>
      </c>
      <c r="M44" s="105">
        <v>1</v>
      </c>
    </row>
    <row r="45" spans="1:13" ht="18" customHeight="1" x14ac:dyDescent="0.2">
      <c r="G45" s="148" t="s">
        <v>768</v>
      </c>
      <c r="H45" s="149" t="s">
        <v>55</v>
      </c>
      <c r="I45" s="149" t="s">
        <v>705</v>
      </c>
      <c r="J45" s="105">
        <v>1</v>
      </c>
      <c r="L45" s="106" t="s">
        <v>749</v>
      </c>
      <c r="M45" s="105">
        <v>1</v>
      </c>
    </row>
    <row r="46" spans="1:13" ht="18" customHeight="1" x14ac:dyDescent="0.2">
      <c r="A46" s="97" t="s">
        <v>597</v>
      </c>
      <c r="B46" s="97" t="s">
        <v>698</v>
      </c>
      <c r="C46" s="90">
        <f>SUM(C4:C5)</f>
        <v>10</v>
      </c>
      <c r="D46" s="99" t="s">
        <v>25</v>
      </c>
      <c r="E46" s="104" t="s">
        <v>699</v>
      </c>
      <c r="G46" s="148" t="s">
        <v>770</v>
      </c>
      <c r="H46" s="149" t="s">
        <v>55</v>
      </c>
      <c r="I46" s="149" t="s">
        <v>706</v>
      </c>
      <c r="J46" s="105">
        <v>1</v>
      </c>
      <c r="L46" s="106" t="s">
        <v>749</v>
      </c>
      <c r="M46" s="105">
        <v>1</v>
      </c>
    </row>
    <row r="47" spans="1:13" ht="18" customHeight="1" x14ac:dyDescent="0.2">
      <c r="G47" s="148" t="s">
        <v>772</v>
      </c>
      <c r="H47" s="149" t="s">
        <v>55</v>
      </c>
      <c r="I47" s="149" t="s">
        <v>707</v>
      </c>
      <c r="J47" s="105">
        <v>1</v>
      </c>
      <c r="L47" s="106" t="s">
        <v>749</v>
      </c>
      <c r="M47" s="105">
        <v>1</v>
      </c>
    </row>
    <row r="48" spans="1:13" ht="18" customHeight="1" x14ac:dyDescent="0.2">
      <c r="G48" s="148" t="s">
        <v>774</v>
      </c>
      <c r="H48" s="149" t="s">
        <v>55</v>
      </c>
      <c r="I48" s="149" t="s">
        <v>708</v>
      </c>
      <c r="J48" s="105">
        <v>1</v>
      </c>
      <c r="L48" s="106" t="s">
        <v>749</v>
      </c>
      <c r="M48" s="105">
        <v>1</v>
      </c>
    </row>
    <row r="49" spans="7:13" ht="18" customHeight="1" x14ac:dyDescent="0.2">
      <c r="G49" s="148" t="s">
        <v>777</v>
      </c>
      <c r="H49" s="149" t="s">
        <v>55</v>
      </c>
      <c r="I49" s="149" t="s">
        <v>709</v>
      </c>
      <c r="J49" s="105">
        <v>1</v>
      </c>
      <c r="L49" s="106"/>
      <c r="M49" s="105"/>
    </row>
    <row r="50" spans="7:13" ht="18" customHeight="1" x14ac:dyDescent="0.2">
      <c r="G50" s="148" t="s">
        <v>779</v>
      </c>
      <c r="H50" s="149" t="s">
        <v>55</v>
      </c>
      <c r="I50" s="149" t="s">
        <v>710</v>
      </c>
      <c r="J50" s="105">
        <v>1</v>
      </c>
      <c r="L50" s="106"/>
      <c r="M50" s="105"/>
    </row>
    <row r="51" spans="7:13" ht="18" customHeight="1" x14ac:dyDescent="0.2">
      <c r="G51" s="148" t="s">
        <v>781</v>
      </c>
      <c r="H51" s="149" t="s">
        <v>55</v>
      </c>
      <c r="I51" s="149" t="s">
        <v>712</v>
      </c>
      <c r="J51" s="105">
        <v>1</v>
      </c>
      <c r="L51" s="106"/>
      <c r="M51" s="105"/>
    </row>
    <row r="52" spans="7:13" ht="18" customHeight="1" x14ac:dyDescent="0.2">
      <c r="G52" s="148" t="s">
        <v>784</v>
      </c>
      <c r="H52" s="149" t="s">
        <v>55</v>
      </c>
      <c r="I52" s="149" t="s">
        <v>713</v>
      </c>
      <c r="J52" s="105">
        <v>1</v>
      </c>
      <c r="L52" s="106"/>
      <c r="M52" s="105"/>
    </row>
    <row r="53" spans="7:13" ht="18" customHeight="1" x14ac:dyDescent="0.2">
      <c r="G53" s="148" t="s">
        <v>786</v>
      </c>
      <c r="H53" s="149" t="s">
        <v>55</v>
      </c>
      <c r="I53" s="149" t="s">
        <v>715</v>
      </c>
      <c r="J53" s="105">
        <v>1</v>
      </c>
      <c r="L53" s="106"/>
      <c r="M53" s="105"/>
    </row>
    <row r="54" spans="7:13" ht="18" customHeight="1" x14ac:dyDescent="0.2">
      <c r="G54" s="148" t="s">
        <v>788</v>
      </c>
      <c r="H54" s="149" t="s">
        <v>55</v>
      </c>
      <c r="I54" s="149" t="s">
        <v>716</v>
      </c>
      <c r="J54" s="105">
        <v>1</v>
      </c>
      <c r="L54" s="106"/>
      <c r="M54" s="105"/>
    </row>
    <row r="55" spans="7:13" ht="18" customHeight="1" x14ac:dyDescent="0.2">
      <c r="G55" s="148" t="s">
        <v>790</v>
      </c>
      <c r="H55" s="149" t="s">
        <v>55</v>
      </c>
      <c r="I55" s="149" t="s">
        <v>717</v>
      </c>
      <c r="J55" s="105">
        <v>1</v>
      </c>
      <c r="L55" s="106"/>
      <c r="M55" s="105"/>
    </row>
    <row r="56" spans="7:13" ht="18" customHeight="1" x14ac:dyDescent="0.2">
      <c r="G56" s="148" t="s">
        <v>792</v>
      </c>
      <c r="H56" s="149" t="s">
        <v>55</v>
      </c>
      <c r="I56" s="149" t="s">
        <v>718</v>
      </c>
      <c r="J56" s="105">
        <v>1</v>
      </c>
      <c r="L56" s="106"/>
      <c r="M56" s="105"/>
    </row>
    <row r="57" spans="7:13" ht="18" customHeight="1" x14ac:dyDescent="0.2">
      <c r="G57" s="148" t="s">
        <v>794</v>
      </c>
      <c r="H57" s="149" t="s">
        <v>55</v>
      </c>
      <c r="I57" s="149" t="s">
        <v>719</v>
      </c>
      <c r="J57" s="105">
        <v>1</v>
      </c>
      <c r="L57" s="106"/>
      <c r="M57" s="105"/>
    </row>
    <row r="58" spans="7:13" ht="18" customHeight="1" x14ac:dyDescent="0.2">
      <c r="G58" s="148" t="s">
        <v>796</v>
      </c>
      <c r="H58" s="149" t="s">
        <v>55</v>
      </c>
      <c r="I58" s="149" t="s">
        <v>720</v>
      </c>
      <c r="J58" s="105">
        <v>1</v>
      </c>
      <c r="L58" s="106"/>
      <c r="M58" s="105"/>
    </row>
    <row r="59" spans="7:13" ht="18" customHeight="1" x14ac:dyDescent="0.2">
      <c r="G59" s="148" t="s">
        <v>798</v>
      </c>
      <c r="H59" s="149" t="s">
        <v>55</v>
      </c>
      <c r="I59" s="149" t="s">
        <v>721</v>
      </c>
      <c r="J59" s="105">
        <v>1</v>
      </c>
      <c r="L59" s="106"/>
      <c r="M59" s="105"/>
    </row>
    <row r="60" spans="7:13" ht="18" customHeight="1" x14ac:dyDescent="0.2">
      <c r="G60" s="148" t="s">
        <v>800</v>
      </c>
      <c r="H60" s="149" t="s">
        <v>55</v>
      </c>
      <c r="I60" s="149" t="s">
        <v>722</v>
      </c>
      <c r="J60" s="105">
        <v>1</v>
      </c>
      <c r="L60" s="106"/>
      <c r="M60" s="105"/>
    </row>
    <row r="61" spans="7:13" ht="18" customHeight="1" x14ac:dyDescent="0.2">
      <c r="G61" s="148" t="s">
        <v>802</v>
      </c>
      <c r="H61" s="149" t="s">
        <v>55</v>
      </c>
      <c r="I61" s="149" t="s">
        <v>724</v>
      </c>
      <c r="J61" s="105">
        <v>1</v>
      </c>
      <c r="L61" s="106"/>
      <c r="M61" s="105"/>
    </row>
    <row r="62" spans="7:13" ht="18" customHeight="1" x14ac:dyDescent="0.2">
      <c r="G62" s="148" t="s">
        <v>804</v>
      </c>
      <c r="H62" s="149" t="s">
        <v>55</v>
      </c>
      <c r="I62" s="149" t="s">
        <v>726</v>
      </c>
      <c r="J62" s="105">
        <v>1</v>
      </c>
      <c r="L62" s="106"/>
      <c r="M62" s="105"/>
    </row>
    <row r="63" spans="7:13" ht="18" customHeight="1" x14ac:dyDescent="0.2">
      <c r="G63" s="148" t="s">
        <v>806</v>
      </c>
      <c r="H63" s="149" t="s">
        <v>55</v>
      </c>
      <c r="I63" s="149" t="s">
        <v>728</v>
      </c>
      <c r="J63" s="105">
        <v>1</v>
      </c>
      <c r="L63" s="106"/>
      <c r="M63" s="105"/>
    </row>
    <row r="64" spans="7:13" ht="18" customHeight="1" x14ac:dyDescent="0.2">
      <c r="G64" s="148" t="s">
        <v>808</v>
      </c>
      <c r="H64" s="149" t="s">
        <v>55</v>
      </c>
      <c r="I64" s="149" t="s">
        <v>730</v>
      </c>
      <c r="J64" s="105">
        <v>1</v>
      </c>
      <c r="L64" s="106"/>
      <c r="M64" s="105"/>
    </row>
    <row r="65" spans="1:13" ht="18" customHeight="1" x14ac:dyDescent="0.2">
      <c r="G65" s="148" t="s">
        <v>810</v>
      </c>
      <c r="H65" s="149" t="s">
        <v>55</v>
      </c>
      <c r="I65" s="149" t="s">
        <v>732</v>
      </c>
      <c r="J65" s="105">
        <v>1</v>
      </c>
      <c r="L65" s="106"/>
      <c r="M65" s="105"/>
    </row>
    <row r="66" spans="1:13" ht="18" customHeight="1" x14ac:dyDescent="0.2">
      <c r="G66" s="148" t="s">
        <v>1000</v>
      </c>
      <c r="H66" s="149" t="s">
        <v>55</v>
      </c>
      <c r="I66" s="149" t="s">
        <v>733</v>
      </c>
      <c r="J66" s="105">
        <v>1</v>
      </c>
      <c r="L66" s="106"/>
      <c r="M66" s="105"/>
    </row>
    <row r="67" spans="1:13" ht="18" customHeight="1" x14ac:dyDescent="0.2">
      <c r="G67" s="148" t="s">
        <v>1001</v>
      </c>
      <c r="H67" s="149" t="s">
        <v>55</v>
      </c>
      <c r="I67" s="149" t="s">
        <v>734</v>
      </c>
      <c r="J67" s="105">
        <v>1</v>
      </c>
      <c r="L67" s="106"/>
      <c r="M67" s="105"/>
    </row>
    <row r="68" spans="1:13" ht="18" customHeight="1" x14ac:dyDescent="0.2">
      <c r="A68" s="3"/>
      <c r="B68" s="3"/>
      <c r="C68" s="3"/>
      <c r="D68" s="3"/>
      <c r="G68" s="148" t="s">
        <v>1002</v>
      </c>
      <c r="H68" s="149" t="s">
        <v>55</v>
      </c>
      <c r="I68" s="149" t="s">
        <v>735</v>
      </c>
      <c r="J68" s="105">
        <v>1</v>
      </c>
      <c r="L68" s="106"/>
      <c r="M68" s="105"/>
    </row>
    <row r="69" spans="1:13" ht="18" customHeight="1" x14ac:dyDescent="0.2">
      <c r="A69" s="3"/>
      <c r="B69" s="3"/>
      <c r="C69" s="3"/>
      <c r="D69" s="3"/>
      <c r="G69" s="148" t="s">
        <v>1003</v>
      </c>
      <c r="H69" s="149" t="s">
        <v>55</v>
      </c>
      <c r="I69" s="149" t="s">
        <v>736</v>
      </c>
      <c r="J69" s="105">
        <v>1</v>
      </c>
      <c r="L69" s="106" t="s">
        <v>610</v>
      </c>
      <c r="M69" s="105">
        <v>1</v>
      </c>
    </row>
    <row r="70" spans="1:13" ht="18" customHeight="1" x14ac:dyDescent="0.2">
      <c r="A70" s="3"/>
      <c r="B70" s="3"/>
      <c r="C70" s="3"/>
      <c r="D70" s="3"/>
      <c r="G70" s="148" t="s">
        <v>815</v>
      </c>
      <c r="H70" s="149" t="s">
        <v>55</v>
      </c>
      <c r="I70" s="149" t="s">
        <v>737</v>
      </c>
      <c r="J70" s="105">
        <v>1</v>
      </c>
      <c r="L70" s="106" t="s">
        <v>610</v>
      </c>
      <c r="M70" s="105">
        <v>1</v>
      </c>
    </row>
    <row r="71" spans="1:13" ht="18" customHeight="1" x14ac:dyDescent="0.2">
      <c r="A71" s="3"/>
      <c r="B71" s="3"/>
      <c r="C71" s="3"/>
      <c r="D71" s="3"/>
      <c r="G71" s="148" t="s">
        <v>817</v>
      </c>
      <c r="H71" s="149" t="s">
        <v>55</v>
      </c>
      <c r="I71" s="149" t="s">
        <v>738</v>
      </c>
      <c r="J71" s="105">
        <v>1</v>
      </c>
      <c r="L71" s="106" t="s">
        <v>610</v>
      </c>
      <c r="M71" s="105">
        <v>1</v>
      </c>
    </row>
    <row r="72" spans="1:13" ht="18" customHeight="1" x14ac:dyDescent="0.2">
      <c r="A72" s="3"/>
      <c r="B72" s="3"/>
      <c r="C72" s="3"/>
      <c r="D72" s="3"/>
      <c r="G72" s="148" t="s">
        <v>819</v>
      </c>
      <c r="H72" s="149" t="s">
        <v>55</v>
      </c>
      <c r="I72" s="149" t="s">
        <v>739</v>
      </c>
      <c r="J72" s="105">
        <v>1</v>
      </c>
      <c r="L72" s="106" t="s">
        <v>610</v>
      </c>
      <c r="M72" s="105">
        <v>1</v>
      </c>
    </row>
    <row r="73" spans="1:13" ht="18" customHeight="1" x14ac:dyDescent="0.2">
      <c r="A73" s="3"/>
      <c r="B73" s="3"/>
      <c r="C73" s="3"/>
      <c r="D73" s="3"/>
      <c r="G73" s="148" t="s">
        <v>821</v>
      </c>
      <c r="H73" s="149" t="s">
        <v>55</v>
      </c>
      <c r="I73" s="149" t="s">
        <v>740</v>
      </c>
      <c r="J73" s="105">
        <v>1</v>
      </c>
      <c r="L73" s="106" t="s">
        <v>610</v>
      </c>
      <c r="M73" s="105">
        <v>1</v>
      </c>
    </row>
    <row r="74" spans="1:13" ht="18" customHeight="1" x14ac:dyDescent="0.2">
      <c r="A74" s="3"/>
      <c r="B74" s="3"/>
      <c r="C74" s="3"/>
      <c r="D74" s="3"/>
      <c r="G74" s="148" t="s">
        <v>823</v>
      </c>
      <c r="H74" s="149" t="s">
        <v>55</v>
      </c>
      <c r="I74" s="149" t="s">
        <v>741</v>
      </c>
      <c r="J74" s="105">
        <v>1</v>
      </c>
      <c r="L74" s="106" t="s">
        <v>610</v>
      </c>
      <c r="M74" s="105">
        <v>1</v>
      </c>
    </row>
    <row r="75" spans="1:13" ht="18" customHeight="1" x14ac:dyDescent="0.2">
      <c r="A75" s="3"/>
      <c r="B75" s="3"/>
      <c r="C75" s="3"/>
      <c r="D75" s="3"/>
      <c r="G75" s="148" t="s">
        <v>825</v>
      </c>
      <c r="H75" s="149" t="s">
        <v>55</v>
      </c>
      <c r="I75" s="149" t="s">
        <v>743</v>
      </c>
      <c r="J75" s="105">
        <v>1</v>
      </c>
      <c r="L75" s="106" t="s">
        <v>610</v>
      </c>
      <c r="M75" s="105">
        <v>1</v>
      </c>
    </row>
    <row r="76" spans="1:13" ht="18" customHeight="1" x14ac:dyDescent="0.2">
      <c r="A76" s="3"/>
      <c r="B76" s="3"/>
      <c r="C76" s="3"/>
      <c r="D76" s="3"/>
      <c r="G76" s="148" t="s">
        <v>827</v>
      </c>
      <c r="H76" s="149" t="s">
        <v>55</v>
      </c>
      <c r="I76" s="149" t="s">
        <v>57</v>
      </c>
      <c r="J76" s="105">
        <v>1</v>
      </c>
      <c r="L76" s="106" t="s">
        <v>610</v>
      </c>
      <c r="M76" s="105">
        <v>1</v>
      </c>
    </row>
    <row r="77" spans="1:13" ht="18" customHeight="1" x14ac:dyDescent="0.2">
      <c r="A77" s="3"/>
      <c r="B77" s="3"/>
      <c r="C77" s="3"/>
      <c r="D77" s="3"/>
      <c r="G77" s="148" t="s">
        <v>1004</v>
      </c>
      <c r="H77" s="149" t="s">
        <v>55</v>
      </c>
      <c r="I77" s="149" t="s">
        <v>745</v>
      </c>
      <c r="J77" s="105">
        <v>1</v>
      </c>
      <c r="L77" s="106" t="s">
        <v>610</v>
      </c>
      <c r="M77" s="105">
        <v>1</v>
      </c>
    </row>
    <row r="78" spans="1:13" ht="18" customHeight="1" x14ac:dyDescent="0.2">
      <c r="A78" s="3"/>
      <c r="B78" s="3"/>
      <c r="C78" s="3"/>
      <c r="D78" s="3"/>
      <c r="G78" s="148" t="s">
        <v>829</v>
      </c>
      <c r="H78" s="149" t="s">
        <v>55</v>
      </c>
      <c r="I78" s="149" t="s">
        <v>56</v>
      </c>
      <c r="J78" s="105">
        <v>1</v>
      </c>
      <c r="L78" s="106" t="s">
        <v>610</v>
      </c>
      <c r="M78" s="105">
        <v>1</v>
      </c>
    </row>
    <row r="79" spans="1:13" ht="18" customHeight="1" x14ac:dyDescent="0.2">
      <c r="A79" s="3"/>
      <c r="B79" s="3"/>
      <c r="C79" s="3"/>
      <c r="D79" s="3"/>
      <c r="G79" s="148" t="s">
        <v>831</v>
      </c>
      <c r="H79" s="149" t="s">
        <v>55</v>
      </c>
      <c r="I79" s="149" t="s">
        <v>747</v>
      </c>
      <c r="J79" s="105">
        <v>1</v>
      </c>
      <c r="L79" s="106" t="s">
        <v>610</v>
      </c>
      <c r="M79" s="105">
        <v>1</v>
      </c>
    </row>
    <row r="80" spans="1:13" ht="18" customHeight="1" x14ac:dyDescent="0.2">
      <c r="A80" s="3"/>
      <c r="B80" s="3"/>
      <c r="C80" s="3"/>
      <c r="D80" s="3"/>
      <c r="G80" s="148" t="s">
        <v>833</v>
      </c>
      <c r="H80" s="149" t="s">
        <v>55</v>
      </c>
      <c r="I80" s="149" t="s">
        <v>748</v>
      </c>
      <c r="J80" s="105">
        <v>1</v>
      </c>
      <c r="L80" s="106" t="s">
        <v>610</v>
      </c>
      <c r="M80" s="105">
        <v>1</v>
      </c>
    </row>
    <row r="81" spans="1:13" ht="18" customHeight="1" x14ac:dyDescent="0.2">
      <c r="A81" s="3"/>
      <c r="B81" s="3"/>
      <c r="C81" s="3"/>
      <c r="D81" s="3"/>
      <c r="G81" s="148" t="s">
        <v>834</v>
      </c>
      <c r="H81" s="149" t="s">
        <v>55</v>
      </c>
      <c r="I81" s="149" t="s">
        <v>751</v>
      </c>
      <c r="J81" s="105">
        <v>1</v>
      </c>
      <c r="L81" s="106" t="s">
        <v>610</v>
      </c>
      <c r="M81" s="105">
        <v>1</v>
      </c>
    </row>
    <row r="82" spans="1:13" ht="18" customHeight="1" x14ac:dyDescent="0.2">
      <c r="A82" s="3"/>
      <c r="B82" s="3"/>
      <c r="C82" s="3"/>
      <c r="D82" s="3"/>
      <c r="G82" s="148" t="s">
        <v>138</v>
      </c>
      <c r="H82" s="149" t="s">
        <v>55</v>
      </c>
      <c r="I82" s="149" t="s">
        <v>753</v>
      </c>
      <c r="J82" s="105">
        <v>1</v>
      </c>
      <c r="L82" s="106" t="s">
        <v>610</v>
      </c>
      <c r="M82" s="105">
        <v>1</v>
      </c>
    </row>
    <row r="83" spans="1:13" ht="18" customHeight="1" x14ac:dyDescent="0.2">
      <c r="A83" s="3"/>
      <c r="B83" s="3"/>
      <c r="C83" s="3"/>
      <c r="D83" s="3"/>
      <c r="G83" s="148" t="s">
        <v>835</v>
      </c>
      <c r="H83" s="149" t="s">
        <v>55</v>
      </c>
      <c r="I83" s="149" t="s">
        <v>755</v>
      </c>
      <c r="J83" s="105">
        <v>1</v>
      </c>
      <c r="L83" s="106" t="s">
        <v>610</v>
      </c>
      <c r="M83" s="105">
        <v>1</v>
      </c>
    </row>
    <row r="84" spans="1:13" ht="18" customHeight="1" x14ac:dyDescent="0.2">
      <c r="A84" s="3"/>
      <c r="B84" s="3"/>
      <c r="C84" s="3"/>
      <c r="D84" s="3"/>
      <c r="G84" s="148" t="s">
        <v>836</v>
      </c>
      <c r="H84" s="149" t="s">
        <v>55</v>
      </c>
      <c r="I84" s="149" t="s">
        <v>757</v>
      </c>
      <c r="J84" s="105">
        <v>1</v>
      </c>
      <c r="L84" s="106" t="s">
        <v>610</v>
      </c>
      <c r="M84" s="105">
        <v>1</v>
      </c>
    </row>
    <row r="85" spans="1:13" ht="18" customHeight="1" x14ac:dyDescent="0.2">
      <c r="A85" s="3"/>
      <c r="B85" s="3"/>
      <c r="C85" s="3"/>
      <c r="D85" s="3"/>
      <c r="G85" s="148" t="s">
        <v>837</v>
      </c>
      <c r="H85" s="149" t="s">
        <v>55</v>
      </c>
      <c r="I85" s="149" t="s">
        <v>759</v>
      </c>
      <c r="J85" s="105">
        <v>1</v>
      </c>
      <c r="L85" s="106" t="s">
        <v>634</v>
      </c>
      <c r="M85" s="105">
        <v>1</v>
      </c>
    </row>
    <row r="86" spans="1:13" ht="18" customHeight="1" x14ac:dyDescent="0.2">
      <c r="A86" s="3"/>
      <c r="B86" s="3"/>
      <c r="C86" s="3"/>
      <c r="D86" s="3"/>
      <c r="G86" s="148" t="s">
        <v>838</v>
      </c>
      <c r="H86" s="149" t="s">
        <v>55</v>
      </c>
      <c r="I86" s="149" t="s">
        <v>761</v>
      </c>
      <c r="J86" s="105">
        <v>1</v>
      </c>
      <c r="L86" s="106" t="s">
        <v>634</v>
      </c>
      <c r="M86" s="105">
        <v>1</v>
      </c>
    </row>
    <row r="87" spans="1:13" ht="18" customHeight="1" x14ac:dyDescent="0.2">
      <c r="A87" s="3"/>
      <c r="B87" s="3"/>
      <c r="C87" s="3"/>
      <c r="D87" s="3"/>
      <c r="G87" s="148" t="s">
        <v>839</v>
      </c>
      <c r="H87" s="149" t="s">
        <v>55</v>
      </c>
      <c r="I87" s="149" t="s">
        <v>762</v>
      </c>
      <c r="J87" s="105">
        <v>1</v>
      </c>
      <c r="L87" s="106" t="s">
        <v>634</v>
      </c>
      <c r="M87" s="105">
        <v>1</v>
      </c>
    </row>
    <row r="88" spans="1:13" ht="18" customHeight="1" x14ac:dyDescent="0.2">
      <c r="A88" s="3"/>
      <c r="B88" s="3"/>
      <c r="C88" s="3"/>
      <c r="D88" s="3"/>
      <c r="G88" s="148" t="s">
        <v>840</v>
      </c>
      <c r="H88" s="149" t="s">
        <v>55</v>
      </c>
      <c r="I88" s="149" t="s">
        <v>763</v>
      </c>
      <c r="J88" s="105">
        <v>1</v>
      </c>
      <c r="L88" s="106" t="s">
        <v>634</v>
      </c>
      <c r="M88" s="105">
        <v>1</v>
      </c>
    </row>
    <row r="89" spans="1:13" ht="18" customHeight="1" x14ac:dyDescent="0.2">
      <c r="A89" s="3"/>
      <c r="B89" s="3"/>
      <c r="C89" s="3"/>
      <c r="D89" s="3"/>
      <c r="G89" s="148" t="s">
        <v>841</v>
      </c>
      <c r="H89" s="149" t="s">
        <v>55</v>
      </c>
      <c r="I89" s="149" t="s">
        <v>765</v>
      </c>
      <c r="J89" s="105">
        <v>1</v>
      </c>
      <c r="L89" s="106" t="s">
        <v>634</v>
      </c>
      <c r="M89" s="105">
        <v>1</v>
      </c>
    </row>
    <row r="90" spans="1:13" ht="18" customHeight="1" x14ac:dyDescent="0.2">
      <c r="A90" s="3"/>
      <c r="B90" s="3"/>
      <c r="C90" s="3"/>
      <c r="D90" s="3"/>
      <c r="G90" s="148" t="s">
        <v>842</v>
      </c>
      <c r="H90" s="149" t="s">
        <v>55</v>
      </c>
      <c r="I90" s="149" t="s">
        <v>767</v>
      </c>
      <c r="J90" s="105">
        <v>1</v>
      </c>
      <c r="L90" s="106" t="s">
        <v>634</v>
      </c>
      <c r="M90" s="105">
        <v>1</v>
      </c>
    </row>
    <row r="91" spans="1:13" ht="18" customHeight="1" x14ac:dyDescent="0.2">
      <c r="A91" s="3"/>
      <c r="B91" s="3"/>
      <c r="C91" s="3"/>
      <c r="D91" s="3"/>
      <c r="G91" s="148" t="s">
        <v>843</v>
      </c>
      <c r="H91" s="149" t="s">
        <v>55</v>
      </c>
      <c r="I91" s="149" t="s">
        <v>769</v>
      </c>
      <c r="J91" s="105">
        <v>1</v>
      </c>
      <c r="L91" s="106" t="s">
        <v>634</v>
      </c>
      <c r="M91" s="105">
        <v>1</v>
      </c>
    </row>
    <row r="92" spans="1:13" ht="18" customHeight="1" x14ac:dyDescent="0.2">
      <c r="G92" s="148" t="s">
        <v>844</v>
      </c>
      <c r="H92" s="149" t="s">
        <v>55</v>
      </c>
      <c r="I92" s="149" t="s">
        <v>771</v>
      </c>
      <c r="J92" s="105">
        <v>1</v>
      </c>
      <c r="L92" s="106" t="s">
        <v>634</v>
      </c>
      <c r="M92" s="105">
        <v>1</v>
      </c>
    </row>
    <row r="93" spans="1:13" ht="18" customHeight="1" x14ac:dyDescent="0.2">
      <c r="G93" s="148" t="s">
        <v>845</v>
      </c>
      <c r="H93" s="149" t="s">
        <v>55</v>
      </c>
      <c r="I93" s="149" t="s">
        <v>773</v>
      </c>
      <c r="J93" s="105">
        <v>1</v>
      </c>
      <c r="L93" s="106" t="s">
        <v>714</v>
      </c>
      <c r="M93" s="105">
        <v>1</v>
      </c>
    </row>
    <row r="94" spans="1:13" ht="18" customHeight="1" x14ac:dyDescent="0.2">
      <c r="G94" s="148" t="s">
        <v>846</v>
      </c>
      <c r="H94" s="149" t="s">
        <v>55</v>
      </c>
      <c r="I94" s="149" t="s">
        <v>775</v>
      </c>
      <c r="J94" s="105">
        <v>1</v>
      </c>
      <c r="L94" s="106" t="s">
        <v>714</v>
      </c>
      <c r="M94" s="105">
        <v>1</v>
      </c>
    </row>
    <row r="95" spans="1:13" ht="18" customHeight="1" x14ac:dyDescent="0.2">
      <c r="G95" s="148" t="s">
        <v>847</v>
      </c>
      <c r="H95" s="149" t="s">
        <v>55</v>
      </c>
      <c r="I95" s="149" t="s">
        <v>776</v>
      </c>
      <c r="J95" s="105">
        <v>1</v>
      </c>
      <c r="L95" s="106" t="s">
        <v>714</v>
      </c>
      <c r="M95" s="105">
        <v>1</v>
      </c>
    </row>
    <row r="96" spans="1:13" ht="18" customHeight="1" x14ac:dyDescent="0.2">
      <c r="G96" s="148" t="s">
        <v>848</v>
      </c>
      <c r="H96" s="149" t="s">
        <v>55</v>
      </c>
      <c r="I96" s="149" t="s">
        <v>778</v>
      </c>
      <c r="J96" s="105">
        <v>1</v>
      </c>
      <c r="L96" s="106" t="s">
        <v>714</v>
      </c>
      <c r="M96" s="105">
        <v>1</v>
      </c>
    </row>
    <row r="97" spans="7:13" ht="18" customHeight="1" x14ac:dyDescent="0.2">
      <c r="G97" s="148" t="s">
        <v>849</v>
      </c>
      <c r="H97" s="149" t="s">
        <v>55</v>
      </c>
      <c r="I97" s="149" t="s">
        <v>780</v>
      </c>
      <c r="J97" s="105">
        <v>1</v>
      </c>
      <c r="L97" s="106" t="s">
        <v>714</v>
      </c>
      <c r="M97" s="105">
        <v>1</v>
      </c>
    </row>
    <row r="98" spans="7:13" ht="18" customHeight="1" x14ac:dyDescent="0.2">
      <c r="G98" s="148" t="s">
        <v>850</v>
      </c>
      <c r="H98" s="149" t="s">
        <v>55</v>
      </c>
      <c r="I98" s="149" t="s">
        <v>782</v>
      </c>
      <c r="J98" s="105">
        <v>1</v>
      </c>
      <c r="L98" s="106" t="s">
        <v>714</v>
      </c>
      <c r="M98" s="105">
        <v>1</v>
      </c>
    </row>
    <row r="99" spans="7:13" ht="18" customHeight="1" x14ac:dyDescent="0.2">
      <c r="G99" s="148" t="s">
        <v>851</v>
      </c>
      <c r="H99" s="149" t="s">
        <v>55</v>
      </c>
      <c r="I99" s="149" t="s">
        <v>783</v>
      </c>
      <c r="J99" s="105">
        <v>1</v>
      </c>
      <c r="L99" s="106" t="s">
        <v>714</v>
      </c>
      <c r="M99" s="105">
        <v>1</v>
      </c>
    </row>
    <row r="100" spans="7:13" ht="18" customHeight="1" x14ac:dyDescent="0.2">
      <c r="G100" s="148" t="s">
        <v>852</v>
      </c>
      <c r="H100" s="149" t="s">
        <v>55</v>
      </c>
      <c r="I100" s="149" t="s">
        <v>785</v>
      </c>
      <c r="J100" s="105">
        <v>1</v>
      </c>
      <c r="L100" s="106" t="s">
        <v>714</v>
      </c>
      <c r="M100" s="105">
        <v>1</v>
      </c>
    </row>
    <row r="101" spans="7:13" ht="18" customHeight="1" x14ac:dyDescent="0.2">
      <c r="G101" s="148" t="s">
        <v>853</v>
      </c>
      <c r="H101" s="149" t="s">
        <v>55</v>
      </c>
      <c r="I101" s="149" t="s">
        <v>787</v>
      </c>
      <c r="J101" s="105">
        <v>1</v>
      </c>
      <c r="L101" s="106" t="s">
        <v>714</v>
      </c>
      <c r="M101" s="105">
        <v>1</v>
      </c>
    </row>
    <row r="102" spans="7:13" ht="18" customHeight="1" x14ac:dyDescent="0.2">
      <c r="G102" s="148" t="s">
        <v>854</v>
      </c>
      <c r="H102" s="149" t="s">
        <v>55</v>
      </c>
      <c r="I102" s="149" t="s">
        <v>789</v>
      </c>
      <c r="J102" s="105">
        <v>1</v>
      </c>
      <c r="L102" s="106" t="s">
        <v>714</v>
      </c>
      <c r="M102" s="105">
        <v>1</v>
      </c>
    </row>
    <row r="103" spans="7:13" ht="18" customHeight="1" x14ac:dyDescent="0.2">
      <c r="G103" s="148" t="s">
        <v>855</v>
      </c>
      <c r="H103" s="149" t="s">
        <v>55</v>
      </c>
      <c r="I103" s="149" t="s">
        <v>791</v>
      </c>
      <c r="J103" s="105">
        <v>1</v>
      </c>
      <c r="L103" s="106" t="s">
        <v>714</v>
      </c>
      <c r="M103" s="105">
        <v>1</v>
      </c>
    </row>
    <row r="104" spans="7:13" ht="18" customHeight="1" x14ac:dyDescent="0.2">
      <c r="G104" s="148" t="s">
        <v>856</v>
      </c>
      <c r="H104" s="149" t="s">
        <v>55</v>
      </c>
      <c r="I104" s="149" t="s">
        <v>793</v>
      </c>
      <c r="J104" s="105">
        <v>1</v>
      </c>
      <c r="L104" s="106" t="s">
        <v>749</v>
      </c>
      <c r="M104" s="105">
        <v>1</v>
      </c>
    </row>
    <row r="105" spans="7:13" ht="18" customHeight="1" x14ac:dyDescent="0.2">
      <c r="G105" s="148" t="s">
        <v>857</v>
      </c>
      <c r="H105" s="149" t="s">
        <v>55</v>
      </c>
      <c r="I105" s="149" t="s">
        <v>795</v>
      </c>
      <c r="J105" s="105">
        <v>1</v>
      </c>
      <c r="L105" s="106" t="s">
        <v>749</v>
      </c>
      <c r="M105" s="105">
        <v>1</v>
      </c>
    </row>
    <row r="106" spans="7:13" ht="18" customHeight="1" x14ac:dyDescent="0.2">
      <c r="G106" s="148" t="s">
        <v>858</v>
      </c>
      <c r="H106" s="149" t="s">
        <v>55</v>
      </c>
      <c r="I106" s="149" t="s">
        <v>797</v>
      </c>
      <c r="J106" s="105">
        <v>1</v>
      </c>
      <c r="L106" s="106" t="s">
        <v>749</v>
      </c>
      <c r="M106" s="105">
        <v>1</v>
      </c>
    </row>
    <row r="107" spans="7:13" ht="18" customHeight="1" x14ac:dyDescent="0.2">
      <c r="G107" s="148" t="s">
        <v>859</v>
      </c>
      <c r="H107" s="149" t="s">
        <v>55</v>
      </c>
      <c r="I107" s="149" t="s">
        <v>799</v>
      </c>
      <c r="J107" s="105">
        <v>1</v>
      </c>
      <c r="L107" s="106" t="s">
        <v>749</v>
      </c>
      <c r="M107" s="105">
        <v>1</v>
      </c>
    </row>
    <row r="108" spans="7:13" ht="18" customHeight="1" x14ac:dyDescent="0.2">
      <c r="G108" s="148" t="s">
        <v>860</v>
      </c>
      <c r="H108" s="149" t="s">
        <v>55</v>
      </c>
      <c r="I108" s="149" t="s">
        <v>801</v>
      </c>
      <c r="J108" s="105">
        <v>1</v>
      </c>
      <c r="L108" s="106" t="s">
        <v>749</v>
      </c>
      <c r="M108" s="105">
        <v>1</v>
      </c>
    </row>
    <row r="109" spans="7:13" ht="18" customHeight="1" x14ac:dyDescent="0.2">
      <c r="G109" s="148" t="s">
        <v>861</v>
      </c>
      <c r="H109" s="149" t="s">
        <v>55</v>
      </c>
      <c r="I109" s="149" t="s">
        <v>803</v>
      </c>
      <c r="J109" s="105">
        <v>1</v>
      </c>
      <c r="L109" s="106" t="s">
        <v>749</v>
      </c>
      <c r="M109" s="105">
        <v>1</v>
      </c>
    </row>
    <row r="110" spans="7:13" ht="18" customHeight="1" x14ac:dyDescent="0.2">
      <c r="G110" s="148" t="s">
        <v>862</v>
      </c>
      <c r="H110" s="149" t="s">
        <v>55</v>
      </c>
      <c r="I110" s="149" t="s">
        <v>805</v>
      </c>
      <c r="J110" s="105">
        <v>1</v>
      </c>
      <c r="L110" s="106" t="s">
        <v>749</v>
      </c>
      <c r="M110" s="105">
        <v>1</v>
      </c>
    </row>
    <row r="111" spans="7:13" ht="18" customHeight="1" x14ac:dyDescent="0.2">
      <c r="G111" s="148" t="s">
        <v>863</v>
      </c>
      <c r="H111" s="149" t="s">
        <v>55</v>
      </c>
      <c r="I111" s="149" t="s">
        <v>807</v>
      </c>
      <c r="J111" s="105">
        <v>1</v>
      </c>
      <c r="L111" s="106" t="s">
        <v>749</v>
      </c>
      <c r="M111" s="105">
        <v>1</v>
      </c>
    </row>
    <row r="112" spans="7:13" ht="18" customHeight="1" x14ac:dyDescent="0.2">
      <c r="G112" s="148" t="s">
        <v>864</v>
      </c>
      <c r="H112" s="149" t="s">
        <v>55</v>
      </c>
      <c r="I112" s="149" t="s">
        <v>809</v>
      </c>
      <c r="J112" s="105">
        <v>1</v>
      </c>
      <c r="L112" s="106" t="s">
        <v>749</v>
      </c>
      <c r="M112" s="105">
        <v>1</v>
      </c>
    </row>
    <row r="113" spans="7:17" ht="18" customHeight="1" x14ac:dyDescent="0.2">
      <c r="G113" s="148" t="s">
        <v>865</v>
      </c>
      <c r="H113" s="149" t="s">
        <v>55</v>
      </c>
      <c r="I113" s="149" t="s">
        <v>811</v>
      </c>
      <c r="J113" s="105">
        <v>1</v>
      </c>
      <c r="L113" s="106" t="s">
        <v>749</v>
      </c>
      <c r="M113" s="105">
        <v>1</v>
      </c>
    </row>
    <row r="114" spans="7:17" ht="18" customHeight="1" x14ac:dyDescent="0.2">
      <c r="G114" s="148" t="s">
        <v>866</v>
      </c>
      <c r="H114" s="149" t="s">
        <v>55</v>
      </c>
      <c r="I114" s="149" t="s">
        <v>812</v>
      </c>
      <c r="J114" s="105">
        <v>1</v>
      </c>
      <c r="L114" s="106" t="s">
        <v>749</v>
      </c>
      <c r="M114" s="105">
        <v>1</v>
      </c>
    </row>
    <row r="115" spans="7:17" ht="18" customHeight="1" x14ac:dyDescent="0.2">
      <c r="G115" s="148" t="s">
        <v>867</v>
      </c>
      <c r="H115" s="149" t="s">
        <v>55</v>
      </c>
      <c r="I115" s="149" t="s">
        <v>813</v>
      </c>
      <c r="J115" s="105">
        <v>1</v>
      </c>
      <c r="L115" s="106" t="s">
        <v>749</v>
      </c>
      <c r="M115" s="105">
        <v>1</v>
      </c>
    </row>
    <row r="116" spans="7:17" ht="18" customHeight="1" x14ac:dyDescent="0.2">
      <c r="G116" s="148" t="s">
        <v>868</v>
      </c>
      <c r="H116" s="149" t="s">
        <v>55</v>
      </c>
      <c r="I116" s="149" t="s">
        <v>814</v>
      </c>
      <c r="J116" s="105">
        <v>1</v>
      </c>
      <c r="L116" s="118"/>
      <c r="M116" s="105"/>
    </row>
    <row r="117" spans="7:17" ht="18" customHeight="1" x14ac:dyDescent="0.2">
      <c r="G117" s="148" t="s">
        <v>869</v>
      </c>
      <c r="H117" s="149" t="s">
        <v>55</v>
      </c>
      <c r="I117" s="149" t="s">
        <v>816</v>
      </c>
      <c r="J117" s="105">
        <v>1</v>
      </c>
      <c r="L117" s="118"/>
      <c r="M117" s="105"/>
    </row>
    <row r="118" spans="7:17" ht="18" customHeight="1" x14ac:dyDescent="0.2">
      <c r="G118" s="148" t="s">
        <v>870</v>
      </c>
      <c r="H118" s="149" t="s">
        <v>55</v>
      </c>
      <c r="I118" s="149" t="s">
        <v>818</v>
      </c>
      <c r="J118" s="105">
        <v>1</v>
      </c>
      <c r="L118" s="118"/>
      <c r="M118" s="105"/>
    </row>
    <row r="119" spans="7:17" ht="18" customHeight="1" x14ac:dyDescent="0.2">
      <c r="G119" s="148" t="s">
        <v>871</v>
      </c>
      <c r="H119" s="149" t="s">
        <v>55</v>
      </c>
      <c r="I119" s="149" t="s">
        <v>820</v>
      </c>
      <c r="J119" s="105">
        <v>1</v>
      </c>
      <c r="L119" s="118"/>
      <c r="M119" s="105"/>
    </row>
    <row r="120" spans="7:17" ht="18" customHeight="1" x14ac:dyDescent="0.2">
      <c r="G120" s="148" t="s">
        <v>872</v>
      </c>
      <c r="H120" s="149" t="s">
        <v>55</v>
      </c>
      <c r="I120" s="149" t="s">
        <v>822</v>
      </c>
      <c r="J120" s="105">
        <v>1</v>
      </c>
      <c r="L120" s="118"/>
      <c r="M120" s="105"/>
    </row>
    <row r="121" spans="7:17" ht="18" customHeight="1" x14ac:dyDescent="0.2">
      <c r="G121" s="148" t="s">
        <v>873</v>
      </c>
      <c r="H121" s="149" t="s">
        <v>55</v>
      </c>
      <c r="I121" s="149" t="s">
        <v>824</v>
      </c>
      <c r="J121" s="105">
        <v>1</v>
      </c>
      <c r="L121" s="118"/>
      <c r="M121" s="105"/>
    </row>
    <row r="122" spans="7:17" ht="18" customHeight="1" x14ac:dyDescent="0.2">
      <c r="G122" s="148" t="s">
        <v>874</v>
      </c>
      <c r="H122" s="149" t="s">
        <v>55</v>
      </c>
      <c r="I122" s="149" t="s">
        <v>826</v>
      </c>
      <c r="J122" s="105">
        <v>1</v>
      </c>
      <c r="L122" s="118"/>
      <c r="M122" s="105"/>
    </row>
    <row r="123" spans="7:17" ht="18" customHeight="1" x14ac:dyDescent="0.2">
      <c r="G123" s="148" t="s">
        <v>875</v>
      </c>
      <c r="H123" s="149" t="s">
        <v>55</v>
      </c>
      <c r="I123" s="149" t="s">
        <v>828</v>
      </c>
      <c r="J123" s="105">
        <v>1</v>
      </c>
      <c r="L123" s="118"/>
      <c r="M123" s="105"/>
    </row>
    <row r="124" spans="7:17" ht="18" customHeight="1" x14ac:dyDescent="0.2">
      <c r="G124" s="148" t="s">
        <v>876</v>
      </c>
      <c r="H124" s="149" t="s">
        <v>55</v>
      </c>
      <c r="I124" s="149" t="s">
        <v>830</v>
      </c>
      <c r="J124" s="105">
        <v>1</v>
      </c>
      <c r="L124" s="118"/>
      <c r="M124" s="105"/>
    </row>
    <row r="125" spans="7:17" ht="18" customHeight="1" x14ac:dyDescent="0.2">
      <c r="G125" s="148" t="s">
        <v>877</v>
      </c>
      <c r="H125" s="149" t="s">
        <v>55</v>
      </c>
      <c r="I125" s="149" t="s">
        <v>832</v>
      </c>
      <c r="J125" s="105">
        <v>1</v>
      </c>
      <c r="L125" s="118"/>
      <c r="M125" s="105"/>
    </row>
    <row r="126" spans="7:17" ht="18" customHeight="1" x14ac:dyDescent="0.3">
      <c r="M126" s="4"/>
    </row>
    <row r="127" spans="7:17" ht="18" customHeight="1" x14ac:dyDescent="0.3">
      <c r="G127" s="187" t="s">
        <v>214</v>
      </c>
      <c r="H127" s="187"/>
      <c r="I127" s="187"/>
      <c r="L127" s="188" t="s">
        <v>878</v>
      </c>
      <c r="M127" s="188"/>
      <c r="N127" s="188" t="s">
        <v>550</v>
      </c>
      <c r="O127" s="188"/>
      <c r="P127" s="188" t="s">
        <v>879</v>
      </c>
      <c r="Q127" s="188"/>
    </row>
    <row r="128" spans="7:17" ht="18" customHeight="1" x14ac:dyDescent="0.3">
      <c r="G128" s="140" t="s">
        <v>202</v>
      </c>
      <c r="H128" s="146" t="s">
        <v>221</v>
      </c>
      <c r="I128" s="146" t="s">
        <v>222</v>
      </c>
      <c r="J128" s="147" t="s">
        <v>194</v>
      </c>
      <c r="L128" s="120" t="s">
        <v>202</v>
      </c>
      <c r="M128" s="120" t="s">
        <v>194</v>
      </c>
      <c r="N128" s="120" t="s">
        <v>202</v>
      </c>
      <c r="O128" s="120" t="s">
        <v>194</v>
      </c>
      <c r="P128" s="120" t="s">
        <v>202</v>
      </c>
      <c r="Q128" s="120" t="s">
        <v>194</v>
      </c>
    </row>
    <row r="129" spans="7:17" ht="18" customHeight="1" x14ac:dyDescent="0.3">
      <c r="G129" s="105" t="s">
        <v>139</v>
      </c>
      <c r="H129" s="125" t="s">
        <v>63</v>
      </c>
      <c r="I129" s="125" t="s">
        <v>64</v>
      </c>
      <c r="J129" s="105">
        <v>1</v>
      </c>
      <c r="L129" s="105" t="s">
        <v>647</v>
      </c>
      <c r="M129" s="105">
        <f>J129</f>
        <v>1</v>
      </c>
      <c r="N129" s="105" t="s">
        <v>594</v>
      </c>
      <c r="O129" s="105">
        <f>J129</f>
        <v>1</v>
      </c>
      <c r="P129" s="105" t="s">
        <v>652</v>
      </c>
      <c r="Q129" s="105">
        <f>J129*3</f>
        <v>3</v>
      </c>
    </row>
    <row r="131" spans="7:17" ht="18" customHeight="1" x14ac:dyDescent="0.3">
      <c r="G131" s="187" t="s">
        <v>214</v>
      </c>
      <c r="H131" s="187"/>
      <c r="I131" s="187"/>
      <c r="L131" s="191" t="s">
        <v>880</v>
      </c>
      <c r="M131" s="191"/>
      <c r="N131" s="191" t="s">
        <v>881</v>
      </c>
      <c r="O131" s="191"/>
    </row>
    <row r="132" spans="7:17" ht="18" customHeight="1" x14ac:dyDescent="0.3">
      <c r="G132" s="140" t="s">
        <v>202</v>
      </c>
      <c r="H132" s="146" t="s">
        <v>221</v>
      </c>
      <c r="I132" s="146" t="s">
        <v>222</v>
      </c>
      <c r="J132" s="147" t="s">
        <v>194</v>
      </c>
      <c r="L132" s="105" t="s">
        <v>202</v>
      </c>
      <c r="M132" s="105" t="s">
        <v>194</v>
      </c>
      <c r="N132" s="105" t="s">
        <v>202</v>
      </c>
      <c r="O132" s="105" t="s">
        <v>194</v>
      </c>
    </row>
    <row r="133" spans="7:17" ht="18" customHeight="1" x14ac:dyDescent="0.2">
      <c r="G133" s="106" t="s">
        <v>882</v>
      </c>
      <c r="H133" s="125" t="s">
        <v>65</v>
      </c>
      <c r="I133" s="125" t="s">
        <v>883</v>
      </c>
      <c r="J133" s="105">
        <v>1</v>
      </c>
      <c r="L133" s="105" t="s">
        <v>665</v>
      </c>
      <c r="M133" s="105">
        <f>J133</f>
        <v>1</v>
      </c>
      <c r="N133" s="105" t="s">
        <v>669</v>
      </c>
      <c r="O133" s="105">
        <f>J133</f>
        <v>1</v>
      </c>
    </row>
    <row r="134" spans="7:17" ht="18" customHeight="1" x14ac:dyDescent="0.2">
      <c r="G134" s="106" t="s">
        <v>142</v>
      </c>
      <c r="H134" s="125" t="s">
        <v>65</v>
      </c>
      <c r="I134" s="125" t="s">
        <v>884</v>
      </c>
      <c r="J134" s="105">
        <v>1</v>
      </c>
      <c r="L134" s="105" t="s">
        <v>665</v>
      </c>
      <c r="M134" s="105">
        <f t="shared" ref="M134:M148" si="0">J134</f>
        <v>1</v>
      </c>
      <c r="N134" s="105" t="s">
        <v>669</v>
      </c>
      <c r="O134" s="105">
        <f t="shared" ref="O134:O148" si="1">J134</f>
        <v>1</v>
      </c>
    </row>
    <row r="135" spans="7:17" ht="18" customHeight="1" x14ac:dyDescent="0.2">
      <c r="G135" s="106" t="s">
        <v>885</v>
      </c>
      <c r="H135" s="125" t="s">
        <v>65</v>
      </c>
      <c r="I135" s="125" t="s">
        <v>886</v>
      </c>
      <c r="J135" s="105">
        <v>1</v>
      </c>
      <c r="L135" s="105" t="s">
        <v>665</v>
      </c>
      <c r="M135" s="105">
        <f t="shared" si="0"/>
        <v>1</v>
      </c>
      <c r="N135" s="105" t="s">
        <v>669</v>
      </c>
      <c r="O135" s="105">
        <f t="shared" si="1"/>
        <v>1</v>
      </c>
    </row>
    <row r="136" spans="7:17" ht="18" customHeight="1" x14ac:dyDescent="0.2">
      <c r="G136" s="106" t="s">
        <v>887</v>
      </c>
      <c r="H136" s="125" t="s">
        <v>65</v>
      </c>
      <c r="I136" s="125" t="s">
        <v>888</v>
      </c>
      <c r="J136" s="105">
        <v>1</v>
      </c>
      <c r="L136" s="105" t="s">
        <v>665</v>
      </c>
      <c r="M136" s="105">
        <f t="shared" si="0"/>
        <v>1</v>
      </c>
      <c r="N136" s="105" t="s">
        <v>669</v>
      </c>
      <c r="O136" s="105">
        <f t="shared" si="1"/>
        <v>1</v>
      </c>
    </row>
    <row r="137" spans="7:17" ht="18" customHeight="1" x14ac:dyDescent="0.2">
      <c r="G137" s="106" t="s">
        <v>142</v>
      </c>
      <c r="H137" s="125" t="s">
        <v>65</v>
      </c>
      <c r="I137" s="125" t="s">
        <v>889</v>
      </c>
      <c r="J137" s="105">
        <v>1</v>
      </c>
      <c r="L137" s="105" t="s">
        <v>665</v>
      </c>
      <c r="M137" s="105">
        <f t="shared" si="0"/>
        <v>1</v>
      </c>
      <c r="N137" s="105" t="s">
        <v>669</v>
      </c>
      <c r="O137" s="105">
        <f t="shared" si="1"/>
        <v>1</v>
      </c>
    </row>
    <row r="138" spans="7:17" ht="18" customHeight="1" x14ac:dyDescent="0.2">
      <c r="G138" s="106" t="s">
        <v>885</v>
      </c>
      <c r="H138" s="125" t="s">
        <v>65</v>
      </c>
      <c r="I138" s="125" t="s">
        <v>890</v>
      </c>
      <c r="J138" s="105">
        <v>1</v>
      </c>
      <c r="L138" s="105" t="s">
        <v>665</v>
      </c>
      <c r="M138" s="105">
        <f t="shared" si="0"/>
        <v>1</v>
      </c>
      <c r="N138" s="105" t="s">
        <v>669</v>
      </c>
      <c r="O138" s="105">
        <f t="shared" si="1"/>
        <v>1</v>
      </c>
    </row>
    <row r="139" spans="7:17" ht="18" customHeight="1" x14ac:dyDescent="0.2">
      <c r="G139" s="106" t="s">
        <v>887</v>
      </c>
      <c r="H139" s="125" t="s">
        <v>65</v>
      </c>
      <c r="I139" s="125" t="s">
        <v>891</v>
      </c>
      <c r="J139" s="105">
        <v>1</v>
      </c>
      <c r="L139" s="105" t="s">
        <v>665</v>
      </c>
      <c r="M139" s="105">
        <f t="shared" si="0"/>
        <v>1</v>
      </c>
      <c r="N139" s="105" t="s">
        <v>669</v>
      </c>
      <c r="O139" s="105">
        <f t="shared" si="1"/>
        <v>1</v>
      </c>
    </row>
    <row r="140" spans="7:17" ht="18" customHeight="1" x14ac:dyDescent="0.2">
      <c r="G140" s="106" t="s">
        <v>892</v>
      </c>
      <c r="H140" s="125" t="s">
        <v>65</v>
      </c>
      <c r="I140" s="125" t="s">
        <v>893</v>
      </c>
      <c r="J140" s="105">
        <v>1</v>
      </c>
      <c r="L140" s="105" t="s">
        <v>665</v>
      </c>
      <c r="M140" s="105">
        <f t="shared" si="0"/>
        <v>1</v>
      </c>
      <c r="N140" s="105" t="s">
        <v>669</v>
      </c>
      <c r="O140" s="105">
        <f t="shared" si="1"/>
        <v>1</v>
      </c>
    </row>
    <row r="141" spans="7:17" ht="18" customHeight="1" x14ac:dyDescent="0.2">
      <c r="G141" s="106" t="s">
        <v>894</v>
      </c>
      <c r="H141" s="125" t="s">
        <v>65</v>
      </c>
      <c r="I141" s="125" t="s">
        <v>895</v>
      </c>
      <c r="J141" s="105">
        <v>1</v>
      </c>
      <c r="L141" s="105" t="s">
        <v>665</v>
      </c>
      <c r="M141" s="105">
        <f t="shared" si="0"/>
        <v>1</v>
      </c>
      <c r="N141" s="105" t="s">
        <v>669</v>
      </c>
      <c r="O141" s="105">
        <f t="shared" si="1"/>
        <v>1</v>
      </c>
    </row>
    <row r="142" spans="7:17" ht="18" customHeight="1" x14ac:dyDescent="0.2">
      <c r="G142" s="106" t="s">
        <v>896</v>
      </c>
      <c r="H142" s="125" t="s">
        <v>65</v>
      </c>
      <c r="I142" s="125" t="s">
        <v>897</v>
      </c>
      <c r="J142" s="105">
        <v>1</v>
      </c>
      <c r="L142" s="105" t="s">
        <v>665</v>
      </c>
      <c r="M142" s="105">
        <f t="shared" si="0"/>
        <v>1</v>
      </c>
      <c r="N142" s="105" t="s">
        <v>669</v>
      </c>
      <c r="O142" s="105">
        <f t="shared" si="1"/>
        <v>1</v>
      </c>
    </row>
    <row r="143" spans="7:17" ht="18" customHeight="1" x14ac:dyDescent="0.2">
      <c r="G143" s="106" t="s">
        <v>892</v>
      </c>
      <c r="H143" s="125" t="s">
        <v>65</v>
      </c>
      <c r="I143" s="125" t="s">
        <v>898</v>
      </c>
      <c r="J143" s="105">
        <v>1</v>
      </c>
      <c r="L143" s="105" t="s">
        <v>665</v>
      </c>
      <c r="M143" s="105">
        <f t="shared" si="0"/>
        <v>1</v>
      </c>
      <c r="N143" s="105" t="s">
        <v>669</v>
      </c>
      <c r="O143" s="105">
        <f t="shared" si="1"/>
        <v>1</v>
      </c>
    </row>
    <row r="144" spans="7:17" ht="18" customHeight="1" x14ac:dyDescent="0.2">
      <c r="G144" s="106" t="s">
        <v>899</v>
      </c>
      <c r="H144" s="125" t="s">
        <v>65</v>
      </c>
      <c r="I144" s="125" t="s">
        <v>900</v>
      </c>
      <c r="J144" s="105">
        <v>1</v>
      </c>
      <c r="L144" s="105" t="s">
        <v>665</v>
      </c>
      <c r="M144" s="105">
        <f t="shared" si="0"/>
        <v>1</v>
      </c>
      <c r="N144" s="105" t="s">
        <v>669</v>
      </c>
      <c r="O144" s="105">
        <f t="shared" si="1"/>
        <v>1</v>
      </c>
    </row>
    <row r="145" spans="7:19" ht="18" customHeight="1" x14ac:dyDescent="0.2">
      <c r="G145" s="106" t="s">
        <v>901</v>
      </c>
      <c r="H145" s="125" t="s">
        <v>65</v>
      </c>
      <c r="I145" s="125" t="s">
        <v>902</v>
      </c>
      <c r="J145" s="105">
        <v>1</v>
      </c>
      <c r="L145" s="105" t="s">
        <v>665</v>
      </c>
      <c r="M145" s="105">
        <f t="shared" si="0"/>
        <v>1</v>
      </c>
      <c r="N145" s="105" t="s">
        <v>669</v>
      </c>
      <c r="O145" s="105">
        <f t="shared" si="1"/>
        <v>1</v>
      </c>
    </row>
    <row r="146" spans="7:19" ht="18" customHeight="1" x14ac:dyDescent="0.2">
      <c r="G146" s="106" t="s">
        <v>903</v>
      </c>
      <c r="H146" s="125" t="s">
        <v>65</v>
      </c>
      <c r="I146" s="125" t="s">
        <v>904</v>
      </c>
      <c r="J146" s="105">
        <v>1</v>
      </c>
      <c r="L146" s="105" t="s">
        <v>665</v>
      </c>
      <c r="M146" s="105">
        <f t="shared" si="0"/>
        <v>1</v>
      </c>
      <c r="N146" s="105" t="s">
        <v>669</v>
      </c>
      <c r="O146" s="105">
        <f t="shared" si="1"/>
        <v>1</v>
      </c>
    </row>
    <row r="147" spans="7:19" ht="18" customHeight="1" x14ac:dyDescent="0.2">
      <c r="G147" s="106" t="s">
        <v>905</v>
      </c>
      <c r="H147" s="125" t="s">
        <v>65</v>
      </c>
      <c r="I147" s="125" t="s">
        <v>906</v>
      </c>
      <c r="J147" s="105">
        <v>1</v>
      </c>
      <c r="L147" s="105" t="s">
        <v>665</v>
      </c>
      <c r="M147" s="105">
        <f t="shared" si="0"/>
        <v>1</v>
      </c>
      <c r="N147" s="105" t="s">
        <v>669</v>
      </c>
      <c r="O147" s="105">
        <f t="shared" si="1"/>
        <v>1</v>
      </c>
    </row>
    <row r="148" spans="7:19" ht="18" customHeight="1" x14ac:dyDescent="0.2">
      <c r="G148" s="106" t="s">
        <v>907</v>
      </c>
      <c r="H148" s="125" t="s">
        <v>65</v>
      </c>
      <c r="I148" s="125" t="s">
        <v>908</v>
      </c>
      <c r="J148" s="105">
        <v>1</v>
      </c>
      <c r="L148" s="105" t="s">
        <v>665</v>
      </c>
      <c r="M148" s="105">
        <f t="shared" si="0"/>
        <v>1</v>
      </c>
      <c r="N148" s="105" t="s">
        <v>669</v>
      </c>
      <c r="O148" s="105">
        <f t="shared" si="1"/>
        <v>1</v>
      </c>
    </row>
    <row r="150" spans="7:19" ht="18" customHeight="1" x14ac:dyDescent="0.3">
      <c r="G150" s="187" t="s">
        <v>214</v>
      </c>
      <c r="H150" s="187"/>
      <c r="I150" s="187"/>
      <c r="L150" s="191" t="s">
        <v>909</v>
      </c>
      <c r="M150" s="191"/>
      <c r="N150" s="191" t="s">
        <v>553</v>
      </c>
      <c r="O150" s="191"/>
      <c r="P150" s="191" t="s">
        <v>554</v>
      </c>
      <c r="Q150" s="191"/>
      <c r="R150" s="191" t="s">
        <v>910</v>
      </c>
      <c r="S150" s="191"/>
    </row>
    <row r="151" spans="7:19" ht="18" customHeight="1" x14ac:dyDescent="0.3">
      <c r="G151" s="140" t="s">
        <v>202</v>
      </c>
      <c r="H151" s="146" t="s">
        <v>221</v>
      </c>
      <c r="I151" s="146" t="s">
        <v>222</v>
      </c>
      <c r="J151" s="147" t="s">
        <v>194</v>
      </c>
      <c r="L151" s="105" t="s">
        <v>202</v>
      </c>
      <c r="M151" s="105" t="s">
        <v>194</v>
      </c>
      <c r="N151" s="105" t="s">
        <v>202</v>
      </c>
      <c r="O151" s="105" t="s">
        <v>194</v>
      </c>
      <c r="P151" s="105" t="s">
        <v>202</v>
      </c>
      <c r="Q151" s="105" t="s">
        <v>194</v>
      </c>
      <c r="R151" s="105" t="s">
        <v>202</v>
      </c>
      <c r="S151" s="105" t="s">
        <v>194</v>
      </c>
    </row>
    <row r="152" spans="7:19" ht="18" customHeight="1" x14ac:dyDescent="0.2">
      <c r="G152" s="106" t="s">
        <v>911</v>
      </c>
      <c r="H152" s="125" t="s">
        <v>69</v>
      </c>
      <c r="I152" s="125" t="s">
        <v>912</v>
      </c>
      <c r="J152" s="105">
        <v>1</v>
      </c>
      <c r="L152" s="105" t="s">
        <v>677</v>
      </c>
      <c r="M152" s="105">
        <f>J152</f>
        <v>1</v>
      </c>
      <c r="N152" s="105" t="s">
        <v>603</v>
      </c>
      <c r="O152" s="105">
        <f>J152</f>
        <v>1</v>
      </c>
      <c r="P152" s="105" t="s">
        <v>606</v>
      </c>
      <c r="Q152" s="105">
        <f>J152</f>
        <v>1</v>
      </c>
      <c r="R152" s="105" t="s">
        <v>686</v>
      </c>
      <c r="S152" s="105">
        <f>J152</f>
        <v>1</v>
      </c>
    </row>
    <row r="153" spans="7:19" ht="18" customHeight="1" x14ac:dyDescent="0.2">
      <c r="G153" s="106" t="s">
        <v>144</v>
      </c>
      <c r="H153" s="125" t="s">
        <v>69</v>
      </c>
      <c r="I153" s="125" t="s">
        <v>913</v>
      </c>
      <c r="J153" s="105">
        <v>1</v>
      </c>
      <c r="L153" s="105" t="s">
        <v>677</v>
      </c>
      <c r="M153" s="105">
        <f t="shared" ref="M153:M167" si="2">J153</f>
        <v>1</v>
      </c>
      <c r="N153" s="105" t="s">
        <v>603</v>
      </c>
      <c r="O153" s="105">
        <f t="shared" ref="O153:O167" si="3">J153</f>
        <v>1</v>
      </c>
      <c r="P153" s="105" t="s">
        <v>606</v>
      </c>
      <c r="Q153" s="105">
        <f t="shared" ref="Q153:Q167" si="4">J153</f>
        <v>1</v>
      </c>
      <c r="R153" s="105" t="s">
        <v>686</v>
      </c>
      <c r="S153" s="105">
        <f t="shared" ref="S153:S167" si="5">J153</f>
        <v>1</v>
      </c>
    </row>
    <row r="154" spans="7:19" ht="18" customHeight="1" x14ac:dyDescent="0.2">
      <c r="G154" s="106" t="s">
        <v>914</v>
      </c>
      <c r="H154" s="125" t="s">
        <v>69</v>
      </c>
      <c r="I154" s="125" t="s">
        <v>915</v>
      </c>
      <c r="J154" s="105">
        <v>1</v>
      </c>
      <c r="L154" s="105" t="s">
        <v>677</v>
      </c>
      <c r="M154" s="105">
        <f t="shared" si="2"/>
        <v>1</v>
      </c>
      <c r="N154" s="105" t="s">
        <v>603</v>
      </c>
      <c r="O154" s="105">
        <f t="shared" si="3"/>
        <v>1</v>
      </c>
      <c r="P154" s="105" t="s">
        <v>606</v>
      </c>
      <c r="Q154" s="105">
        <f t="shared" si="4"/>
        <v>1</v>
      </c>
      <c r="R154" s="105" t="s">
        <v>686</v>
      </c>
      <c r="S154" s="105">
        <f t="shared" si="5"/>
        <v>1</v>
      </c>
    </row>
    <row r="155" spans="7:19" ht="18" customHeight="1" x14ac:dyDescent="0.2">
      <c r="G155" s="106" t="s">
        <v>916</v>
      </c>
      <c r="H155" s="125" t="s">
        <v>69</v>
      </c>
      <c r="I155" s="125" t="s">
        <v>917</v>
      </c>
      <c r="J155" s="105">
        <v>1</v>
      </c>
      <c r="L155" s="105" t="s">
        <v>677</v>
      </c>
      <c r="M155" s="105">
        <f t="shared" si="2"/>
        <v>1</v>
      </c>
      <c r="N155" s="105" t="s">
        <v>603</v>
      </c>
      <c r="O155" s="105">
        <f t="shared" si="3"/>
        <v>1</v>
      </c>
      <c r="P155" s="105" t="s">
        <v>606</v>
      </c>
      <c r="Q155" s="105">
        <f t="shared" si="4"/>
        <v>1</v>
      </c>
      <c r="R155" s="105" t="s">
        <v>686</v>
      </c>
      <c r="S155" s="105">
        <f t="shared" si="5"/>
        <v>1</v>
      </c>
    </row>
    <row r="156" spans="7:19" ht="18" customHeight="1" x14ac:dyDescent="0.2">
      <c r="G156" s="106" t="s">
        <v>918</v>
      </c>
      <c r="H156" s="125" t="s">
        <v>69</v>
      </c>
      <c r="I156" s="125" t="s">
        <v>919</v>
      </c>
      <c r="J156" s="105">
        <v>1</v>
      </c>
      <c r="L156" s="105" t="s">
        <v>677</v>
      </c>
      <c r="M156" s="105">
        <f t="shared" si="2"/>
        <v>1</v>
      </c>
      <c r="N156" s="105" t="s">
        <v>603</v>
      </c>
      <c r="O156" s="105">
        <f t="shared" si="3"/>
        <v>1</v>
      </c>
      <c r="P156" s="105" t="s">
        <v>606</v>
      </c>
      <c r="Q156" s="105">
        <f t="shared" si="4"/>
        <v>1</v>
      </c>
      <c r="R156" s="105" t="s">
        <v>686</v>
      </c>
      <c r="S156" s="105">
        <f t="shared" si="5"/>
        <v>1</v>
      </c>
    </row>
    <row r="157" spans="7:19" ht="18" customHeight="1" x14ac:dyDescent="0.2">
      <c r="G157" s="106" t="s">
        <v>920</v>
      </c>
      <c r="H157" s="125" t="s">
        <v>69</v>
      </c>
      <c r="I157" s="125" t="s">
        <v>921</v>
      </c>
      <c r="J157" s="105">
        <v>1</v>
      </c>
      <c r="L157" s="105" t="s">
        <v>677</v>
      </c>
      <c r="M157" s="105">
        <f t="shared" si="2"/>
        <v>1</v>
      </c>
      <c r="N157" s="105" t="s">
        <v>603</v>
      </c>
      <c r="O157" s="105">
        <f t="shared" si="3"/>
        <v>1</v>
      </c>
      <c r="P157" s="105" t="s">
        <v>606</v>
      </c>
      <c r="Q157" s="105">
        <f t="shared" si="4"/>
        <v>1</v>
      </c>
      <c r="R157" s="105" t="s">
        <v>686</v>
      </c>
      <c r="S157" s="105">
        <f t="shared" si="5"/>
        <v>1</v>
      </c>
    </row>
    <row r="158" spans="7:19" ht="18" customHeight="1" x14ac:dyDescent="0.2">
      <c r="G158" s="106" t="s">
        <v>922</v>
      </c>
      <c r="H158" s="125" t="s">
        <v>69</v>
      </c>
      <c r="I158" s="125" t="s">
        <v>923</v>
      </c>
      <c r="J158" s="105">
        <v>1</v>
      </c>
      <c r="L158" s="105" t="s">
        <v>677</v>
      </c>
      <c r="M158" s="105">
        <f t="shared" si="2"/>
        <v>1</v>
      </c>
      <c r="N158" s="105" t="s">
        <v>603</v>
      </c>
      <c r="O158" s="105">
        <f t="shared" si="3"/>
        <v>1</v>
      </c>
      <c r="P158" s="105" t="s">
        <v>606</v>
      </c>
      <c r="Q158" s="105">
        <f t="shared" si="4"/>
        <v>1</v>
      </c>
      <c r="R158" s="105" t="s">
        <v>686</v>
      </c>
      <c r="S158" s="105">
        <f t="shared" si="5"/>
        <v>1</v>
      </c>
    </row>
    <row r="159" spans="7:19" ht="18" customHeight="1" x14ac:dyDescent="0.2">
      <c r="G159" s="106" t="s">
        <v>924</v>
      </c>
      <c r="H159" s="125" t="s">
        <v>69</v>
      </c>
      <c r="I159" s="125" t="s">
        <v>925</v>
      </c>
      <c r="J159" s="105">
        <v>1</v>
      </c>
      <c r="L159" s="105" t="s">
        <v>677</v>
      </c>
      <c r="M159" s="105">
        <f t="shared" si="2"/>
        <v>1</v>
      </c>
      <c r="N159" s="105" t="s">
        <v>603</v>
      </c>
      <c r="O159" s="105">
        <f t="shared" si="3"/>
        <v>1</v>
      </c>
      <c r="P159" s="105" t="s">
        <v>606</v>
      </c>
      <c r="Q159" s="105">
        <f t="shared" si="4"/>
        <v>1</v>
      </c>
      <c r="R159" s="105" t="s">
        <v>686</v>
      </c>
      <c r="S159" s="105">
        <f t="shared" si="5"/>
        <v>1</v>
      </c>
    </row>
    <row r="160" spans="7:19" ht="18" customHeight="1" x14ac:dyDescent="0.2">
      <c r="G160" s="106" t="s">
        <v>926</v>
      </c>
      <c r="H160" s="125" t="s">
        <v>69</v>
      </c>
      <c r="I160" s="125" t="s">
        <v>927</v>
      </c>
      <c r="J160" s="105">
        <v>1</v>
      </c>
      <c r="L160" s="105" t="s">
        <v>677</v>
      </c>
      <c r="M160" s="105">
        <f t="shared" si="2"/>
        <v>1</v>
      </c>
      <c r="N160" s="105" t="s">
        <v>603</v>
      </c>
      <c r="O160" s="105">
        <f t="shared" si="3"/>
        <v>1</v>
      </c>
      <c r="P160" s="105" t="s">
        <v>606</v>
      </c>
      <c r="Q160" s="105">
        <f t="shared" si="4"/>
        <v>1</v>
      </c>
      <c r="R160" s="105" t="s">
        <v>686</v>
      </c>
      <c r="S160" s="105">
        <f t="shared" si="5"/>
        <v>1</v>
      </c>
    </row>
    <row r="161" spans="6:19" ht="18" customHeight="1" x14ac:dyDescent="0.2">
      <c r="G161" s="106" t="s">
        <v>928</v>
      </c>
      <c r="H161" s="125" t="s">
        <v>69</v>
      </c>
      <c r="I161" s="125" t="s">
        <v>929</v>
      </c>
      <c r="J161" s="105">
        <v>1</v>
      </c>
      <c r="L161" s="105" t="s">
        <v>677</v>
      </c>
      <c r="M161" s="105">
        <f t="shared" si="2"/>
        <v>1</v>
      </c>
      <c r="N161" s="105" t="s">
        <v>603</v>
      </c>
      <c r="O161" s="105">
        <f t="shared" si="3"/>
        <v>1</v>
      </c>
      <c r="P161" s="105" t="s">
        <v>606</v>
      </c>
      <c r="Q161" s="105">
        <f t="shared" si="4"/>
        <v>1</v>
      </c>
      <c r="R161" s="105" t="s">
        <v>686</v>
      </c>
      <c r="S161" s="105">
        <f t="shared" si="5"/>
        <v>1</v>
      </c>
    </row>
    <row r="162" spans="6:19" ht="18" customHeight="1" x14ac:dyDescent="0.2">
      <c r="G162" s="106" t="s">
        <v>930</v>
      </c>
      <c r="H162" s="125" t="s">
        <v>69</v>
      </c>
      <c r="I162" s="125" t="s">
        <v>931</v>
      </c>
      <c r="J162" s="105">
        <v>1</v>
      </c>
      <c r="L162" s="105" t="s">
        <v>677</v>
      </c>
      <c r="M162" s="105">
        <f t="shared" si="2"/>
        <v>1</v>
      </c>
      <c r="N162" s="105" t="s">
        <v>603</v>
      </c>
      <c r="O162" s="105">
        <f t="shared" si="3"/>
        <v>1</v>
      </c>
      <c r="P162" s="105" t="s">
        <v>606</v>
      </c>
      <c r="Q162" s="105">
        <f t="shared" si="4"/>
        <v>1</v>
      </c>
      <c r="R162" s="105" t="s">
        <v>686</v>
      </c>
      <c r="S162" s="105">
        <f t="shared" si="5"/>
        <v>1</v>
      </c>
    </row>
    <row r="163" spans="6:19" ht="18" customHeight="1" x14ac:dyDescent="0.2">
      <c r="G163" s="106" t="s">
        <v>932</v>
      </c>
      <c r="H163" s="125" t="s">
        <v>69</v>
      </c>
      <c r="I163" s="125" t="s">
        <v>933</v>
      </c>
      <c r="J163" s="105">
        <v>1</v>
      </c>
      <c r="L163" s="105" t="s">
        <v>677</v>
      </c>
      <c r="M163" s="105">
        <f t="shared" si="2"/>
        <v>1</v>
      </c>
      <c r="N163" s="105" t="s">
        <v>603</v>
      </c>
      <c r="O163" s="105">
        <f t="shared" si="3"/>
        <v>1</v>
      </c>
      <c r="P163" s="105" t="s">
        <v>606</v>
      </c>
      <c r="Q163" s="105">
        <f t="shared" si="4"/>
        <v>1</v>
      </c>
      <c r="R163" s="105" t="s">
        <v>686</v>
      </c>
      <c r="S163" s="105">
        <f t="shared" si="5"/>
        <v>1</v>
      </c>
    </row>
    <row r="164" spans="6:19" ht="18" customHeight="1" x14ac:dyDescent="0.2">
      <c r="G164" s="106" t="s">
        <v>934</v>
      </c>
      <c r="H164" s="125" t="s">
        <v>69</v>
      </c>
      <c r="I164" s="125" t="s">
        <v>935</v>
      </c>
      <c r="J164" s="105">
        <v>1</v>
      </c>
      <c r="L164" s="105" t="s">
        <v>677</v>
      </c>
      <c r="M164" s="105">
        <f t="shared" si="2"/>
        <v>1</v>
      </c>
      <c r="N164" s="105" t="s">
        <v>603</v>
      </c>
      <c r="O164" s="105">
        <f t="shared" si="3"/>
        <v>1</v>
      </c>
      <c r="P164" s="105" t="s">
        <v>606</v>
      </c>
      <c r="Q164" s="105">
        <f t="shared" si="4"/>
        <v>1</v>
      </c>
      <c r="R164" s="105" t="s">
        <v>686</v>
      </c>
      <c r="S164" s="105">
        <f t="shared" si="5"/>
        <v>1</v>
      </c>
    </row>
    <row r="165" spans="6:19" ht="18" customHeight="1" x14ac:dyDescent="0.2">
      <c r="G165" s="106" t="s">
        <v>936</v>
      </c>
      <c r="H165" s="125" t="s">
        <v>69</v>
      </c>
      <c r="I165" s="125" t="s">
        <v>937</v>
      </c>
      <c r="J165" s="105">
        <v>1</v>
      </c>
      <c r="L165" s="105" t="s">
        <v>677</v>
      </c>
      <c r="M165" s="105">
        <f t="shared" si="2"/>
        <v>1</v>
      </c>
      <c r="N165" s="105" t="s">
        <v>603</v>
      </c>
      <c r="O165" s="105">
        <f t="shared" si="3"/>
        <v>1</v>
      </c>
      <c r="P165" s="105" t="s">
        <v>606</v>
      </c>
      <c r="Q165" s="105">
        <f t="shared" si="4"/>
        <v>1</v>
      </c>
      <c r="R165" s="105" t="s">
        <v>686</v>
      </c>
      <c r="S165" s="105">
        <f t="shared" si="5"/>
        <v>1</v>
      </c>
    </row>
    <row r="166" spans="6:19" ht="18" customHeight="1" x14ac:dyDescent="0.2">
      <c r="G166" s="106" t="s">
        <v>938</v>
      </c>
      <c r="H166" s="125" t="s">
        <v>69</v>
      </c>
      <c r="I166" s="125" t="s">
        <v>939</v>
      </c>
      <c r="J166" s="105">
        <v>1</v>
      </c>
      <c r="L166" s="105" t="s">
        <v>677</v>
      </c>
      <c r="M166" s="105">
        <f t="shared" si="2"/>
        <v>1</v>
      </c>
      <c r="N166" s="105" t="s">
        <v>603</v>
      </c>
      <c r="O166" s="105">
        <f t="shared" si="3"/>
        <v>1</v>
      </c>
      <c r="P166" s="105" t="s">
        <v>606</v>
      </c>
      <c r="Q166" s="105">
        <f t="shared" si="4"/>
        <v>1</v>
      </c>
      <c r="R166" s="105" t="s">
        <v>686</v>
      </c>
      <c r="S166" s="105">
        <f t="shared" si="5"/>
        <v>1</v>
      </c>
    </row>
    <row r="167" spans="6:19" ht="18" customHeight="1" x14ac:dyDescent="0.2">
      <c r="G167" s="106" t="s">
        <v>940</v>
      </c>
      <c r="H167" s="125" t="s">
        <v>69</v>
      </c>
      <c r="I167" s="125" t="s">
        <v>941</v>
      </c>
      <c r="J167" s="105">
        <v>1</v>
      </c>
      <c r="L167" s="105" t="s">
        <v>677</v>
      </c>
      <c r="M167" s="105">
        <f t="shared" si="2"/>
        <v>1</v>
      </c>
      <c r="N167" s="105" t="s">
        <v>603</v>
      </c>
      <c r="O167" s="105">
        <f t="shared" si="3"/>
        <v>1</v>
      </c>
      <c r="P167" s="105" t="s">
        <v>606</v>
      </c>
      <c r="Q167" s="105">
        <f t="shared" si="4"/>
        <v>1</v>
      </c>
      <c r="R167" s="105" t="s">
        <v>686</v>
      </c>
      <c r="S167" s="105">
        <f t="shared" si="5"/>
        <v>1</v>
      </c>
    </row>
    <row r="169" spans="6:19" ht="18" customHeight="1" x14ac:dyDescent="0.3">
      <c r="F169" s="204" t="s">
        <v>1266</v>
      </c>
      <c r="G169" s="187" t="s">
        <v>214</v>
      </c>
      <c r="H169" s="187"/>
      <c r="I169" s="187"/>
      <c r="L169" s="191" t="s">
        <v>551</v>
      </c>
      <c r="M169" s="191"/>
    </row>
    <row r="170" spans="6:19" ht="18" customHeight="1" x14ac:dyDescent="0.3">
      <c r="F170" s="204" t="s">
        <v>1266</v>
      </c>
      <c r="G170" s="140" t="s">
        <v>202</v>
      </c>
      <c r="H170" s="146" t="s">
        <v>221</v>
      </c>
      <c r="I170" s="146" t="s">
        <v>222</v>
      </c>
      <c r="J170" s="147" t="s">
        <v>194</v>
      </c>
      <c r="L170" s="105" t="s">
        <v>202</v>
      </c>
      <c r="M170" s="105" t="s">
        <v>194</v>
      </c>
    </row>
    <row r="171" spans="6:19" ht="18" customHeight="1" x14ac:dyDescent="0.2">
      <c r="F171" s="204" t="s">
        <v>1266</v>
      </c>
      <c r="G171" s="106" t="s">
        <v>133</v>
      </c>
      <c r="H171" s="105" t="s">
        <v>1265</v>
      </c>
      <c r="I171" s="105" t="s">
        <v>49</v>
      </c>
      <c r="J171" s="105">
        <v>1</v>
      </c>
      <c r="L171" s="105" t="s">
        <v>699</v>
      </c>
      <c r="M171" s="105">
        <f>J171</f>
        <v>1</v>
      </c>
    </row>
    <row r="178" spans="11:11" ht="18" customHeight="1" x14ac:dyDescent="0.3">
      <c r="K178" s="4"/>
    </row>
    <row r="179" spans="11:11" ht="18" customHeight="1" x14ac:dyDescent="0.3">
      <c r="K179" s="4"/>
    </row>
    <row r="180" spans="11:11" ht="18" customHeight="1" x14ac:dyDescent="0.3">
      <c r="K180" s="4"/>
    </row>
    <row r="181" spans="11:11" ht="18" customHeight="1" x14ac:dyDescent="0.3">
      <c r="K181" s="4"/>
    </row>
    <row r="182" spans="11:11" ht="18" customHeight="1" x14ac:dyDescent="0.3">
      <c r="K182" s="4"/>
    </row>
    <row r="183" spans="11:11" ht="18" customHeight="1" x14ac:dyDescent="0.3">
      <c r="K183" s="4"/>
    </row>
  </sheetData>
  <mergeCells count="21">
    <mergeCell ref="G169:I169"/>
    <mergeCell ref="L169:M169"/>
    <mergeCell ref="R150:S150"/>
    <mergeCell ref="N127:O127"/>
    <mergeCell ref="P127:Q127"/>
    <mergeCell ref="G131:I131"/>
    <mergeCell ref="L131:M131"/>
    <mergeCell ref="N131:O131"/>
    <mergeCell ref="G150:I150"/>
    <mergeCell ref="L150:M150"/>
    <mergeCell ref="N150:O150"/>
    <mergeCell ref="P150:Q150"/>
    <mergeCell ref="G1:I1"/>
    <mergeCell ref="L1:M1"/>
    <mergeCell ref="G127:I127"/>
    <mergeCell ref="L127:M127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1. 기본사항</vt:lpstr>
      <vt:lpstr>2-1. 전선</vt:lpstr>
      <vt:lpstr>2-2. 전선관(신규)</vt:lpstr>
      <vt:lpstr>2-3. 케이블트레이(신규)</vt:lpstr>
      <vt:lpstr>2-4. 현장조작반</vt:lpstr>
      <vt:lpstr>2-5. 전동기제어반(수정보완)</vt:lpstr>
      <vt:lpstr>2-6. 계측기(수정보완)</vt:lpstr>
      <vt:lpstr>3-1. 전선</vt:lpstr>
      <vt:lpstr>3-2. 전선관</vt:lpstr>
      <vt:lpstr>3-3. 케이블트레이</vt:lpstr>
      <vt:lpstr>3-4. 현장조작반</vt:lpstr>
      <vt:lpstr>3-5. 전동기제어반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최윤규</dc:creator>
  <cp:lastModifiedBy>최윤규</cp:lastModifiedBy>
  <dcterms:created xsi:type="dcterms:W3CDTF">2026-02-09T01:11:08Z</dcterms:created>
  <dcterms:modified xsi:type="dcterms:W3CDTF">2026-04-01T06:06:02Z</dcterms:modified>
</cp:coreProperties>
</file>