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rセッション用\"/>
    </mc:Choice>
  </mc:AlternateContent>
  <xr:revisionPtr revIDLastSave="0" documentId="13_ncr:1_{3239A6D2-81E1-4005-AE56-8B9B0C8B1C48}" xr6:coauthVersionLast="47" xr6:coauthVersionMax="47" xr10:uidLastSave="{00000000-0000-0000-0000-000000000000}"/>
  <bookViews>
    <workbookView xWindow="-108" yWindow="-108" windowWidth="23256" windowHeight="13176" xr2:uid="{AF22F08A-D282-4920-801E-B54B69E54A6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30" i="1" l="1"/>
  <c r="J15" i="1"/>
  <c r="J16" i="1"/>
  <c r="J17" i="1"/>
  <c r="J18" i="1"/>
  <c r="J19" i="1"/>
  <c r="J20" i="1"/>
  <c r="J21" i="1"/>
  <c r="J14" i="1"/>
  <c r="F14" i="1"/>
  <c r="W21" i="1" s="1"/>
  <c r="F10" i="1"/>
  <c r="B9" i="1"/>
  <c r="E8" i="1" s="1"/>
  <c r="B7" i="1"/>
  <c r="E3" i="1"/>
  <c r="Q19" i="1" l="1"/>
  <c r="N20" i="1"/>
  <c r="K23" i="1"/>
  <c r="N18" i="1"/>
  <c r="Q31" i="1"/>
  <c r="Q23" i="1"/>
  <c r="Q15" i="1"/>
  <c r="T27" i="1"/>
  <c r="T19" i="1"/>
  <c r="W28" i="1"/>
  <c r="W20" i="1"/>
  <c r="N30" i="1"/>
  <c r="T23" i="1"/>
  <c r="K33" i="1"/>
  <c r="N28" i="1"/>
  <c r="Q17" i="1"/>
  <c r="T21" i="1"/>
  <c r="N26" i="1"/>
  <c r="K30" i="1"/>
  <c r="K22" i="1"/>
  <c r="N14" i="1"/>
  <c r="N25" i="1"/>
  <c r="N17" i="1"/>
  <c r="Q30" i="1"/>
  <c r="Q22" i="1"/>
  <c r="T14" i="1"/>
  <c r="T26" i="1"/>
  <c r="T18" i="1"/>
  <c r="W15" i="1"/>
  <c r="W27" i="1"/>
  <c r="W19" i="1"/>
  <c r="K19" i="1"/>
  <c r="T31" i="1"/>
  <c r="Q33" i="1"/>
  <c r="W30" i="1"/>
  <c r="K15" i="1"/>
  <c r="K29" i="1"/>
  <c r="K21" i="1"/>
  <c r="N32" i="1"/>
  <c r="N24" i="1"/>
  <c r="N16" i="1"/>
  <c r="Q29" i="1"/>
  <c r="Q21" i="1"/>
  <c r="T33" i="1"/>
  <c r="T25" i="1"/>
  <c r="T17" i="1"/>
  <c r="W14" i="1"/>
  <c r="W26" i="1"/>
  <c r="W18" i="1"/>
  <c r="N22" i="1"/>
  <c r="K25" i="1"/>
  <c r="Q25" i="1"/>
  <c r="W22" i="1"/>
  <c r="K31" i="1"/>
  <c r="K28" i="1"/>
  <c r="K20" i="1"/>
  <c r="N31" i="1"/>
  <c r="N23" i="1"/>
  <c r="N15" i="1"/>
  <c r="Q28" i="1"/>
  <c r="Q20" i="1"/>
  <c r="T32" i="1"/>
  <c r="T24" i="1"/>
  <c r="T16" i="1"/>
  <c r="W33" i="1"/>
  <c r="W25" i="1"/>
  <c r="W17" i="1"/>
  <c r="K27" i="1"/>
  <c r="N33" i="1"/>
  <c r="T15" i="1"/>
  <c r="W32" i="1"/>
  <c r="W24" i="1"/>
  <c r="W16" i="1"/>
  <c r="F23" i="1" s="1"/>
  <c r="K14" i="1"/>
  <c r="K26" i="1"/>
  <c r="K18" i="1"/>
  <c r="N29" i="1"/>
  <c r="N21" i="1"/>
  <c r="Q14" i="1"/>
  <c r="Q26" i="1"/>
  <c r="Q18" i="1"/>
  <c r="T30" i="1"/>
  <c r="T22" i="1"/>
  <c r="W31" i="1"/>
  <c r="W23" i="1"/>
  <c r="Q27" i="1"/>
  <c r="K17" i="1"/>
  <c r="T29" i="1"/>
  <c r="K32" i="1"/>
  <c r="K24" i="1"/>
  <c r="K16" i="1"/>
  <c r="N27" i="1"/>
  <c r="N19" i="1"/>
  <c r="Q32" i="1"/>
  <c r="Q24" i="1"/>
  <c r="Q16" i="1"/>
  <c r="T28" i="1"/>
  <c r="T20" i="1"/>
  <c r="W29" i="1"/>
  <c r="F21" i="1" l="1"/>
  <c r="F22" i="1"/>
  <c r="F20" i="1"/>
  <c r="F19" i="1"/>
  <c r="F24" i="1" l="1"/>
  <c r="F27" i="1" s="1"/>
  <c r="F28" i="1" s="1"/>
</calcChain>
</file>

<file path=xl/sharedStrings.xml><?xml version="1.0" encoding="utf-8"?>
<sst xmlns="http://schemas.openxmlformats.org/spreadsheetml/2006/main" count="38" uniqueCount="38">
  <si>
    <t>dT</t>
    <phoneticPr fontId="1"/>
  </si>
  <si>
    <t>c</t>
    <phoneticPr fontId="1"/>
  </si>
  <si>
    <t>d</t>
    <phoneticPr fontId="1"/>
  </si>
  <si>
    <t>I</t>
    <phoneticPr fontId="1"/>
  </si>
  <si>
    <t>t</t>
    <phoneticPr fontId="1"/>
  </si>
  <si>
    <t>コイル一本の太さ</t>
    <rPh sb="3" eb="5">
      <t>イッポン</t>
    </rPh>
    <rPh sb="6" eb="7">
      <t>フト</t>
    </rPh>
    <phoneticPr fontId="1"/>
  </si>
  <si>
    <t>r =</t>
    <phoneticPr fontId="1"/>
  </si>
  <si>
    <t>m</t>
    <phoneticPr fontId="1"/>
  </si>
  <si>
    <t>g</t>
    <phoneticPr fontId="1"/>
  </si>
  <si>
    <t>h</t>
    <phoneticPr fontId="1"/>
  </si>
  <si>
    <t>rho</t>
    <phoneticPr fontId="1"/>
  </si>
  <si>
    <t>S</t>
    <phoneticPr fontId="1"/>
  </si>
  <si>
    <t>C_D</t>
    <phoneticPr fontId="1"/>
  </si>
  <si>
    <t>rho_r</t>
    <phoneticPr fontId="1"/>
  </si>
  <si>
    <t>初速度 v^2_0</t>
    <rPh sb="0" eb="3">
      <t>ショソクド</t>
    </rPh>
    <phoneticPr fontId="1"/>
  </si>
  <si>
    <t xml:space="preserve">v^2_0 = </t>
    <phoneticPr fontId="1"/>
  </si>
  <si>
    <t>宇宙に行くために必要なエネルギー</t>
    <rPh sb="0" eb="2">
      <t>ウチュウ</t>
    </rPh>
    <rPh sb="3" eb="4">
      <t>イ</t>
    </rPh>
    <rPh sb="8" eb="10">
      <t>ヒツヨウ</t>
    </rPh>
    <phoneticPr fontId="1"/>
  </si>
  <si>
    <t xml:space="preserve">W = </t>
    <phoneticPr fontId="1"/>
  </si>
  <si>
    <t>[ J ]</t>
    <phoneticPr fontId="1"/>
  </si>
  <si>
    <t>[ m/s・s]</t>
    <phoneticPr fontId="1"/>
  </si>
  <si>
    <t>[ m ]</t>
    <phoneticPr fontId="1"/>
  </si>
  <si>
    <t>a</t>
    <phoneticPr fontId="1"/>
  </si>
  <si>
    <t>micro</t>
    <phoneticPr fontId="1"/>
  </si>
  <si>
    <t>X</t>
    <phoneticPr fontId="1"/>
  </si>
  <si>
    <t xml:space="preserve">F = </t>
    <phoneticPr fontId="1"/>
  </si>
  <si>
    <t>J</t>
    <phoneticPr fontId="1"/>
  </si>
  <si>
    <t>ある微小点に生み出すエネルギー</t>
    <phoneticPr fontId="1"/>
  </si>
  <si>
    <t>SUM(1~20):</t>
    <phoneticPr fontId="1"/>
  </si>
  <si>
    <t>SUM(21~40):</t>
    <phoneticPr fontId="1"/>
  </si>
  <si>
    <t>SUM(41~60):</t>
    <phoneticPr fontId="1"/>
  </si>
  <si>
    <t>SUM(61~80):</t>
    <phoneticPr fontId="1"/>
  </si>
  <si>
    <t>SUM(81~100):</t>
    <phoneticPr fontId="1"/>
  </si>
  <si>
    <t xml:space="preserve">SUM(ALL): </t>
    <phoneticPr fontId="1"/>
  </si>
  <si>
    <t xml:space="preserve">円形電流の数 = </t>
    <rPh sb="0" eb="2">
      <t>エンケイ</t>
    </rPh>
    <rPh sb="2" eb="4">
      <t>デンリュウ</t>
    </rPh>
    <rPh sb="5" eb="6">
      <t>カズ</t>
    </rPh>
    <phoneticPr fontId="1"/>
  </si>
  <si>
    <t>コイル全体の長さ=</t>
    <rPh sb="3" eb="5">
      <t>ゼンタイ</t>
    </rPh>
    <rPh sb="6" eb="7">
      <t>ナガ</t>
    </rPh>
    <phoneticPr fontId="1"/>
  </si>
  <si>
    <t>コイルのエネルギー関係</t>
    <rPh sb="9" eb="11">
      <t>カンケイ</t>
    </rPh>
    <phoneticPr fontId="1"/>
  </si>
  <si>
    <t xml:space="preserve">初期の加速度 = </t>
    <rPh sb="0" eb="2">
      <t>ショキ</t>
    </rPh>
    <rPh sb="3" eb="6">
      <t>カソクド</t>
    </rPh>
    <phoneticPr fontId="1"/>
  </si>
  <si>
    <t>m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</si>
</sst>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4" xfId="0" applyFill="1" applyBorder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3" xfId="0" applyBorder="1">
      <alignment vertical="center"/>
    </xf>
    <xf numFmtId="0" fontId="3" fillId="0" borderId="0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0" borderId="6" xfId="0" applyFill="1" applyBorder="1">
      <alignment vertical="center"/>
    </xf>
    <xf numFmtId="0" fontId="0" fillId="0" borderId="0" xfId="0" applyFill="1" applyBorder="1">
      <alignment vertical="center"/>
    </xf>
    <xf numFmtId="0" fontId="3" fillId="0" borderId="2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6A4B8-C340-4ECC-AEC5-88F759C59B71}">
  <dimension ref="A1:W33"/>
  <sheetViews>
    <sheetView tabSelected="1" topLeftCell="A10" workbookViewId="0">
      <selection activeCell="F31" sqref="F31"/>
    </sheetView>
  </sheetViews>
  <sheetFormatPr defaultRowHeight="18" x14ac:dyDescent="0.45"/>
  <cols>
    <col min="6" max="6" width="12.59765625" bestFit="1" customWidth="1"/>
  </cols>
  <sheetData>
    <row r="1" spans="1:23" ht="19.8" x14ac:dyDescent="0.45">
      <c r="A1" s="1" t="s">
        <v>0</v>
      </c>
      <c r="B1" s="2">
        <v>20</v>
      </c>
      <c r="C1" s="2"/>
      <c r="D1" s="10" t="s">
        <v>5</v>
      </c>
      <c r="E1" s="11"/>
    </row>
    <row r="2" spans="1:23" x14ac:dyDescent="0.45">
      <c r="A2" s="3" t="s">
        <v>1</v>
      </c>
      <c r="B2" s="4">
        <v>380</v>
      </c>
      <c r="C2" s="4"/>
      <c r="D2" s="4"/>
      <c r="E2" s="5"/>
    </row>
    <row r="3" spans="1:23" x14ac:dyDescent="0.45">
      <c r="A3" s="3" t="s">
        <v>2</v>
      </c>
      <c r="B3" s="4">
        <v>8960</v>
      </c>
      <c r="C3" s="4"/>
      <c r="D3" s="4" t="s">
        <v>6</v>
      </c>
      <c r="E3" s="5">
        <f>((B6* B5^2 * B4)/(PI()^2 * B3 * B2 * B1))^(1/4)</f>
        <v>8.5819685184422886E-2</v>
      </c>
    </row>
    <row r="4" spans="1:23" x14ac:dyDescent="0.45">
      <c r="A4" s="3" t="s">
        <v>4</v>
      </c>
      <c r="B4" s="4">
        <v>30</v>
      </c>
      <c r="C4" s="4"/>
      <c r="D4" s="4"/>
      <c r="E4" s="5" t="s">
        <v>20</v>
      </c>
    </row>
    <row r="5" spans="1:23" x14ac:dyDescent="0.45">
      <c r="A5" s="3" t="s">
        <v>3</v>
      </c>
      <c r="B5" s="4">
        <v>28</v>
      </c>
      <c r="C5" s="4"/>
      <c r="D5" s="4"/>
      <c r="E5" s="5"/>
    </row>
    <row r="6" spans="1:23" x14ac:dyDescent="0.45">
      <c r="A6" s="3" t="s">
        <v>13</v>
      </c>
      <c r="B6" s="4">
        <v>1.55</v>
      </c>
      <c r="C6" s="4"/>
      <c r="D6" s="4"/>
      <c r="E6" s="5"/>
    </row>
    <row r="7" spans="1:23" ht="19.8" x14ac:dyDescent="0.45">
      <c r="A7" s="12" t="s">
        <v>7</v>
      </c>
      <c r="B7" s="2">
        <f>1.842*10^4</f>
        <v>18420</v>
      </c>
      <c r="C7" s="2"/>
      <c r="D7" s="10" t="s">
        <v>14</v>
      </c>
      <c r="E7" s="10"/>
      <c r="F7" s="2"/>
      <c r="G7" s="13"/>
    </row>
    <row r="8" spans="1:23" x14ac:dyDescent="0.45">
      <c r="A8" s="9" t="s">
        <v>8</v>
      </c>
      <c r="B8" s="4">
        <v>9.8070000000000004</v>
      </c>
      <c r="C8" s="4"/>
      <c r="D8" s="4" t="s">
        <v>15</v>
      </c>
      <c r="E8" s="4">
        <f>SQRT((2 * B7 * B8 * LOG(1 + (1 / B7) * B10 * B11 * B12 * B9, EXP(1)))/(B10*B11*B12*(1 - LOG(1 + (1 / B7) * B10 * B11 * B12 * B9, EXP(1)))))</f>
        <v>2032.526703031474</v>
      </c>
      <c r="F8" s="4" t="s">
        <v>19</v>
      </c>
      <c r="G8" s="5"/>
    </row>
    <row r="9" spans="1:23" x14ac:dyDescent="0.45">
      <c r="A9" s="9" t="s">
        <v>9</v>
      </c>
      <c r="B9" s="4">
        <f>1*10^5</f>
        <v>100000</v>
      </c>
      <c r="C9" s="4"/>
      <c r="D9" s="14" t="s">
        <v>16</v>
      </c>
      <c r="E9" s="14"/>
      <c r="F9" s="14"/>
      <c r="G9" s="15"/>
    </row>
    <row r="10" spans="1:23" x14ac:dyDescent="0.45">
      <c r="A10" s="9" t="s">
        <v>10</v>
      </c>
      <c r="B10" s="4">
        <v>1.2090000000000001</v>
      </c>
      <c r="C10" s="4"/>
      <c r="D10" s="4"/>
      <c r="E10" s="4" t="s">
        <v>17</v>
      </c>
      <c r="F10" s="4">
        <f>B7*B8*B9 + B7 * (((1/2) * E8^2 + (B7*B8)/(B10*B11*B12)) * (LOG((1 + (1 / B7)*B10*B11*B12*B9),EXP(1))) - B8 * B9)</f>
        <v>38048027794.516495</v>
      </c>
      <c r="G10" s="5" t="s">
        <v>18</v>
      </c>
    </row>
    <row r="11" spans="1:23" x14ac:dyDescent="0.45">
      <c r="A11" s="9" t="s">
        <v>11</v>
      </c>
      <c r="B11" s="4">
        <v>0.42399999999999999</v>
      </c>
      <c r="C11" s="4"/>
      <c r="D11" s="4"/>
      <c r="E11" s="4"/>
      <c r="F11" s="4"/>
      <c r="G11" s="5"/>
    </row>
    <row r="12" spans="1:23" x14ac:dyDescent="0.45">
      <c r="A12" s="16" t="s">
        <v>12</v>
      </c>
      <c r="B12" s="7">
        <v>0.34</v>
      </c>
      <c r="C12" s="7"/>
      <c r="D12" s="7"/>
      <c r="E12" s="7"/>
      <c r="F12" s="7"/>
      <c r="G12" s="7"/>
      <c r="H12" s="1" t="s">
        <v>35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13"/>
    </row>
    <row r="13" spans="1:23" x14ac:dyDescent="0.45">
      <c r="A13" s="9" t="s">
        <v>21</v>
      </c>
      <c r="B13" s="17">
        <v>0.36799999999999999</v>
      </c>
      <c r="E13" s="18" t="s">
        <v>26</v>
      </c>
      <c r="F13" s="18"/>
      <c r="G13" s="18"/>
      <c r="H13" s="3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5"/>
    </row>
    <row r="14" spans="1:23" x14ac:dyDescent="0.45">
      <c r="A14" s="9" t="s">
        <v>22</v>
      </c>
      <c r="B14" s="17">
        <v>7000</v>
      </c>
      <c r="E14" t="s">
        <v>24</v>
      </c>
      <c r="F14">
        <f>(1 / B13) * B14 * PI() * B5^2 * (((3 / 32) * ATAN(B15 / B13)) + ((1 / 16) * SIN(4 * ATAN(B15 / B13))) + ((1 / 128) * SIN(4 * ATAN(B15 / B13))))</f>
        <v>6254834.9600363877</v>
      </c>
      <c r="G14" t="s">
        <v>25</v>
      </c>
      <c r="H14" s="3"/>
      <c r="I14" s="4">
        <v>1</v>
      </c>
      <c r="J14" s="4">
        <f>$H$15 - $H$16 * I14</f>
        <v>0.3215635</v>
      </c>
      <c r="K14" s="4">
        <f>$F$14 * J14</f>
        <v>2011326.621671661</v>
      </c>
      <c r="L14" s="4">
        <v>21</v>
      </c>
      <c r="M14" s="4">
        <v>0.42421969999999998</v>
      </c>
      <c r="N14" s="4">
        <f>$F$14 * M14</f>
        <v>2653424.2102961484</v>
      </c>
      <c r="O14" s="4">
        <v>41</v>
      </c>
      <c r="P14" s="4">
        <v>0.42421969999999998</v>
      </c>
      <c r="Q14" s="4">
        <f>$F$14 * P14</f>
        <v>2653424.2102961484</v>
      </c>
      <c r="R14" s="4">
        <v>61</v>
      </c>
      <c r="S14" s="4">
        <v>0.42421969999999998</v>
      </c>
      <c r="T14" s="4">
        <f>$F$14 * S14</f>
        <v>2653424.2102961484</v>
      </c>
      <c r="U14" s="4">
        <v>81</v>
      </c>
      <c r="V14" s="4">
        <v>0.42421969999999998</v>
      </c>
      <c r="W14" s="5">
        <f>$F$14 * V14</f>
        <v>2653424.2102961484</v>
      </c>
    </row>
    <row r="15" spans="1:23" x14ac:dyDescent="0.45">
      <c r="A15" s="9" t="s">
        <v>23</v>
      </c>
      <c r="B15" s="17">
        <v>10</v>
      </c>
      <c r="H15" s="3">
        <v>0.36749999999999999</v>
      </c>
      <c r="I15" s="4">
        <v>2</v>
      </c>
      <c r="J15" s="4">
        <f t="shared" ref="J15:J21" si="0">$H$15 - $H$16 * I15</f>
        <v>0.27562700000000001</v>
      </c>
      <c r="K15" s="4">
        <f t="shared" ref="K15:K33" si="1">$F$14 * J15</f>
        <v>1724001.3955299496</v>
      </c>
      <c r="L15" s="4">
        <v>22</v>
      </c>
      <c r="M15" s="4">
        <v>0.42421969999999998</v>
      </c>
      <c r="N15" s="4">
        <f t="shared" ref="N15:N33" si="2">$F$14 * M15</f>
        <v>2653424.2102961484</v>
      </c>
      <c r="O15" s="4">
        <v>42</v>
      </c>
      <c r="P15" s="4">
        <v>0.42421969999999998</v>
      </c>
      <c r="Q15" s="4">
        <f t="shared" ref="Q15:Q33" si="3">$F$14 * P15</f>
        <v>2653424.2102961484</v>
      </c>
      <c r="R15" s="4">
        <v>62</v>
      </c>
      <c r="S15" s="4">
        <v>0.42421969999999998</v>
      </c>
      <c r="T15" s="4">
        <f t="shared" ref="T15:T33" si="4">$F$14 * S15</f>
        <v>2653424.2102961484</v>
      </c>
      <c r="U15" s="4">
        <v>82</v>
      </c>
      <c r="V15" s="4">
        <v>0.42421969999999998</v>
      </c>
      <c r="W15" s="5">
        <f>$F$14 * V15</f>
        <v>2653424.2102961484</v>
      </c>
    </row>
    <row r="16" spans="1:23" x14ac:dyDescent="0.45">
      <c r="H16" s="3">
        <v>4.5936499999999998E-2</v>
      </c>
      <c r="I16" s="4">
        <v>3</v>
      </c>
      <c r="J16" s="4">
        <f t="shared" si="0"/>
        <v>0.22969049999999999</v>
      </c>
      <c r="K16" s="4">
        <f t="shared" si="1"/>
        <v>1436676.1693882379</v>
      </c>
      <c r="L16" s="4">
        <v>23</v>
      </c>
      <c r="M16" s="4">
        <v>0.42421969999999998</v>
      </c>
      <c r="N16" s="4">
        <f t="shared" si="2"/>
        <v>2653424.2102961484</v>
      </c>
      <c r="O16" s="4">
        <v>43</v>
      </c>
      <c r="P16" s="4">
        <v>0.42421969999999998</v>
      </c>
      <c r="Q16" s="4">
        <f t="shared" si="3"/>
        <v>2653424.2102961484</v>
      </c>
      <c r="R16" s="4">
        <v>63</v>
      </c>
      <c r="S16" s="4">
        <v>0.42421969999999998</v>
      </c>
      <c r="T16" s="4">
        <f t="shared" si="4"/>
        <v>2653424.2102961484</v>
      </c>
      <c r="U16" s="4">
        <v>83</v>
      </c>
      <c r="V16" s="4">
        <v>0.42421969999999998</v>
      </c>
      <c r="W16" s="5">
        <f t="shared" ref="W16:W33" si="5">$F$14 * V16</f>
        <v>2653424.2102961484</v>
      </c>
    </row>
    <row r="17" spans="4:23" x14ac:dyDescent="0.45">
      <c r="H17" s="3"/>
      <c r="I17" s="4">
        <v>4</v>
      </c>
      <c r="J17" s="4">
        <f t="shared" si="0"/>
        <v>0.183754</v>
      </c>
      <c r="K17" s="4">
        <f t="shared" si="1"/>
        <v>1149350.9432465264</v>
      </c>
      <c r="L17" s="4">
        <v>24</v>
      </c>
      <c r="M17" s="4">
        <v>0.42421969999999998</v>
      </c>
      <c r="N17" s="4">
        <f t="shared" si="2"/>
        <v>2653424.2102961484</v>
      </c>
      <c r="O17" s="4">
        <v>44</v>
      </c>
      <c r="P17" s="4">
        <v>0.42421969999999998</v>
      </c>
      <c r="Q17" s="4">
        <f t="shared" si="3"/>
        <v>2653424.2102961484</v>
      </c>
      <c r="R17" s="4">
        <v>64</v>
      </c>
      <c r="S17" s="4">
        <v>0.42421969999999998</v>
      </c>
      <c r="T17" s="4">
        <f t="shared" si="4"/>
        <v>2653424.2102961484</v>
      </c>
      <c r="U17" s="4">
        <v>84</v>
      </c>
      <c r="V17" s="4">
        <v>0.42421969999999998</v>
      </c>
      <c r="W17" s="5">
        <f t="shared" si="5"/>
        <v>2653424.2102961484</v>
      </c>
    </row>
    <row r="18" spans="4:23" x14ac:dyDescent="0.45">
      <c r="H18" s="3"/>
      <c r="I18" s="4">
        <v>5</v>
      </c>
      <c r="J18" s="4">
        <f t="shared" si="0"/>
        <v>0.13781750000000001</v>
      </c>
      <c r="K18" s="4">
        <f t="shared" si="1"/>
        <v>862025.71710481495</v>
      </c>
      <c r="L18" s="4">
        <v>25</v>
      </c>
      <c r="M18" s="4">
        <v>0.42421969999999998</v>
      </c>
      <c r="N18" s="4">
        <f t="shared" si="2"/>
        <v>2653424.2102961484</v>
      </c>
      <c r="O18" s="4">
        <v>45</v>
      </c>
      <c r="P18" s="4">
        <v>0.42421969999999998</v>
      </c>
      <c r="Q18" s="4">
        <f t="shared" si="3"/>
        <v>2653424.2102961484</v>
      </c>
      <c r="R18" s="4">
        <v>65</v>
      </c>
      <c r="S18" s="4">
        <v>0.42421969999999998</v>
      </c>
      <c r="T18" s="4">
        <f t="shared" si="4"/>
        <v>2653424.2102961484</v>
      </c>
      <c r="U18" s="4">
        <v>85</v>
      </c>
      <c r="V18" s="4">
        <v>0.42421969999999998</v>
      </c>
      <c r="W18" s="5">
        <f t="shared" si="5"/>
        <v>2653424.2102961484</v>
      </c>
    </row>
    <row r="19" spans="4:23" x14ac:dyDescent="0.45">
      <c r="D19" t="s">
        <v>27</v>
      </c>
      <c r="F19">
        <f>SUM(K14:K33)</f>
        <v>39886597.164959133</v>
      </c>
      <c r="H19" s="3"/>
      <c r="I19" s="4">
        <v>6</v>
      </c>
      <c r="J19" s="4">
        <f t="shared" si="0"/>
        <v>9.188099999999999E-2</v>
      </c>
      <c r="K19" s="4">
        <f t="shared" si="1"/>
        <v>574700.49096310325</v>
      </c>
      <c r="L19" s="4">
        <v>26</v>
      </c>
      <c r="M19" s="4">
        <v>0.42421969999999998</v>
      </c>
      <c r="N19" s="4">
        <f t="shared" si="2"/>
        <v>2653424.2102961484</v>
      </c>
      <c r="O19" s="4">
        <v>46</v>
      </c>
      <c r="P19" s="4">
        <v>0.42421969999999998</v>
      </c>
      <c r="Q19" s="4">
        <f t="shared" si="3"/>
        <v>2653424.2102961484</v>
      </c>
      <c r="R19" s="4">
        <v>66</v>
      </c>
      <c r="S19" s="4">
        <v>0.42421969999999998</v>
      </c>
      <c r="T19" s="4">
        <f t="shared" si="4"/>
        <v>2653424.2102961484</v>
      </c>
      <c r="U19" s="4">
        <v>86</v>
      </c>
      <c r="V19" s="4">
        <v>0.42421969999999998</v>
      </c>
      <c r="W19" s="5">
        <f t="shared" si="5"/>
        <v>2653424.2102961484</v>
      </c>
    </row>
    <row r="20" spans="4:23" x14ac:dyDescent="0.45">
      <c r="D20" t="s">
        <v>28</v>
      </c>
      <c r="F20">
        <f>SUM(N14:N33)</f>
        <v>53068484.205922946</v>
      </c>
      <c r="H20" s="3"/>
      <c r="I20" s="4">
        <v>7</v>
      </c>
      <c r="J20" s="4">
        <f t="shared" si="0"/>
        <v>4.5944499999999999E-2</v>
      </c>
      <c r="K20" s="4">
        <f t="shared" si="1"/>
        <v>287375.26482139179</v>
      </c>
      <c r="L20" s="4">
        <v>27</v>
      </c>
      <c r="M20" s="4">
        <v>0.42421969999999998</v>
      </c>
      <c r="N20" s="4">
        <f t="shared" si="2"/>
        <v>2653424.2102961484</v>
      </c>
      <c r="O20" s="4">
        <v>47</v>
      </c>
      <c r="P20" s="4">
        <v>0.42421969999999998</v>
      </c>
      <c r="Q20" s="4">
        <f t="shared" si="3"/>
        <v>2653424.2102961484</v>
      </c>
      <c r="R20" s="4">
        <v>67</v>
      </c>
      <c r="S20" s="4">
        <v>0.42421969999999998</v>
      </c>
      <c r="T20" s="4">
        <f t="shared" si="4"/>
        <v>2653424.2102961484</v>
      </c>
      <c r="U20" s="4">
        <v>87</v>
      </c>
      <c r="V20" s="4">
        <v>0.42421969999999998</v>
      </c>
      <c r="W20" s="5">
        <f t="shared" si="5"/>
        <v>2653424.2102961484</v>
      </c>
    </row>
    <row r="21" spans="4:23" x14ac:dyDescent="0.45">
      <c r="D21" t="s">
        <v>29</v>
      </c>
      <c r="F21">
        <f>SUM(Q14:Q33)</f>
        <v>53068484.205922946</v>
      </c>
      <c r="H21" s="3"/>
      <c r="I21" s="4">
        <v>8</v>
      </c>
      <c r="J21" s="4">
        <f t="shared" si="0"/>
        <v>8.0000000000080007E-6</v>
      </c>
      <c r="K21" s="4">
        <f t="shared" si="1"/>
        <v>50.038679680341147</v>
      </c>
      <c r="L21" s="4">
        <v>28</v>
      </c>
      <c r="M21" s="4">
        <v>0.42421969999999998</v>
      </c>
      <c r="N21" s="4">
        <f t="shared" si="2"/>
        <v>2653424.2102961484</v>
      </c>
      <c r="O21" s="4">
        <v>48</v>
      </c>
      <c r="P21" s="4">
        <v>0.42421969999999998</v>
      </c>
      <c r="Q21" s="4">
        <f t="shared" si="3"/>
        <v>2653424.2102961484</v>
      </c>
      <c r="R21" s="4">
        <v>68</v>
      </c>
      <c r="S21" s="4">
        <v>0.42421969999999998</v>
      </c>
      <c r="T21" s="4">
        <f t="shared" si="4"/>
        <v>2653424.2102961484</v>
      </c>
      <c r="U21" s="4">
        <v>88</v>
      </c>
      <c r="V21" s="4">
        <v>0.42421969999999998</v>
      </c>
      <c r="W21" s="5">
        <f t="shared" si="5"/>
        <v>2653424.2102961484</v>
      </c>
    </row>
    <row r="22" spans="4:23" x14ac:dyDescent="0.45">
      <c r="D22" t="s">
        <v>30</v>
      </c>
      <c r="F22">
        <f>SUM(T15:T33)</f>
        <v>50415059.9956268</v>
      </c>
      <c r="H22" s="3"/>
      <c r="I22" s="4">
        <v>9</v>
      </c>
      <c r="J22" s="4">
        <v>0.42421969999999998</v>
      </c>
      <c r="K22" s="4">
        <f t="shared" si="1"/>
        <v>2653424.2102961484</v>
      </c>
      <c r="L22" s="4">
        <v>29</v>
      </c>
      <c r="M22" s="4">
        <v>0.42421969999999998</v>
      </c>
      <c r="N22" s="4">
        <f t="shared" si="2"/>
        <v>2653424.2102961484</v>
      </c>
      <c r="O22" s="4">
        <v>49</v>
      </c>
      <c r="P22" s="4">
        <v>0.42421969999999998</v>
      </c>
      <c r="Q22" s="4">
        <f t="shared" si="3"/>
        <v>2653424.2102961484</v>
      </c>
      <c r="R22" s="4">
        <v>69</v>
      </c>
      <c r="S22" s="4">
        <v>0.42421969999999998</v>
      </c>
      <c r="T22" s="4">
        <f t="shared" si="4"/>
        <v>2653424.2102961484</v>
      </c>
      <c r="U22" s="4">
        <v>89</v>
      </c>
      <c r="V22" s="4">
        <v>0.42421969999999998</v>
      </c>
      <c r="W22" s="5">
        <f t="shared" si="5"/>
        <v>2653424.2102961484</v>
      </c>
    </row>
    <row r="23" spans="4:23" x14ac:dyDescent="0.45">
      <c r="D23" t="s">
        <v>31</v>
      </c>
      <c r="F23">
        <f>SUM(W15:W33)</f>
        <v>50415059.9956268</v>
      </c>
      <c r="H23" s="3"/>
      <c r="I23" s="4">
        <v>10</v>
      </c>
      <c r="J23" s="4">
        <v>0.42421969999999998</v>
      </c>
      <c r="K23" s="4">
        <f t="shared" si="1"/>
        <v>2653424.2102961484</v>
      </c>
      <c r="L23" s="4">
        <v>30</v>
      </c>
      <c r="M23" s="4">
        <v>0.42421969999999998</v>
      </c>
      <c r="N23" s="4">
        <f t="shared" si="2"/>
        <v>2653424.2102961484</v>
      </c>
      <c r="O23" s="4">
        <v>50</v>
      </c>
      <c r="P23" s="4">
        <v>0.42421969999999998</v>
      </c>
      <c r="Q23" s="4">
        <f t="shared" si="3"/>
        <v>2653424.2102961484</v>
      </c>
      <c r="R23" s="4">
        <v>70</v>
      </c>
      <c r="S23" s="4">
        <v>0.42421969999999998</v>
      </c>
      <c r="T23" s="4">
        <f t="shared" si="4"/>
        <v>2653424.2102961484</v>
      </c>
      <c r="U23" s="4">
        <v>90</v>
      </c>
      <c r="V23" s="4">
        <v>0.42421969999999998</v>
      </c>
      <c r="W23" s="5">
        <f t="shared" si="5"/>
        <v>2653424.2102961484</v>
      </c>
    </row>
    <row r="24" spans="4:23" x14ac:dyDescent="0.45">
      <c r="D24" t="s">
        <v>32</v>
      </c>
      <c r="F24">
        <f>SUM(F19:F23)</f>
        <v>246853685.56805864</v>
      </c>
      <c r="H24" s="3"/>
      <c r="I24" s="4">
        <v>11</v>
      </c>
      <c r="J24" s="4">
        <v>0.42421969999999998</v>
      </c>
      <c r="K24" s="4">
        <f t="shared" si="1"/>
        <v>2653424.2102961484</v>
      </c>
      <c r="L24" s="4">
        <v>31</v>
      </c>
      <c r="M24" s="4">
        <v>0.42421969999999998</v>
      </c>
      <c r="N24" s="4">
        <f t="shared" si="2"/>
        <v>2653424.2102961484</v>
      </c>
      <c r="O24" s="4">
        <v>51</v>
      </c>
      <c r="P24" s="4">
        <v>0.42421969999999998</v>
      </c>
      <c r="Q24" s="4">
        <f t="shared" si="3"/>
        <v>2653424.2102961484</v>
      </c>
      <c r="R24" s="4">
        <v>71</v>
      </c>
      <c r="S24" s="4">
        <v>0.42421969999999998</v>
      </c>
      <c r="T24" s="4">
        <f t="shared" si="4"/>
        <v>2653424.2102961484</v>
      </c>
      <c r="U24" s="4">
        <v>91</v>
      </c>
      <c r="V24" s="4">
        <v>0.42421969999999998</v>
      </c>
      <c r="W24" s="5">
        <f t="shared" si="5"/>
        <v>2653424.2102961484</v>
      </c>
    </row>
    <row r="25" spans="4:23" x14ac:dyDescent="0.45">
      <c r="H25" s="3"/>
      <c r="I25" s="4">
        <v>12</v>
      </c>
      <c r="J25" s="4">
        <v>0.42421969999999998</v>
      </c>
      <c r="K25" s="4">
        <f t="shared" si="1"/>
        <v>2653424.2102961484</v>
      </c>
      <c r="L25" s="4">
        <v>32</v>
      </c>
      <c r="M25" s="4">
        <v>0.42421969999999998</v>
      </c>
      <c r="N25" s="4">
        <f t="shared" si="2"/>
        <v>2653424.2102961484</v>
      </c>
      <c r="O25" s="4">
        <v>52</v>
      </c>
      <c r="P25" s="4">
        <v>0.42421969999999998</v>
      </c>
      <c r="Q25" s="4">
        <f t="shared" si="3"/>
        <v>2653424.2102961484</v>
      </c>
      <c r="R25" s="4">
        <v>72</v>
      </c>
      <c r="S25" s="4">
        <v>0.42421969999999998</v>
      </c>
      <c r="T25" s="4">
        <f t="shared" si="4"/>
        <v>2653424.2102961484</v>
      </c>
      <c r="U25" s="4">
        <v>92</v>
      </c>
      <c r="V25" s="4">
        <v>0.42421969999999998</v>
      </c>
      <c r="W25" s="5">
        <f t="shared" si="5"/>
        <v>2653424.2102961484</v>
      </c>
    </row>
    <row r="26" spans="4:23" x14ac:dyDescent="0.45">
      <c r="H26" s="3"/>
      <c r="I26" s="4">
        <v>13</v>
      </c>
      <c r="J26" s="4">
        <v>0.42421969999999998</v>
      </c>
      <c r="K26" s="4">
        <f t="shared" si="1"/>
        <v>2653424.2102961484</v>
      </c>
      <c r="L26" s="4">
        <v>33</v>
      </c>
      <c r="M26" s="4">
        <v>0.42421969999999998</v>
      </c>
      <c r="N26" s="4">
        <f t="shared" si="2"/>
        <v>2653424.2102961484</v>
      </c>
      <c r="O26" s="4">
        <v>53</v>
      </c>
      <c r="P26" s="4">
        <v>0.42421969999999998</v>
      </c>
      <c r="Q26" s="4">
        <f t="shared" si="3"/>
        <v>2653424.2102961484</v>
      </c>
      <c r="R26" s="4">
        <v>73</v>
      </c>
      <c r="S26" s="4">
        <v>0.42421969999999998</v>
      </c>
      <c r="T26" s="4">
        <f t="shared" si="4"/>
        <v>2653424.2102961484</v>
      </c>
      <c r="U26" s="4">
        <v>93</v>
      </c>
      <c r="V26" s="4">
        <v>0.42421969999999998</v>
      </c>
      <c r="W26" s="5">
        <f t="shared" si="5"/>
        <v>2653424.2102961484</v>
      </c>
    </row>
    <row r="27" spans="4:23" x14ac:dyDescent="0.45">
      <c r="D27" t="s">
        <v>33</v>
      </c>
      <c r="F27">
        <f>F10 / F24</f>
        <v>154.13190087464378</v>
      </c>
      <c r="H27" s="3"/>
      <c r="I27" s="4">
        <v>14</v>
      </c>
      <c r="J27" s="4">
        <v>0.42421969999999998</v>
      </c>
      <c r="K27" s="4">
        <f t="shared" si="1"/>
        <v>2653424.2102961484</v>
      </c>
      <c r="L27" s="4">
        <v>34</v>
      </c>
      <c r="M27" s="4">
        <v>0.42421969999999998</v>
      </c>
      <c r="N27" s="4">
        <f t="shared" si="2"/>
        <v>2653424.2102961484</v>
      </c>
      <c r="O27" s="4">
        <v>54</v>
      </c>
      <c r="P27" s="4">
        <v>0.42421969999999998</v>
      </c>
      <c r="Q27" s="4">
        <f t="shared" si="3"/>
        <v>2653424.2102961484</v>
      </c>
      <c r="R27" s="4">
        <v>74</v>
      </c>
      <c r="S27" s="4">
        <v>0.42421969999999998</v>
      </c>
      <c r="T27" s="4">
        <f t="shared" si="4"/>
        <v>2653424.2102961484</v>
      </c>
      <c r="U27" s="4">
        <v>94</v>
      </c>
      <c r="V27" s="4">
        <v>0.42421969999999998</v>
      </c>
      <c r="W27" s="5">
        <f t="shared" si="5"/>
        <v>2653424.2102961484</v>
      </c>
    </row>
    <row r="28" spans="4:23" x14ac:dyDescent="0.45">
      <c r="D28" t="s">
        <v>34</v>
      </c>
      <c r="F28">
        <f>F27*E3</f>
        <v>13.227551209938603</v>
      </c>
      <c r="G28" t="s">
        <v>37</v>
      </c>
      <c r="H28" s="3"/>
      <c r="I28" s="4">
        <v>15</v>
      </c>
      <c r="J28" s="4">
        <v>0.42421969999999998</v>
      </c>
      <c r="K28" s="4">
        <f t="shared" si="1"/>
        <v>2653424.2102961484</v>
      </c>
      <c r="L28" s="4">
        <v>35</v>
      </c>
      <c r="M28" s="4">
        <v>0.42421969999999998</v>
      </c>
      <c r="N28" s="4">
        <f t="shared" si="2"/>
        <v>2653424.2102961484</v>
      </c>
      <c r="O28" s="4">
        <v>55</v>
      </c>
      <c r="P28" s="4">
        <v>0.42421969999999998</v>
      </c>
      <c r="Q28" s="4">
        <f t="shared" si="3"/>
        <v>2653424.2102961484</v>
      </c>
      <c r="R28" s="4">
        <v>75</v>
      </c>
      <c r="S28" s="4">
        <v>0.42421969999999998</v>
      </c>
      <c r="T28" s="4">
        <f t="shared" si="4"/>
        <v>2653424.2102961484</v>
      </c>
      <c r="U28" s="4">
        <v>95</v>
      </c>
      <c r="V28" s="4">
        <v>0.42421969999999998</v>
      </c>
      <c r="W28" s="5">
        <f t="shared" si="5"/>
        <v>2653424.2102961484</v>
      </c>
    </row>
    <row r="29" spans="4:23" x14ac:dyDescent="0.45">
      <c r="H29" s="3"/>
      <c r="I29" s="4">
        <v>16</v>
      </c>
      <c r="J29" s="4">
        <v>0.42421969999999998</v>
      </c>
      <c r="K29" s="4">
        <f t="shared" si="1"/>
        <v>2653424.2102961484</v>
      </c>
      <c r="L29" s="4">
        <v>36</v>
      </c>
      <c r="M29" s="4">
        <v>0.42421969999999998</v>
      </c>
      <c r="N29" s="4">
        <f t="shared" si="2"/>
        <v>2653424.2102961484</v>
      </c>
      <c r="O29" s="4">
        <v>56</v>
      </c>
      <c r="P29" s="4">
        <v>0.42421969999999998</v>
      </c>
      <c r="Q29" s="4">
        <f t="shared" si="3"/>
        <v>2653424.2102961484</v>
      </c>
      <c r="R29" s="4">
        <v>76</v>
      </c>
      <c r="S29" s="4">
        <v>0.42421969999999998</v>
      </c>
      <c r="T29" s="4">
        <f t="shared" si="4"/>
        <v>2653424.2102961484</v>
      </c>
      <c r="U29" s="4">
        <v>96</v>
      </c>
      <c r="V29" s="4">
        <v>0.42421969999999998</v>
      </c>
      <c r="W29" s="5">
        <f t="shared" si="5"/>
        <v>2653424.2102961484</v>
      </c>
    </row>
    <row r="30" spans="4:23" x14ac:dyDescent="0.45">
      <c r="D30" t="s">
        <v>36</v>
      </c>
      <c r="F30">
        <f>E8 / 1</f>
        <v>2032.526703031474</v>
      </c>
      <c r="H30" s="3"/>
      <c r="I30" s="4">
        <v>17</v>
      </c>
      <c r="J30" s="4">
        <v>0.42421969999999998</v>
      </c>
      <c r="K30" s="4">
        <f t="shared" si="1"/>
        <v>2653424.2102961484</v>
      </c>
      <c r="L30" s="4">
        <v>37</v>
      </c>
      <c r="M30" s="4">
        <v>0.42421969999999998</v>
      </c>
      <c r="N30" s="4">
        <f t="shared" si="2"/>
        <v>2653424.2102961484</v>
      </c>
      <c r="O30" s="4">
        <v>57</v>
      </c>
      <c r="P30" s="4">
        <v>0.42421969999999998</v>
      </c>
      <c r="Q30" s="4">
        <f t="shared" si="3"/>
        <v>2653424.2102961484</v>
      </c>
      <c r="R30" s="4">
        <v>77</v>
      </c>
      <c r="S30" s="4">
        <v>0.42421969999999998</v>
      </c>
      <c r="T30" s="4">
        <f t="shared" si="4"/>
        <v>2653424.2102961484</v>
      </c>
      <c r="U30" s="4">
        <v>97</v>
      </c>
      <c r="V30" s="4">
        <v>0.42421969999999998</v>
      </c>
      <c r="W30" s="5">
        <f t="shared" si="5"/>
        <v>2653424.2102961484</v>
      </c>
    </row>
    <row r="31" spans="4:23" x14ac:dyDescent="0.45">
      <c r="H31" s="3"/>
      <c r="I31" s="4">
        <v>18</v>
      </c>
      <c r="J31" s="4">
        <v>0.42421969999999998</v>
      </c>
      <c r="K31" s="4">
        <f t="shared" si="1"/>
        <v>2653424.2102961484</v>
      </c>
      <c r="L31" s="4">
        <v>38</v>
      </c>
      <c r="M31" s="4">
        <v>0.42421969999999998</v>
      </c>
      <c r="N31" s="4">
        <f t="shared" si="2"/>
        <v>2653424.2102961484</v>
      </c>
      <c r="O31" s="4">
        <v>58</v>
      </c>
      <c r="P31" s="4">
        <v>0.42421969999999998</v>
      </c>
      <c r="Q31" s="4">
        <f t="shared" si="3"/>
        <v>2653424.2102961484</v>
      </c>
      <c r="R31" s="4">
        <v>78</v>
      </c>
      <c r="S31" s="4">
        <v>0.42421969999999998</v>
      </c>
      <c r="T31" s="4">
        <f t="shared" si="4"/>
        <v>2653424.2102961484</v>
      </c>
      <c r="U31" s="4">
        <v>98</v>
      </c>
      <c r="V31" s="4">
        <v>0.42421969999999998</v>
      </c>
      <c r="W31" s="5">
        <f t="shared" si="5"/>
        <v>2653424.2102961484</v>
      </c>
    </row>
    <row r="32" spans="4:23" x14ac:dyDescent="0.45">
      <c r="H32" s="3"/>
      <c r="I32" s="4">
        <v>19</v>
      </c>
      <c r="J32" s="4">
        <v>0.42421969999999998</v>
      </c>
      <c r="K32" s="4">
        <f t="shared" si="1"/>
        <v>2653424.2102961484</v>
      </c>
      <c r="L32" s="4">
        <v>39</v>
      </c>
      <c r="M32" s="4">
        <v>0.42421969999999998</v>
      </c>
      <c r="N32" s="4">
        <f t="shared" si="2"/>
        <v>2653424.2102961484</v>
      </c>
      <c r="O32" s="4">
        <v>59</v>
      </c>
      <c r="P32" s="4">
        <v>0.42421969999999998</v>
      </c>
      <c r="Q32" s="4">
        <f t="shared" si="3"/>
        <v>2653424.2102961484</v>
      </c>
      <c r="R32" s="4">
        <v>79</v>
      </c>
      <c r="S32" s="4">
        <v>0.42421969999999998</v>
      </c>
      <c r="T32" s="4">
        <f t="shared" si="4"/>
        <v>2653424.2102961484</v>
      </c>
      <c r="U32" s="4">
        <v>99</v>
      </c>
      <c r="V32" s="4">
        <v>0.42421969999999998</v>
      </c>
      <c r="W32" s="5">
        <f t="shared" si="5"/>
        <v>2653424.2102961484</v>
      </c>
    </row>
    <row r="33" spans="8:23" x14ac:dyDescent="0.45">
      <c r="H33" s="6"/>
      <c r="I33" s="7">
        <v>20</v>
      </c>
      <c r="J33" s="7">
        <v>0.42421969999999998</v>
      </c>
      <c r="K33" s="7">
        <f t="shared" si="1"/>
        <v>2653424.2102961484</v>
      </c>
      <c r="L33" s="7">
        <v>40</v>
      </c>
      <c r="M33" s="7">
        <v>0.42421969999999998</v>
      </c>
      <c r="N33" s="7">
        <f>$F$14 * M33</f>
        <v>2653424.2102961484</v>
      </c>
      <c r="O33" s="7">
        <v>60</v>
      </c>
      <c r="P33" s="7">
        <v>0.42421969999999998</v>
      </c>
      <c r="Q33" s="7">
        <f t="shared" si="3"/>
        <v>2653424.2102961484</v>
      </c>
      <c r="R33" s="7">
        <v>80</v>
      </c>
      <c r="S33" s="7">
        <v>0.42421969999999998</v>
      </c>
      <c r="T33" s="7">
        <f t="shared" si="4"/>
        <v>2653424.2102961484</v>
      </c>
      <c r="U33" s="7">
        <v>100</v>
      </c>
      <c r="V33" s="7">
        <v>0.42421969999999998</v>
      </c>
      <c r="W33" s="8">
        <f t="shared" si="5"/>
        <v>2653424.2102961484</v>
      </c>
    </row>
  </sheetData>
  <mergeCells count="4">
    <mergeCell ref="D1:E1"/>
    <mergeCell ref="D7:E7"/>
    <mergeCell ref="D9:G9"/>
    <mergeCell ref="E13:G13"/>
  </mergeCells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Yasuhiro Kunieda</dc:creator>
  <cp:lastModifiedBy>Yasuhiro Kunieda</cp:lastModifiedBy>
  <dcterms:created xsi:type="dcterms:W3CDTF">2022-03-07T11:37:59Z</dcterms:created>
  <dcterms:modified xsi:type="dcterms:W3CDTF">2022-03-08T07:36:40Z</dcterms:modified>
</cp:coreProperties>
</file>