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3955" windowHeight="113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20" i="1"/>
  <c r="P19"/>
  <c r="P18"/>
  <c r="P17"/>
  <c r="P16"/>
  <c r="P15"/>
  <c r="P14"/>
  <c r="P13"/>
  <c r="P12"/>
  <c r="P11"/>
  <c r="P10"/>
  <c r="P9"/>
  <c r="P8"/>
  <c r="P7"/>
  <c r="P6"/>
  <c r="P5"/>
  <c r="P4"/>
  <c r="P3"/>
  <c r="O7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6"/>
  <c r="O5"/>
  <c r="O4"/>
  <c r="O3"/>
  <c r="N22"/>
  <c r="C3"/>
  <c r="C20"/>
  <c r="C19"/>
  <c r="C18"/>
  <c r="C17"/>
  <c r="C16"/>
  <c r="C15"/>
  <c r="C14"/>
  <c r="C13"/>
  <c r="C12"/>
  <c r="C11"/>
  <c r="C10"/>
  <c r="C9"/>
  <c r="C8"/>
  <c r="C7"/>
  <c r="C6"/>
  <c r="C5"/>
  <c r="C4"/>
  <c r="N20"/>
  <c r="N3"/>
  <c r="J21"/>
  <c r="K21" s="1"/>
  <c r="K3"/>
  <c r="G20"/>
  <c r="J20" s="1"/>
  <c r="K20" s="1"/>
  <c r="G19"/>
  <c r="G18"/>
  <c r="N18" s="1"/>
  <c r="G17"/>
  <c r="G16"/>
  <c r="J16" s="1"/>
  <c r="K16" s="1"/>
  <c r="G15"/>
  <c r="G14"/>
  <c r="N14" s="1"/>
  <c r="G13"/>
  <c r="J13" s="1"/>
  <c r="K13" s="1"/>
  <c r="G12"/>
  <c r="J12" s="1"/>
  <c r="K12" s="1"/>
  <c r="G11"/>
  <c r="G10"/>
  <c r="N10" s="1"/>
  <c r="G9"/>
  <c r="G8"/>
  <c r="J8" s="1"/>
  <c r="K8" s="1"/>
  <c r="G7"/>
  <c r="G6"/>
  <c r="N6" s="1"/>
  <c r="G5"/>
  <c r="G4"/>
  <c r="G3"/>
  <c r="H21" s="1"/>
  <c r="N7" l="1"/>
  <c r="N11"/>
  <c r="N15"/>
  <c r="N19"/>
  <c r="J7"/>
  <c r="K7" s="1"/>
  <c r="H15"/>
  <c r="H7"/>
  <c r="J15"/>
  <c r="K15" s="1"/>
  <c r="H4"/>
  <c r="H11"/>
  <c r="H19"/>
  <c r="J11"/>
  <c r="K11" s="1"/>
  <c r="J19"/>
  <c r="K19" s="1"/>
  <c r="N5"/>
  <c r="N9"/>
  <c r="N13"/>
  <c r="N17"/>
  <c r="H5"/>
  <c r="H13"/>
  <c r="J5"/>
  <c r="K5" s="1"/>
  <c r="H9"/>
  <c r="H17"/>
  <c r="J9"/>
  <c r="K9" s="1"/>
  <c r="J17"/>
  <c r="K17" s="1"/>
  <c r="J4"/>
  <c r="K4" s="1"/>
  <c r="N4"/>
  <c r="N8"/>
  <c r="N12"/>
  <c r="N16"/>
  <c r="H6"/>
  <c r="H10"/>
  <c r="H14"/>
  <c r="H18"/>
  <c r="J6"/>
  <c r="K6" s="1"/>
  <c r="J10"/>
  <c r="K10" s="1"/>
  <c r="J14"/>
  <c r="K14" s="1"/>
  <c r="J18"/>
  <c r="K18" s="1"/>
  <c r="H8"/>
  <c r="H12"/>
  <c r="H16"/>
  <c r="H20"/>
</calcChain>
</file>

<file path=xl/sharedStrings.xml><?xml version="1.0" encoding="utf-8"?>
<sst xmlns="http://schemas.openxmlformats.org/spreadsheetml/2006/main" count="49" uniqueCount="49">
  <si>
    <t>Queries with higher cardinality &gt;=10% faster than lower cardinality</t>
  </si>
  <si>
    <t>Queries with higher cardinality &gt;=20% faster than lower cardinality</t>
  </si>
  <si>
    <t>Queries with higher cardinality &gt;=30% faster than lower cardinality</t>
  </si>
  <si>
    <t>Queries with higher cardinality &gt;=40% faster than lower cardinality</t>
  </si>
  <si>
    <t>Queries with higher cardinality &gt;=50% faster than lower cardinality</t>
  </si>
  <si>
    <t>Queries with higher cardinality &gt;=60% faster than lower cardinality</t>
  </si>
  <si>
    <t>Queries with higher cardinality &gt;=70% faster than lower cardinality</t>
  </si>
  <si>
    <t>Queries with higher cardinality &gt;=100% faster than lower cardinality</t>
  </si>
  <si>
    <t>Queries with higher cardinality &gt;=220% faster than lower cardinality</t>
  </si>
  <si>
    <t>Percentage</t>
  </si>
  <si>
    <t>Number of queries</t>
  </si>
  <si>
    <t xml:space="preserve">Lower-Higher/Higher </t>
  </si>
  <si>
    <t>Relative difference</t>
  </si>
  <si>
    <t>6_0</t>
  </si>
  <si>
    <t>5_20</t>
  </si>
  <si>
    <t>Queries with higher cardinality &gt;=550% faster than lower cardinality</t>
  </si>
  <si>
    <t>Queries with higher cardinality &gt;=1000% faster than lower cardinality</t>
  </si>
  <si>
    <t>Queries with higher cardinality &gt;=2000% faster than lower cardinality</t>
  </si>
  <si>
    <t>Queries with higher cardinality &gt;=4000% faster than lower cardinality</t>
  </si>
  <si>
    <t>Queries with higher cardinality &gt;=8000% faster than lower cardinality</t>
  </si>
  <si>
    <t>Queries with higher cardinality &gt;=14000% faster than lower cardinality</t>
  </si>
  <si>
    <t>Queries with higher cardinality &gt;=15000% faster than lower cardinality</t>
  </si>
  <si>
    <t>5_3</t>
  </si>
  <si>
    <t>Total</t>
  </si>
  <si>
    <t xml:space="preserve">Queries with at least one change point </t>
  </si>
  <si>
    <t>Queries with some suboptimality &gt;0%</t>
  </si>
  <si>
    <t>Queries with at least one change point  that are NOT suboptimal</t>
  </si>
  <si>
    <t>Queries with some suboptimality &gt;0% (but less than 10%)</t>
  </si>
  <si>
    <t>Queries with higher cardinality &gt;=10% faster than lower cardinality (but less than 20%)</t>
  </si>
  <si>
    <t>Queries with higher cardinality &gt;=20% faster than lower cardinality (but less than 30%)</t>
  </si>
  <si>
    <t>Queries with higher cardinality &gt;=30% faster than lower cardinality (but less than 40%)</t>
  </si>
  <si>
    <t>Queries with higher cardinality &gt;=40% faster than lower cardinality (but less than 50%)</t>
  </si>
  <si>
    <t>Queries with higher cardinality &gt;=50% faster than lower cardinality (but less than 60%)</t>
  </si>
  <si>
    <t>Queries with higher cardinality &gt;=60% faster than lower cardinality (but less than 70%)</t>
  </si>
  <si>
    <t>Queries with higher cardinality &gt;=70% faster than lower cardinality (but less than 80%)</t>
  </si>
  <si>
    <t>Queries with higher cardinality &gt;=100% faster than lower cardinality (but less than 220%)</t>
  </si>
  <si>
    <t>Queries with higher cardinality &gt;=220% faster than lower cardinality (but less than 550%)</t>
  </si>
  <si>
    <t>Queries with higher cardinality &gt;=550% faster than lower cardinality (but less than 1000%)</t>
  </si>
  <si>
    <t>Queries with higher cardinality &gt;=1000% faster than lower cardinality (but less than 2000%)</t>
  </si>
  <si>
    <t>Queries with higher cardinality &gt;=2000% faster than lower cardinality (but less than 4000%)</t>
  </si>
  <si>
    <t xml:space="preserve">Queries with higher cardinality &gt;=15000% faster than lower cardinality </t>
  </si>
  <si>
    <t>Queries with higher cardinality &gt;=14000% faster than lower cardinality (but less than 1500%)</t>
  </si>
  <si>
    <t>Queries with higher cardinality &gt;=8000% faster than lower cardinality (but less than 1400%)</t>
  </si>
  <si>
    <t>Queries with higher cardinality &gt;=4000% faster than lower cardinality (but less than 8000%)</t>
  </si>
  <si>
    <t>Count</t>
  </si>
  <si>
    <t>Cumulative percentage</t>
  </si>
  <si>
    <t xml:space="preserve">Cumulative </t>
  </si>
  <si>
    <t>Percentage of suboptimal queries (using relative percentage of difference)</t>
  </si>
  <si>
    <t>X axis: log scale of relative percentage of difference and Y axis: cumulative (percentage of queries)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</si>
</sst>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Sheet1!$P$2</c:f>
              <c:strCache>
                <c:ptCount val="1"/>
                <c:pt idx="0">
                  <c:v>Cumulative percentage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</c:marker>
          <c:xVal>
            <c:numRef>
              <c:f>Sheet1!$C$3:$C$20</c:f>
              <c:numCache>
                <c:formatCode>General</c:formatCode>
                <c:ptCount val="18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1.3010299956639813</c:v>
                </c:pt>
                <c:pt idx="4">
                  <c:v>1.4771212547196624</c:v>
                </c:pt>
                <c:pt idx="5">
                  <c:v>1.6020599913279623</c:v>
                </c:pt>
                <c:pt idx="6">
                  <c:v>1.6989700043360187</c:v>
                </c:pt>
                <c:pt idx="7">
                  <c:v>1.7781512503836436</c:v>
                </c:pt>
                <c:pt idx="8">
                  <c:v>1.8450980400142569</c:v>
                </c:pt>
                <c:pt idx="9">
                  <c:v>2</c:v>
                </c:pt>
                <c:pt idx="10">
                  <c:v>2.3424226808222062</c:v>
                </c:pt>
                <c:pt idx="11">
                  <c:v>2.6989700043360187</c:v>
                </c:pt>
                <c:pt idx="12">
                  <c:v>3</c:v>
                </c:pt>
                <c:pt idx="13">
                  <c:v>3.3010299956639813</c:v>
                </c:pt>
                <c:pt idx="14">
                  <c:v>3.6020599913279625</c:v>
                </c:pt>
                <c:pt idx="15">
                  <c:v>3.9030899869919438</c:v>
                </c:pt>
                <c:pt idx="16">
                  <c:v>4.1461280356782382</c:v>
                </c:pt>
                <c:pt idx="17">
                  <c:v>4.1760912590556813</c:v>
                </c:pt>
              </c:numCache>
            </c:numRef>
          </c:xVal>
          <c:yVal>
            <c:numRef>
              <c:f>Sheet1!$P$3:$P$20</c:f>
              <c:numCache>
                <c:formatCode>General</c:formatCode>
                <c:ptCount val="18"/>
                <c:pt idx="0">
                  <c:v>25.321888412017167</c:v>
                </c:pt>
                <c:pt idx="1">
                  <c:v>55.536480686695278</c:v>
                </c:pt>
                <c:pt idx="2">
                  <c:v>70.643776824034333</c:v>
                </c:pt>
                <c:pt idx="3">
                  <c:v>81.24463519313305</c:v>
                </c:pt>
                <c:pt idx="4">
                  <c:v>86.094420600858371</c:v>
                </c:pt>
                <c:pt idx="5">
                  <c:v>90.128755364806864</c:v>
                </c:pt>
                <c:pt idx="6">
                  <c:v>92.618025751072963</c:v>
                </c:pt>
                <c:pt idx="7">
                  <c:v>94.892703862660937</c:v>
                </c:pt>
                <c:pt idx="8">
                  <c:v>98.454935622317592</c:v>
                </c:pt>
                <c:pt idx="9">
                  <c:v>99.570815450643778</c:v>
                </c:pt>
                <c:pt idx="10">
                  <c:v>99.699570815450642</c:v>
                </c:pt>
                <c:pt idx="11">
                  <c:v>99.785407725321889</c:v>
                </c:pt>
                <c:pt idx="12">
                  <c:v>99.785407725321889</c:v>
                </c:pt>
                <c:pt idx="13">
                  <c:v>99.828326180257505</c:v>
                </c:pt>
                <c:pt idx="14">
                  <c:v>99.914163090128753</c:v>
                </c:pt>
                <c:pt idx="15">
                  <c:v>99.957081545064383</c:v>
                </c:pt>
                <c:pt idx="16">
                  <c:v>100</c:v>
                </c:pt>
                <c:pt idx="17">
                  <c:v>100</c:v>
                </c:pt>
              </c:numCache>
            </c:numRef>
          </c:yVal>
        </c:ser>
        <c:axId val="162677120"/>
        <c:axId val="162667136"/>
      </c:scatterChart>
      <c:valAx>
        <c:axId val="162677120"/>
        <c:scaling>
          <c:orientation val="minMax"/>
          <c:min val="-1"/>
        </c:scaling>
        <c:axPos val="b"/>
        <c:numFmt formatCode="General" sourceLinked="1"/>
        <c:tickLblPos val="nextTo"/>
        <c:crossAx val="162667136"/>
        <c:crosses val="autoZero"/>
        <c:crossBetween val="midCat"/>
      </c:valAx>
      <c:valAx>
        <c:axId val="162667136"/>
        <c:scaling>
          <c:orientation val="minMax"/>
          <c:max val="100"/>
        </c:scaling>
        <c:axPos val="l"/>
        <c:numFmt formatCode="General" sourceLinked="1"/>
        <c:tickLblPos val="nextTo"/>
        <c:crossAx val="16267712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26</xdr:row>
      <xdr:rowOff>38100</xdr:rowOff>
    </xdr:from>
    <xdr:to>
      <xdr:col>2</xdr:col>
      <xdr:colOff>19050</xdr:colOff>
      <xdr:row>40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tabSelected="1" workbookViewId="0">
      <selection activeCell="A25" sqref="A25"/>
    </sheetView>
  </sheetViews>
  <sheetFormatPr defaultRowHeight="15"/>
  <cols>
    <col min="1" max="1" width="64.42578125" customWidth="1"/>
    <col min="2" max="3" width="7.140625" customWidth="1"/>
  </cols>
  <sheetData>
    <row r="1" spans="1:16">
      <c r="A1" t="s">
        <v>12</v>
      </c>
      <c r="D1" t="s">
        <v>13</v>
      </c>
      <c r="E1" t="s">
        <v>14</v>
      </c>
      <c r="F1" t="s">
        <v>22</v>
      </c>
      <c r="G1" t="s">
        <v>23</v>
      </c>
    </row>
    <row r="2" spans="1:16">
      <c r="B2" t="s">
        <v>11</v>
      </c>
      <c r="D2" t="s">
        <v>10</v>
      </c>
      <c r="H2" t="s">
        <v>9</v>
      </c>
      <c r="N2" t="s">
        <v>44</v>
      </c>
      <c r="O2" t="s">
        <v>46</v>
      </c>
      <c r="P2" t="s">
        <v>45</v>
      </c>
    </row>
    <row r="3" spans="1:16">
      <c r="A3" t="s">
        <v>24</v>
      </c>
      <c r="B3">
        <v>0.1</v>
      </c>
      <c r="C3">
        <f>LOG10(B3)</f>
        <v>-1</v>
      </c>
      <c r="D3">
        <v>1157</v>
      </c>
      <c r="E3">
        <v>1098</v>
      </c>
      <c r="F3">
        <v>75</v>
      </c>
      <c r="G3">
        <f>F3+E3+D3</f>
        <v>2330</v>
      </c>
      <c r="H3">
        <v>100</v>
      </c>
      <c r="J3">
        <v>3056</v>
      </c>
      <c r="K3">
        <f>100-100</f>
        <v>0</v>
      </c>
      <c r="M3" t="s">
        <v>26</v>
      </c>
      <c r="N3">
        <f>G3-G4</f>
        <v>590</v>
      </c>
      <c r="O3">
        <f>N3</f>
        <v>590</v>
      </c>
      <c r="P3">
        <f>O3*100/O$20</f>
        <v>25.321888412017167</v>
      </c>
    </row>
    <row r="4" spans="1:16">
      <c r="A4" t="s">
        <v>25</v>
      </c>
      <c r="B4">
        <v>1</v>
      </c>
      <c r="C4">
        <f t="shared" ref="C4:C20" si="0">LOG10(B4)</f>
        <v>0</v>
      </c>
      <c r="D4">
        <v>805</v>
      </c>
      <c r="E4">
        <v>877</v>
      </c>
      <c r="F4">
        <v>58</v>
      </c>
      <c r="G4">
        <f t="shared" ref="G4:G20" si="1">F4+E4+D4</f>
        <v>1740</v>
      </c>
      <c r="H4">
        <f>G4*100/G$3</f>
        <v>74.678111587982826</v>
      </c>
      <c r="J4">
        <f>G4</f>
        <v>1740</v>
      </c>
      <c r="K4">
        <f>100-J4*100/J$3</f>
        <v>43.062827225130889</v>
      </c>
      <c r="M4" t="s">
        <v>27</v>
      </c>
      <c r="N4">
        <f>G4-G5</f>
        <v>704</v>
      </c>
      <c r="O4">
        <f>O3+N4</f>
        <v>1294</v>
      </c>
      <c r="P4">
        <f>O4*100/O$20</f>
        <v>55.536480686695278</v>
      </c>
    </row>
    <row r="5" spans="1:16">
      <c r="A5" t="s">
        <v>0</v>
      </c>
      <c r="B5">
        <v>10</v>
      </c>
      <c r="C5">
        <f t="shared" si="0"/>
        <v>1</v>
      </c>
      <c r="D5">
        <v>477</v>
      </c>
      <c r="E5">
        <v>532</v>
      </c>
      <c r="F5">
        <v>27</v>
      </c>
      <c r="G5">
        <f t="shared" si="1"/>
        <v>1036</v>
      </c>
      <c r="H5">
        <f>G5*100/G$3</f>
        <v>44.463519313304722</v>
      </c>
      <c r="J5">
        <f t="shared" ref="J5:J21" si="2">G5</f>
        <v>1036</v>
      </c>
      <c r="K5">
        <f t="shared" ref="K5:K21" si="3">100-J5*100/J$3</f>
        <v>66.099476439790578</v>
      </c>
      <c r="M5" t="s">
        <v>28</v>
      </c>
      <c r="N5">
        <f>G5-G6</f>
        <v>352</v>
      </c>
      <c r="O5">
        <f>O4+N5</f>
        <v>1646</v>
      </c>
      <c r="P5">
        <f t="shared" ref="P5:P20" si="4">O5*100/O$20</f>
        <v>70.643776824034333</v>
      </c>
    </row>
    <row r="6" spans="1:16">
      <c r="A6" t="s">
        <v>1</v>
      </c>
      <c r="B6">
        <v>20</v>
      </c>
      <c r="C6">
        <f t="shared" si="0"/>
        <v>1.3010299956639813</v>
      </c>
      <c r="D6">
        <v>292</v>
      </c>
      <c r="E6">
        <v>381</v>
      </c>
      <c r="F6">
        <v>11</v>
      </c>
      <c r="G6">
        <f t="shared" si="1"/>
        <v>684</v>
      </c>
      <c r="H6">
        <f>G6*100/G$3</f>
        <v>29.356223175965667</v>
      </c>
      <c r="J6">
        <f t="shared" si="2"/>
        <v>684</v>
      </c>
      <c r="K6">
        <f t="shared" si="3"/>
        <v>77.617801047120423</v>
      </c>
      <c r="M6" t="s">
        <v>29</v>
      </c>
      <c r="N6">
        <f>G6-G7</f>
        <v>247</v>
      </c>
      <c r="O6">
        <f>O5+N6</f>
        <v>1893</v>
      </c>
      <c r="P6">
        <f t="shared" si="4"/>
        <v>81.24463519313305</v>
      </c>
    </row>
    <row r="7" spans="1:16">
      <c r="A7" t="s">
        <v>2</v>
      </c>
      <c r="B7">
        <v>30</v>
      </c>
      <c r="C7">
        <f t="shared" si="0"/>
        <v>1.4771212547196624</v>
      </c>
      <c r="D7">
        <v>170</v>
      </c>
      <c r="E7">
        <v>263</v>
      </c>
      <c r="F7">
        <v>4</v>
      </c>
      <c r="G7">
        <f t="shared" si="1"/>
        <v>437</v>
      </c>
      <c r="H7">
        <f>G7*100/G$3</f>
        <v>18.755364806866954</v>
      </c>
      <c r="J7">
        <f t="shared" si="2"/>
        <v>437</v>
      </c>
      <c r="K7">
        <f t="shared" si="3"/>
        <v>85.700261780104711</v>
      </c>
      <c r="M7" t="s">
        <v>30</v>
      </c>
      <c r="N7">
        <f>G7-G8</f>
        <v>113</v>
      </c>
      <c r="O7">
        <f t="shared" ref="O7:O20" si="5">O6+N7</f>
        <v>2006</v>
      </c>
      <c r="P7">
        <f t="shared" si="4"/>
        <v>86.094420600858371</v>
      </c>
    </row>
    <row r="8" spans="1:16">
      <c r="A8" t="s">
        <v>3</v>
      </c>
      <c r="B8">
        <v>40</v>
      </c>
      <c r="C8">
        <f t="shared" si="0"/>
        <v>1.6020599913279623</v>
      </c>
      <c r="D8">
        <v>121</v>
      </c>
      <c r="E8">
        <v>201</v>
      </c>
      <c r="F8">
        <v>2</v>
      </c>
      <c r="G8">
        <f t="shared" si="1"/>
        <v>324</v>
      </c>
      <c r="H8">
        <f>G8*100/G$3</f>
        <v>13.905579399141631</v>
      </c>
      <c r="J8">
        <f t="shared" si="2"/>
        <v>324</v>
      </c>
      <c r="K8">
        <f t="shared" si="3"/>
        <v>89.397905759162299</v>
      </c>
      <c r="M8" t="s">
        <v>31</v>
      </c>
      <c r="N8">
        <f>G8-G9</f>
        <v>94</v>
      </c>
      <c r="O8">
        <f t="shared" si="5"/>
        <v>2100</v>
      </c>
      <c r="P8">
        <f t="shared" si="4"/>
        <v>90.128755364806864</v>
      </c>
    </row>
    <row r="9" spans="1:16">
      <c r="A9" t="s">
        <v>4</v>
      </c>
      <c r="B9">
        <v>50</v>
      </c>
      <c r="C9">
        <f t="shared" si="0"/>
        <v>1.6989700043360187</v>
      </c>
      <c r="D9">
        <v>86</v>
      </c>
      <c r="E9">
        <v>143</v>
      </c>
      <c r="F9">
        <v>1</v>
      </c>
      <c r="G9">
        <f t="shared" si="1"/>
        <v>230</v>
      </c>
      <c r="H9">
        <f>G9*100/G$3</f>
        <v>9.8712446351931327</v>
      </c>
      <c r="J9">
        <f t="shared" si="2"/>
        <v>230</v>
      </c>
      <c r="K9">
        <f t="shared" si="3"/>
        <v>92.473821989528801</v>
      </c>
      <c r="M9" t="s">
        <v>32</v>
      </c>
      <c r="N9">
        <f>G9-G10</f>
        <v>58</v>
      </c>
      <c r="O9">
        <f t="shared" si="5"/>
        <v>2158</v>
      </c>
      <c r="P9">
        <f t="shared" si="4"/>
        <v>92.618025751072963</v>
      </c>
    </row>
    <row r="10" spans="1:16">
      <c r="A10" t="s">
        <v>5</v>
      </c>
      <c r="B10">
        <v>60</v>
      </c>
      <c r="C10">
        <f t="shared" si="0"/>
        <v>1.7781512503836436</v>
      </c>
      <c r="D10">
        <v>67</v>
      </c>
      <c r="E10">
        <v>105</v>
      </c>
      <c r="F10">
        <v>0</v>
      </c>
      <c r="G10">
        <f t="shared" si="1"/>
        <v>172</v>
      </c>
      <c r="H10">
        <f>G10*100/G$3</f>
        <v>7.3819742489270386</v>
      </c>
      <c r="J10">
        <f t="shared" si="2"/>
        <v>172</v>
      </c>
      <c r="K10">
        <f t="shared" si="3"/>
        <v>94.3717277486911</v>
      </c>
      <c r="M10" t="s">
        <v>33</v>
      </c>
      <c r="N10">
        <f>G10-G11</f>
        <v>53</v>
      </c>
      <c r="O10">
        <f t="shared" si="5"/>
        <v>2211</v>
      </c>
      <c r="P10">
        <f t="shared" si="4"/>
        <v>94.892703862660937</v>
      </c>
    </row>
    <row r="11" spans="1:16">
      <c r="A11" t="s">
        <v>6</v>
      </c>
      <c r="B11">
        <v>70</v>
      </c>
      <c r="C11">
        <f t="shared" si="0"/>
        <v>1.8450980400142569</v>
      </c>
      <c r="D11">
        <v>53</v>
      </c>
      <c r="E11">
        <v>66</v>
      </c>
      <c r="F11">
        <v>0</v>
      </c>
      <c r="G11">
        <f t="shared" si="1"/>
        <v>119</v>
      </c>
      <c r="H11">
        <f>G11*100/G$3</f>
        <v>5.1072961373390555</v>
      </c>
      <c r="J11">
        <f t="shared" si="2"/>
        <v>119</v>
      </c>
      <c r="K11">
        <f t="shared" si="3"/>
        <v>96.106020942408378</v>
      </c>
      <c r="M11" t="s">
        <v>34</v>
      </c>
      <c r="N11">
        <f>G11-G12</f>
        <v>83</v>
      </c>
      <c r="O11">
        <f t="shared" si="5"/>
        <v>2294</v>
      </c>
      <c r="P11">
        <f t="shared" si="4"/>
        <v>98.454935622317592</v>
      </c>
    </row>
    <row r="12" spans="1:16">
      <c r="A12" t="s">
        <v>7</v>
      </c>
      <c r="B12">
        <v>100</v>
      </c>
      <c r="C12">
        <f t="shared" si="0"/>
        <v>2</v>
      </c>
      <c r="D12">
        <v>17</v>
      </c>
      <c r="E12">
        <v>19</v>
      </c>
      <c r="F12">
        <v>0</v>
      </c>
      <c r="G12">
        <f t="shared" si="1"/>
        <v>36</v>
      </c>
      <c r="H12">
        <f>G12*100/G$3</f>
        <v>1.5450643776824033</v>
      </c>
      <c r="J12">
        <f t="shared" si="2"/>
        <v>36</v>
      </c>
      <c r="K12">
        <f t="shared" si="3"/>
        <v>98.821989528795811</v>
      </c>
      <c r="M12" t="s">
        <v>35</v>
      </c>
      <c r="N12">
        <f>G12-G13</f>
        <v>26</v>
      </c>
      <c r="O12">
        <f t="shared" si="5"/>
        <v>2320</v>
      </c>
      <c r="P12">
        <f t="shared" si="4"/>
        <v>99.570815450643778</v>
      </c>
    </row>
    <row r="13" spans="1:16">
      <c r="A13" t="s">
        <v>8</v>
      </c>
      <c r="B13">
        <v>220</v>
      </c>
      <c r="C13">
        <f t="shared" si="0"/>
        <v>2.3424226808222062</v>
      </c>
      <c r="D13">
        <v>1</v>
      </c>
      <c r="E13">
        <v>9</v>
      </c>
      <c r="F13">
        <v>0</v>
      </c>
      <c r="G13">
        <f t="shared" si="1"/>
        <v>10</v>
      </c>
      <c r="H13">
        <f>G13*100/G$3</f>
        <v>0.42918454935622319</v>
      </c>
      <c r="J13">
        <f t="shared" si="2"/>
        <v>10</v>
      </c>
      <c r="K13">
        <f t="shared" si="3"/>
        <v>99.672774869109944</v>
      </c>
      <c r="M13" t="s">
        <v>36</v>
      </c>
      <c r="N13">
        <f>G13-G14</f>
        <v>3</v>
      </c>
      <c r="O13">
        <f t="shared" si="5"/>
        <v>2323</v>
      </c>
      <c r="P13">
        <f t="shared" si="4"/>
        <v>99.699570815450642</v>
      </c>
    </row>
    <row r="14" spans="1:16">
      <c r="A14" t="s">
        <v>15</v>
      </c>
      <c r="B14">
        <v>500</v>
      </c>
      <c r="C14">
        <f t="shared" si="0"/>
        <v>2.6989700043360187</v>
      </c>
      <c r="D14">
        <v>0</v>
      </c>
      <c r="E14">
        <v>7</v>
      </c>
      <c r="F14">
        <v>0</v>
      </c>
      <c r="G14">
        <f t="shared" si="1"/>
        <v>7</v>
      </c>
      <c r="H14">
        <f>G14*100/G$3</f>
        <v>0.30042918454935624</v>
      </c>
      <c r="J14">
        <f t="shared" si="2"/>
        <v>7</v>
      </c>
      <c r="K14">
        <f t="shared" si="3"/>
        <v>99.770942408376968</v>
      </c>
      <c r="M14" t="s">
        <v>37</v>
      </c>
      <c r="N14">
        <f>G14-G15</f>
        <v>2</v>
      </c>
      <c r="O14">
        <f t="shared" si="5"/>
        <v>2325</v>
      </c>
      <c r="P14">
        <f t="shared" si="4"/>
        <v>99.785407725321889</v>
      </c>
    </row>
    <row r="15" spans="1:16">
      <c r="A15" t="s">
        <v>16</v>
      </c>
      <c r="B15">
        <v>1000</v>
      </c>
      <c r="C15">
        <f t="shared" si="0"/>
        <v>3</v>
      </c>
      <c r="D15">
        <v>0</v>
      </c>
      <c r="E15">
        <v>5</v>
      </c>
      <c r="F15">
        <v>0</v>
      </c>
      <c r="G15">
        <f t="shared" si="1"/>
        <v>5</v>
      </c>
      <c r="H15">
        <f>G15*100/G$3</f>
        <v>0.21459227467811159</v>
      </c>
      <c r="J15">
        <f t="shared" si="2"/>
        <v>5</v>
      </c>
      <c r="K15">
        <f t="shared" si="3"/>
        <v>99.836387434554979</v>
      </c>
      <c r="M15" t="s">
        <v>38</v>
      </c>
      <c r="N15">
        <f>G15-G16</f>
        <v>0</v>
      </c>
      <c r="O15">
        <f t="shared" si="5"/>
        <v>2325</v>
      </c>
      <c r="P15">
        <f t="shared" si="4"/>
        <v>99.785407725321889</v>
      </c>
    </row>
    <row r="16" spans="1:16">
      <c r="A16" t="s">
        <v>17</v>
      </c>
      <c r="B16">
        <v>2000</v>
      </c>
      <c r="C16">
        <f t="shared" si="0"/>
        <v>3.3010299956639813</v>
      </c>
      <c r="D16">
        <v>0</v>
      </c>
      <c r="E16">
        <v>5</v>
      </c>
      <c r="F16">
        <v>0</v>
      </c>
      <c r="G16">
        <f t="shared" si="1"/>
        <v>5</v>
      </c>
      <c r="H16">
        <f>G16*100/G$3</f>
        <v>0.21459227467811159</v>
      </c>
      <c r="J16">
        <f t="shared" si="2"/>
        <v>5</v>
      </c>
      <c r="K16">
        <f t="shared" si="3"/>
        <v>99.836387434554979</v>
      </c>
      <c r="M16" t="s">
        <v>39</v>
      </c>
      <c r="N16">
        <f>G16-G17</f>
        <v>1</v>
      </c>
      <c r="O16">
        <f t="shared" si="5"/>
        <v>2326</v>
      </c>
      <c r="P16">
        <f t="shared" si="4"/>
        <v>99.828326180257505</v>
      </c>
    </row>
    <row r="17" spans="1:16">
      <c r="A17" t="s">
        <v>18</v>
      </c>
      <c r="B17">
        <v>4000</v>
      </c>
      <c r="C17">
        <f t="shared" si="0"/>
        <v>3.6020599913279625</v>
      </c>
      <c r="D17">
        <v>0</v>
      </c>
      <c r="E17">
        <v>4</v>
      </c>
      <c r="F17">
        <v>0</v>
      </c>
      <c r="G17">
        <f t="shared" si="1"/>
        <v>4</v>
      </c>
      <c r="H17">
        <f>G17*100/G$3</f>
        <v>0.17167381974248927</v>
      </c>
      <c r="J17">
        <f t="shared" si="2"/>
        <v>4</v>
      </c>
      <c r="K17">
        <f t="shared" si="3"/>
        <v>99.869109947643977</v>
      </c>
      <c r="M17" t="s">
        <v>43</v>
      </c>
      <c r="N17">
        <f>G17-G18</f>
        <v>2</v>
      </c>
      <c r="O17">
        <f t="shared" si="5"/>
        <v>2328</v>
      </c>
      <c r="P17">
        <f t="shared" si="4"/>
        <v>99.914163090128753</v>
      </c>
    </row>
    <row r="18" spans="1:16">
      <c r="A18" t="s">
        <v>19</v>
      </c>
      <c r="B18">
        <v>8000</v>
      </c>
      <c r="C18">
        <f t="shared" si="0"/>
        <v>3.9030899869919438</v>
      </c>
      <c r="D18">
        <v>0</v>
      </c>
      <c r="E18">
        <v>2</v>
      </c>
      <c r="F18">
        <v>0</v>
      </c>
      <c r="G18">
        <f t="shared" si="1"/>
        <v>2</v>
      </c>
      <c r="H18">
        <f>G18*100/G$3</f>
        <v>8.5836909871244635E-2</v>
      </c>
      <c r="J18">
        <f t="shared" si="2"/>
        <v>2</v>
      </c>
      <c r="K18">
        <f t="shared" si="3"/>
        <v>99.934554973821989</v>
      </c>
      <c r="M18" t="s">
        <v>42</v>
      </c>
      <c r="N18">
        <f>G18-G19</f>
        <v>1</v>
      </c>
      <c r="O18">
        <f t="shared" si="5"/>
        <v>2329</v>
      </c>
      <c r="P18">
        <f t="shared" si="4"/>
        <v>99.957081545064383</v>
      </c>
    </row>
    <row r="19" spans="1:16">
      <c r="A19" t="s">
        <v>20</v>
      </c>
      <c r="B19">
        <v>14000</v>
      </c>
      <c r="C19">
        <f t="shared" si="0"/>
        <v>4.1461280356782382</v>
      </c>
      <c r="D19">
        <v>0</v>
      </c>
      <c r="E19">
        <v>1</v>
      </c>
      <c r="F19">
        <v>0</v>
      </c>
      <c r="G19">
        <f t="shared" si="1"/>
        <v>1</v>
      </c>
      <c r="H19">
        <f>G19*100/G$3</f>
        <v>4.2918454935622317E-2</v>
      </c>
      <c r="J19">
        <f t="shared" si="2"/>
        <v>1</v>
      </c>
      <c r="K19">
        <f t="shared" si="3"/>
        <v>99.967277486911001</v>
      </c>
      <c r="M19" t="s">
        <v>41</v>
      </c>
      <c r="N19">
        <f>G19-G20</f>
        <v>1</v>
      </c>
      <c r="O19">
        <f t="shared" si="5"/>
        <v>2330</v>
      </c>
      <c r="P19">
        <f t="shared" si="4"/>
        <v>100</v>
      </c>
    </row>
    <row r="20" spans="1:16">
      <c r="A20" t="s">
        <v>21</v>
      </c>
      <c r="B20">
        <v>15000</v>
      </c>
      <c r="C20">
        <f t="shared" si="0"/>
        <v>4.1760912590556813</v>
      </c>
      <c r="D20">
        <v>0</v>
      </c>
      <c r="E20">
        <v>0</v>
      </c>
      <c r="F20">
        <v>0</v>
      </c>
      <c r="G20">
        <f t="shared" si="1"/>
        <v>0</v>
      </c>
      <c r="H20">
        <f>G20*100/G$3</f>
        <v>0</v>
      </c>
      <c r="J20">
        <f t="shared" si="2"/>
        <v>0</v>
      </c>
      <c r="K20">
        <f t="shared" si="3"/>
        <v>100</v>
      </c>
      <c r="M20" t="s">
        <v>40</v>
      </c>
      <c r="N20">
        <f>G20-G21</f>
        <v>0</v>
      </c>
      <c r="O20">
        <f t="shared" si="5"/>
        <v>2330</v>
      </c>
      <c r="P20">
        <f t="shared" si="4"/>
        <v>100</v>
      </c>
    </row>
    <row r="21" spans="1:16">
      <c r="H21">
        <f>G21*100/G$3</f>
        <v>0</v>
      </c>
      <c r="J21">
        <f t="shared" si="2"/>
        <v>0</v>
      </c>
      <c r="K21">
        <f t="shared" si="3"/>
        <v>100</v>
      </c>
    </row>
    <row r="22" spans="1:16">
      <c r="N22">
        <f>SUM(N3:N20)</f>
        <v>2330</v>
      </c>
    </row>
    <row r="23" spans="1:16" ht="23.25">
      <c r="A23" s="1" t="s">
        <v>47</v>
      </c>
    </row>
    <row r="24" spans="1:16">
      <c r="A24" t="s">
        <v>48</v>
      </c>
    </row>
    <row r="28" spans="1:16" ht="23.25">
      <c r="M28" s="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submitter-sc</dc:creator>
  <cp:lastModifiedBy>submitter-sc</cp:lastModifiedBy>
  <cp:lastPrinted>2013-11-30T17:49:28Z</cp:lastPrinted>
  <dcterms:created xsi:type="dcterms:W3CDTF">2013-11-27T06:09:37Z</dcterms:created>
  <dcterms:modified xsi:type="dcterms:W3CDTF">2013-12-05T05:00:23Z</dcterms:modified>
</cp:coreProperties>
</file>