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autoCompressPictures="0"/>
  <bookViews>
    <workbookView xWindow="29640" yWindow="4580" windowWidth="25320" windowHeight="20360" activeTab="1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2" l="1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G3" i="2"/>
  <c r="G4" i="2"/>
  <c r="N3" i="2"/>
  <c r="O3" i="2"/>
  <c r="G5" i="2"/>
  <c r="N4" i="2"/>
  <c r="O4" i="2"/>
  <c r="G6" i="2"/>
  <c r="N5" i="2"/>
  <c r="O5" i="2"/>
  <c r="G7" i="2"/>
  <c r="N6" i="2"/>
  <c r="O6" i="2"/>
  <c r="G8" i="2"/>
  <c r="N7" i="2"/>
  <c r="O7" i="2"/>
  <c r="G9" i="2"/>
  <c r="N8" i="2"/>
  <c r="O8" i="2"/>
  <c r="G10" i="2"/>
  <c r="N9" i="2"/>
  <c r="O9" i="2"/>
  <c r="G11" i="2"/>
  <c r="N10" i="2"/>
  <c r="O10" i="2"/>
  <c r="G12" i="2"/>
  <c r="N11" i="2"/>
  <c r="O11" i="2"/>
  <c r="G13" i="2"/>
  <c r="N12" i="2"/>
  <c r="O12" i="2"/>
  <c r="G14" i="2"/>
  <c r="N13" i="2"/>
  <c r="O13" i="2"/>
  <c r="G15" i="2"/>
  <c r="N14" i="2"/>
  <c r="O14" i="2"/>
  <c r="G16" i="2"/>
  <c r="N15" i="2"/>
  <c r="O15" i="2"/>
  <c r="G17" i="2"/>
  <c r="N16" i="2"/>
  <c r="O16" i="2"/>
  <c r="G18" i="2"/>
  <c r="N17" i="2"/>
  <c r="O17" i="2"/>
  <c r="G19" i="2"/>
  <c r="N18" i="2"/>
  <c r="O18" i="2"/>
  <c r="G20" i="2"/>
  <c r="N19" i="2"/>
  <c r="O19" i="2"/>
  <c r="G21" i="2"/>
  <c r="N20" i="2"/>
  <c r="O20" i="2"/>
  <c r="G22" i="2"/>
  <c r="N21" i="2"/>
  <c r="O21" i="2"/>
  <c r="G23" i="2"/>
  <c r="N22" i="2"/>
  <c r="O22" i="2"/>
  <c r="N23" i="2"/>
  <c r="O23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3" i="2"/>
  <c r="P22" i="2"/>
  <c r="P21" i="2"/>
  <c r="P20" i="2"/>
  <c r="N25" i="2"/>
  <c r="J23" i="2"/>
  <c r="K23" i="2"/>
  <c r="J22" i="2"/>
  <c r="K22" i="2"/>
  <c r="H21" i="2"/>
  <c r="H23" i="2"/>
  <c r="H22" i="2"/>
  <c r="C23" i="2"/>
  <c r="C22" i="2"/>
  <c r="C21" i="2"/>
  <c r="J12" i="2"/>
  <c r="K12" i="2"/>
  <c r="J21" i="2"/>
  <c r="K21" i="2"/>
  <c r="C20" i="2"/>
  <c r="C19" i="2"/>
  <c r="J18" i="2"/>
  <c r="K18" i="2"/>
  <c r="C18" i="2"/>
  <c r="C17" i="2"/>
  <c r="C16" i="2"/>
  <c r="J15" i="2"/>
  <c r="K15" i="2"/>
  <c r="C15" i="2"/>
  <c r="C14" i="2"/>
  <c r="C13" i="2"/>
  <c r="C12" i="2"/>
  <c r="C11" i="2"/>
  <c r="C10" i="2"/>
  <c r="C9" i="2"/>
  <c r="C8" i="2"/>
  <c r="C7" i="2"/>
  <c r="C6" i="2"/>
  <c r="C5" i="2"/>
  <c r="C4" i="2"/>
  <c r="K3" i="2"/>
  <c r="C3" i="2"/>
  <c r="G3" i="1"/>
  <c r="C3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J21" i="1"/>
  <c r="K21" i="1"/>
  <c r="K3" i="1"/>
  <c r="G20" i="1"/>
  <c r="J20" i="1"/>
  <c r="K20" i="1"/>
  <c r="G19" i="1"/>
  <c r="G18" i="1"/>
  <c r="G17" i="1"/>
  <c r="G16" i="1"/>
  <c r="J16" i="1"/>
  <c r="K16" i="1"/>
  <c r="G15" i="1"/>
  <c r="G14" i="1"/>
  <c r="N14" i="1"/>
  <c r="G13" i="1"/>
  <c r="J13" i="1"/>
  <c r="K13" i="1"/>
  <c r="G12" i="1"/>
  <c r="J12" i="1"/>
  <c r="K12" i="1"/>
  <c r="G11" i="1"/>
  <c r="G10" i="1"/>
  <c r="N10" i="1"/>
  <c r="G9" i="1"/>
  <c r="G8" i="1"/>
  <c r="J8" i="1"/>
  <c r="K8" i="1"/>
  <c r="G7" i="1"/>
  <c r="G6" i="1"/>
  <c r="N6" i="1"/>
  <c r="G5" i="1"/>
  <c r="G4" i="1"/>
  <c r="H21" i="1"/>
  <c r="J9" i="2"/>
  <c r="K9" i="2"/>
  <c r="H16" i="2"/>
  <c r="H17" i="2"/>
  <c r="H4" i="2"/>
  <c r="H10" i="2"/>
  <c r="H14" i="2"/>
  <c r="H8" i="2"/>
  <c r="H11" i="2"/>
  <c r="H13" i="2"/>
  <c r="H19" i="2"/>
  <c r="J4" i="2"/>
  <c r="K4" i="2"/>
  <c r="J10" i="2"/>
  <c r="K10" i="2"/>
  <c r="J13" i="2"/>
  <c r="K13" i="2"/>
  <c r="J16" i="2"/>
  <c r="K16" i="2"/>
  <c r="J19" i="2"/>
  <c r="K19" i="2"/>
  <c r="H20" i="2"/>
  <c r="J8" i="2"/>
  <c r="K8" i="2"/>
  <c r="J11" i="2"/>
  <c r="K11" i="2"/>
  <c r="J14" i="2"/>
  <c r="K14" i="2"/>
  <c r="J17" i="2"/>
  <c r="K17" i="2"/>
  <c r="J20" i="2"/>
  <c r="K20" i="2"/>
  <c r="H9" i="2"/>
  <c r="H12" i="2"/>
  <c r="H15" i="2"/>
  <c r="H18" i="2"/>
  <c r="N20" i="1"/>
  <c r="N3" i="1"/>
  <c r="N18" i="1"/>
  <c r="N7" i="1"/>
  <c r="N11" i="1"/>
  <c r="N15" i="1"/>
  <c r="N19" i="1"/>
  <c r="J7" i="1"/>
  <c r="K7" i="1"/>
  <c r="H15" i="1"/>
  <c r="H7" i="1"/>
  <c r="J15" i="1"/>
  <c r="K15" i="1"/>
  <c r="H4" i="1"/>
  <c r="H11" i="1"/>
  <c r="H19" i="1"/>
  <c r="J11" i="1"/>
  <c r="K11" i="1"/>
  <c r="J19" i="1"/>
  <c r="K19" i="1"/>
  <c r="N5" i="1"/>
  <c r="N9" i="1"/>
  <c r="N13" i="1"/>
  <c r="N17" i="1"/>
  <c r="H5" i="1"/>
  <c r="H13" i="1"/>
  <c r="J5" i="1"/>
  <c r="K5" i="1"/>
  <c r="H9" i="1"/>
  <c r="H17" i="1"/>
  <c r="J9" i="1"/>
  <c r="K9" i="1"/>
  <c r="J17" i="1"/>
  <c r="K17" i="1"/>
  <c r="J4" i="1"/>
  <c r="K4" i="1"/>
  <c r="N4" i="1"/>
  <c r="N8" i="1"/>
  <c r="N12" i="1"/>
  <c r="N16" i="1"/>
  <c r="H6" i="1"/>
  <c r="H10" i="1"/>
  <c r="H14" i="1"/>
  <c r="H18" i="1"/>
  <c r="J6" i="1"/>
  <c r="K6" i="1"/>
  <c r="J10" i="1"/>
  <c r="K10" i="1"/>
  <c r="J14" i="1"/>
  <c r="K14" i="1"/>
  <c r="J18" i="1"/>
  <c r="K18" i="1"/>
  <c r="H8" i="1"/>
  <c r="H12" i="1"/>
  <c r="H16" i="1"/>
  <c r="H20" i="1"/>
  <c r="N22" i="1"/>
  <c r="O3" i="1"/>
  <c r="H7" i="2"/>
  <c r="J7" i="2"/>
  <c r="K7" i="2"/>
  <c r="O4" i="1"/>
  <c r="J6" i="2"/>
  <c r="K6" i="2"/>
  <c r="H6" i="2"/>
  <c r="J5" i="2"/>
  <c r="K5" i="2"/>
  <c r="H5" i="2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P19" i="1"/>
  <c r="P2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</calcChain>
</file>

<file path=xl/sharedStrings.xml><?xml version="1.0" encoding="utf-8"?>
<sst xmlns="http://schemas.openxmlformats.org/spreadsheetml/2006/main" count="102" uniqueCount="73">
  <si>
    <t>Queries with higher cardinality &gt;=10% faster than lower cardinality</t>
  </si>
  <si>
    <t>Queries with higher cardinality &gt;=20% faster than lower cardinality</t>
  </si>
  <si>
    <t>Queries with higher cardinality &gt;=30% faster than lower cardinality</t>
  </si>
  <si>
    <t>Queries with higher cardinality &gt;=40% faster than lower cardinality</t>
  </si>
  <si>
    <t>Queries with higher cardinality &gt;=50% faster than lower cardinality</t>
  </si>
  <si>
    <t>Queries with higher cardinality &gt;=60% faster than lower cardinality</t>
  </si>
  <si>
    <t>Queries with higher cardinality &gt;=70% faster than lower cardinality</t>
  </si>
  <si>
    <t>Queries with higher cardinality &gt;=100% faster than lower cardinality</t>
  </si>
  <si>
    <t>Queries with higher cardinality &gt;=220% faster than lower cardinality</t>
  </si>
  <si>
    <t>Percentage</t>
  </si>
  <si>
    <t>Number of queries</t>
  </si>
  <si>
    <t xml:space="preserve">Lower-Higher/Higher </t>
  </si>
  <si>
    <t>Relative difference</t>
  </si>
  <si>
    <t>6_0</t>
  </si>
  <si>
    <t>5_20</t>
  </si>
  <si>
    <t>Queries with higher cardinality &gt;=550% faster than lower cardinality</t>
  </si>
  <si>
    <t>Queries with higher cardinality &gt;=1000% faster than lower cardinality</t>
  </si>
  <si>
    <t>Queries with higher cardinality &gt;=2000% faster than lower cardinality</t>
  </si>
  <si>
    <t>Queries with higher cardinality &gt;=4000% faster than lower cardinality</t>
  </si>
  <si>
    <t>Queries with higher cardinality &gt;=8000% faster than lower cardinality</t>
  </si>
  <si>
    <t>Queries with higher cardinality &gt;=14000% faster than lower cardinality</t>
  </si>
  <si>
    <t>Queries with higher cardinality &gt;=15000% faster than lower cardinality</t>
  </si>
  <si>
    <t>5_3</t>
  </si>
  <si>
    <t>Total</t>
  </si>
  <si>
    <t xml:space="preserve">Queries with at least one change point </t>
  </si>
  <si>
    <t>Queries with some suboptimality &gt;0%</t>
  </si>
  <si>
    <t>Queries with at least one change point  that are NOT suboptimal</t>
  </si>
  <si>
    <t>Queries with some suboptimality &gt;0% (but less than 10%)</t>
  </si>
  <si>
    <t>Queries with higher cardinality &gt;=10% faster than lower cardinality (but less than 20%)</t>
  </si>
  <si>
    <t>Queries with higher cardinality &gt;=20% faster than lower cardinality (but less than 30%)</t>
  </si>
  <si>
    <t>Queries with higher cardinality &gt;=30% faster than lower cardinality (but less than 40%)</t>
  </si>
  <si>
    <t>Queries with higher cardinality &gt;=40% faster than lower cardinality (but less than 50%)</t>
  </si>
  <si>
    <t>Queries with higher cardinality &gt;=50% faster than lower cardinality (but less than 60%)</t>
  </si>
  <si>
    <t>Queries with higher cardinality &gt;=60% faster than lower cardinality (but less than 70%)</t>
  </si>
  <si>
    <t>Queries with higher cardinality &gt;=70% faster than lower cardinality (but less than 80%)</t>
  </si>
  <si>
    <t>Queries with higher cardinality &gt;=100% faster than lower cardinality (but less than 220%)</t>
  </si>
  <si>
    <t>Queries with higher cardinality &gt;=220% faster than lower cardinality (but less than 550%)</t>
  </si>
  <si>
    <t>Queries with higher cardinality &gt;=550% faster than lower cardinality (but less than 1000%)</t>
  </si>
  <si>
    <t>Queries with higher cardinality &gt;=1000% faster than lower cardinality (but less than 2000%)</t>
  </si>
  <si>
    <t>Queries with higher cardinality &gt;=2000% faster than lower cardinality (but less than 4000%)</t>
  </si>
  <si>
    <t xml:space="preserve">Queries with higher cardinality &gt;=15000% faster than lower cardinality </t>
  </si>
  <si>
    <t>Queries with higher cardinality &gt;=14000% faster than lower cardinality (but less than 1500%)</t>
  </si>
  <si>
    <t>Queries with higher cardinality &gt;=8000% faster than lower cardinality (but less than 1400%)</t>
  </si>
  <si>
    <t>Queries with higher cardinality &gt;=4000% faster than lower cardinality (but less than 8000%)</t>
  </si>
  <si>
    <t>Count</t>
  </si>
  <si>
    <t>Cumulative percentage</t>
  </si>
  <si>
    <t xml:space="preserve">Cumulative </t>
  </si>
  <si>
    <t>Percentage of suboptimal queries (using relative percentage of difference)</t>
  </si>
  <si>
    <t>X axis: log scale of relative percentage of difference and Y axis: cumulative (percentage of queries)</t>
  </si>
  <si>
    <t>7_10</t>
  </si>
  <si>
    <t>Queries with higher cardinality &gt;=500% faster than lower cardinality</t>
  </si>
  <si>
    <t>Queries with higher cardinality &gt;=250% faster than lower cardinality</t>
  </si>
  <si>
    <t>Queries with higher cardinality &gt;=2500% faster than lower cardinality</t>
  </si>
  <si>
    <t>Queries with higher cardinality &gt;=5000% faster than lower cardinality</t>
  </si>
  <si>
    <t>Queries with higher cardinality &gt;=10000% faster than lower cardinality</t>
  </si>
  <si>
    <t>Queries with higher cardinality &gt;=20000% faster than lower cardinality</t>
  </si>
  <si>
    <t>Queries with higher cardinality &gt;=30000% faster than lower cardinality</t>
  </si>
  <si>
    <t>Queries with higher cardinality &gt;=40000% faster than lower cardinality</t>
  </si>
  <si>
    <t>Queries with higher cardinality &gt;=71000% faster than lower cardinality</t>
  </si>
  <si>
    <t>Queries with higher cardinality &gt;=72000% faster than lower cardinality</t>
  </si>
  <si>
    <t>Queries with higher cardinality &gt;=100% faster than lower cardinality (but less than 250%)</t>
  </si>
  <si>
    <t>Queries with higher cardinality &gt;=70% faster than lower cardinality (but less than 100%)</t>
  </si>
  <si>
    <t>Queries with higher cardinality &gt;=250% faster than lower cardinality (but less than 500%)</t>
  </si>
  <si>
    <t>Queries with higher cardinality &gt;=500% faster than lower cardinality (but less than 1000%)</t>
  </si>
  <si>
    <t>Queries with higher cardinality &gt;=1000% faster than lower cardinality (but less than 2500%)</t>
  </si>
  <si>
    <t>Queries with higher cardinality &gt;=2500% faster than lower cardinality (but less than 5000%)</t>
  </si>
  <si>
    <t>Queries with higher cardinality &gt;=5000% faster than lower cardinality (but less than 10000%)</t>
  </si>
  <si>
    <t>Queries with higher cardinality &gt;=10000% faster than lower cardinality (but less than 2000%)</t>
  </si>
  <si>
    <t>Queries with higher cardinality &gt;=20000% faster than lower cardinality (but less than 30000%)</t>
  </si>
  <si>
    <t>Queries with higher cardinality &gt;=30000% faster than lower cardinality (but less than 40000%)</t>
  </si>
  <si>
    <t xml:space="preserve">Queries with higher cardinality &gt;=72000% faster than lower cardinality </t>
  </si>
  <si>
    <t>Queries with higher cardinality &gt;=40000% faster than lower cardinality (but less than 71000%)</t>
  </si>
  <si>
    <t>Queries with higher cardinality &gt;=71000% faster than lower cardinality (but less than 72000%)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</si>
</sst>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 applyAlignment="1">
      <alignment horizontal="left" readingOrder="1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Cumulative percentage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2"/>
          </c:marker>
          <c:xVal>
            <c:numRef>
              <c:f>Sheet1!$C$3:$C$20</c:f>
              <c:numCache>
                <c:formatCode>General</c:formatCode>
                <c:ptCount val="18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  <c:pt idx="3">
                  <c:v>1.301029995663981</c:v>
                </c:pt>
                <c:pt idx="4">
                  <c:v>1.477121254719662</c:v>
                </c:pt>
                <c:pt idx="5">
                  <c:v>1.602059991327962</c:v>
                </c:pt>
                <c:pt idx="6">
                  <c:v>1.698970004336019</c:v>
                </c:pt>
                <c:pt idx="7">
                  <c:v>1.778151250383644</c:v>
                </c:pt>
                <c:pt idx="8">
                  <c:v>1.845098040014257</c:v>
                </c:pt>
                <c:pt idx="9">
                  <c:v>2.0</c:v>
                </c:pt>
                <c:pt idx="10">
                  <c:v>2.342422680822206</c:v>
                </c:pt>
                <c:pt idx="11">
                  <c:v>2.698970004336019</c:v>
                </c:pt>
                <c:pt idx="12">
                  <c:v>3.0</c:v>
                </c:pt>
                <c:pt idx="13">
                  <c:v>3.301029995663981</c:v>
                </c:pt>
                <c:pt idx="14">
                  <c:v>3.602059991327962</c:v>
                </c:pt>
                <c:pt idx="15">
                  <c:v>3.903089986991944</c:v>
                </c:pt>
                <c:pt idx="16">
                  <c:v>4.146128035678238</c:v>
                </c:pt>
                <c:pt idx="17">
                  <c:v>4.176091259055681</c:v>
                </c:pt>
              </c:numCache>
            </c:numRef>
          </c:xVal>
          <c:yVal>
            <c:numRef>
              <c:f>Sheet1!$P$3:$P$20</c:f>
              <c:numCache>
                <c:formatCode>General</c:formatCode>
                <c:ptCount val="18"/>
                <c:pt idx="0">
                  <c:v>25.32188841201716</c:v>
                </c:pt>
                <c:pt idx="1">
                  <c:v>55.53648068669528</c:v>
                </c:pt>
                <c:pt idx="2">
                  <c:v>70.64377682403433</c:v>
                </c:pt>
                <c:pt idx="3">
                  <c:v>81.24463519313304</c:v>
                </c:pt>
                <c:pt idx="4">
                  <c:v>86.09442060085837</c:v>
                </c:pt>
                <c:pt idx="5">
                  <c:v>90.12875536480686</c:v>
                </c:pt>
                <c:pt idx="6">
                  <c:v>92.61802575107296</c:v>
                </c:pt>
                <c:pt idx="7">
                  <c:v>94.89270386266094</c:v>
                </c:pt>
                <c:pt idx="8">
                  <c:v>98.4549356223176</c:v>
                </c:pt>
                <c:pt idx="9">
                  <c:v>99.57081545064378</c:v>
                </c:pt>
                <c:pt idx="10">
                  <c:v>99.69957081545064</c:v>
                </c:pt>
                <c:pt idx="11">
                  <c:v>99.78540772532189</c:v>
                </c:pt>
                <c:pt idx="12">
                  <c:v>99.78540772532189</c:v>
                </c:pt>
                <c:pt idx="13">
                  <c:v>99.82832618025751</c:v>
                </c:pt>
                <c:pt idx="14">
                  <c:v>99.91416309012875</c:v>
                </c:pt>
                <c:pt idx="15">
                  <c:v>99.95708154506438</c:v>
                </c:pt>
                <c:pt idx="16">
                  <c:v>100.0</c:v>
                </c:pt>
                <c:pt idx="17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263624"/>
        <c:axId val="-2129287768"/>
      </c:scatterChart>
      <c:valAx>
        <c:axId val="-2140263624"/>
        <c:scaling>
          <c:orientation val="minMax"/>
          <c:min val="-1.0"/>
        </c:scaling>
        <c:delete val="0"/>
        <c:axPos val="b"/>
        <c:numFmt formatCode="General" sourceLinked="1"/>
        <c:majorTickMark val="out"/>
        <c:minorTickMark val="none"/>
        <c:tickLblPos val="nextTo"/>
        <c:crossAx val="-2129287768"/>
        <c:crosses val="autoZero"/>
        <c:crossBetween val="midCat"/>
      </c:valAx>
      <c:valAx>
        <c:axId val="-2129287768"/>
        <c:scaling>
          <c:orientation val="minMax"/>
          <c:max val="100.0"/>
        </c:scaling>
        <c:delete val="0"/>
        <c:axPos val="l"/>
        <c:numFmt formatCode="General" sourceLinked="1"/>
        <c:majorTickMark val="out"/>
        <c:minorTickMark val="none"/>
        <c:tickLblPos val="nextTo"/>
        <c:crossAx val="-2140263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26</xdr:row>
      <xdr:rowOff>38100</xdr:rowOff>
    </xdr:from>
    <xdr:to>
      <xdr:col>2</xdr:col>
      <xdr:colOff>19050</xdr:colOff>
      <xdr:row>40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opLeftCell="F1" workbookViewId="0">
      <selection activeCell="N22" sqref="N22"/>
    </sheetView>
  </sheetViews>
  <sheetFormatPr baseColWidth="10" defaultColWidth="8.83203125" defaultRowHeight="14" x14ac:dyDescent="0"/>
  <cols>
    <col min="1" max="1" width="64.5" customWidth="1"/>
    <col min="2" max="2" width="20.5" bestFit="1" customWidth="1"/>
    <col min="3" max="3" width="12" bestFit="1" customWidth="1"/>
    <col min="13" max="13" width="29.6640625" customWidth="1"/>
  </cols>
  <sheetData>
    <row r="1" spans="1:16">
      <c r="A1" t="s">
        <v>12</v>
      </c>
      <c r="D1" t="s">
        <v>13</v>
      </c>
      <c r="E1" t="s">
        <v>14</v>
      </c>
      <c r="F1" t="s">
        <v>22</v>
      </c>
      <c r="G1" t="s">
        <v>23</v>
      </c>
    </row>
    <row r="2" spans="1:16">
      <c r="B2" t="s">
        <v>11</v>
      </c>
      <c r="D2" t="s">
        <v>10</v>
      </c>
      <c r="H2" t="s">
        <v>9</v>
      </c>
      <c r="N2" t="s">
        <v>44</v>
      </c>
      <c r="O2" t="s">
        <v>46</v>
      </c>
      <c r="P2" t="s">
        <v>45</v>
      </c>
    </row>
    <row r="3" spans="1:16">
      <c r="A3" t="s">
        <v>24</v>
      </c>
      <c r="B3">
        <v>0.1</v>
      </c>
      <c r="C3">
        <f>LOG10(B3)</f>
        <v>-1</v>
      </c>
      <c r="D3">
        <v>1157</v>
      </c>
      <c r="E3">
        <v>1098</v>
      </c>
      <c r="F3">
        <v>75</v>
      </c>
      <c r="G3">
        <f>F3+E3+D3</f>
        <v>2330</v>
      </c>
      <c r="H3">
        <v>100</v>
      </c>
      <c r="J3">
        <v>3056</v>
      </c>
      <c r="K3">
        <f>100-100</f>
        <v>0</v>
      </c>
      <c r="M3" t="s">
        <v>26</v>
      </c>
      <c r="N3">
        <f t="shared" ref="N3:N20" si="0">G3-G4</f>
        <v>590</v>
      </c>
      <c r="O3">
        <f>N3</f>
        <v>590</v>
      </c>
      <c r="P3">
        <f>O3*100/O$20</f>
        <v>25.321888412017167</v>
      </c>
    </row>
    <row r="4" spans="1:16">
      <c r="A4" t="s">
        <v>25</v>
      </c>
      <c r="B4">
        <v>1</v>
      </c>
      <c r="C4">
        <f t="shared" ref="C4:C20" si="1">LOG10(B4)</f>
        <v>0</v>
      </c>
      <c r="D4">
        <v>805</v>
      </c>
      <c r="E4">
        <v>877</v>
      </c>
      <c r="F4">
        <v>58</v>
      </c>
      <c r="G4">
        <f t="shared" ref="G4:G20" si="2">F4+E4+D4</f>
        <v>1740</v>
      </c>
      <c r="H4">
        <f t="shared" ref="H4:H21" si="3">G4*100/G$3</f>
        <v>74.678111587982826</v>
      </c>
      <c r="J4">
        <f>G4</f>
        <v>1740</v>
      </c>
      <c r="K4">
        <f>100-J4*100/J$3</f>
        <v>43.062827225130889</v>
      </c>
      <c r="M4" t="s">
        <v>27</v>
      </c>
      <c r="N4">
        <f t="shared" si="0"/>
        <v>704</v>
      </c>
      <c r="O4">
        <f>O3+N4</f>
        <v>1294</v>
      </c>
      <c r="P4">
        <f>O4*100/O$20</f>
        <v>55.536480686695278</v>
      </c>
    </row>
    <row r="5" spans="1:16">
      <c r="A5" t="s">
        <v>0</v>
      </c>
      <c r="B5">
        <v>10</v>
      </c>
      <c r="C5">
        <f t="shared" si="1"/>
        <v>1</v>
      </c>
      <c r="D5">
        <v>477</v>
      </c>
      <c r="E5">
        <v>532</v>
      </c>
      <c r="F5">
        <v>27</v>
      </c>
      <c r="G5">
        <f t="shared" si="2"/>
        <v>1036</v>
      </c>
      <c r="H5">
        <f t="shared" si="3"/>
        <v>44.463519313304722</v>
      </c>
      <c r="J5">
        <f t="shared" ref="J5:J21" si="4">G5</f>
        <v>1036</v>
      </c>
      <c r="K5">
        <f t="shared" ref="K5:K21" si="5">100-J5*100/J$3</f>
        <v>66.099476439790578</v>
      </c>
      <c r="M5" t="s">
        <v>28</v>
      </c>
      <c r="N5">
        <f t="shared" si="0"/>
        <v>352</v>
      </c>
      <c r="O5">
        <f>O4+N5</f>
        <v>1646</v>
      </c>
      <c r="P5">
        <f t="shared" ref="P5:P20" si="6">O5*100/O$20</f>
        <v>70.643776824034333</v>
      </c>
    </row>
    <row r="6" spans="1:16">
      <c r="A6" t="s">
        <v>1</v>
      </c>
      <c r="B6">
        <v>20</v>
      </c>
      <c r="C6">
        <f t="shared" si="1"/>
        <v>1.3010299956639813</v>
      </c>
      <c r="D6">
        <v>292</v>
      </c>
      <c r="E6">
        <v>381</v>
      </c>
      <c r="F6">
        <v>11</v>
      </c>
      <c r="G6">
        <f t="shared" si="2"/>
        <v>684</v>
      </c>
      <c r="H6">
        <f t="shared" si="3"/>
        <v>29.356223175965667</v>
      </c>
      <c r="J6">
        <f t="shared" si="4"/>
        <v>684</v>
      </c>
      <c r="K6">
        <f t="shared" si="5"/>
        <v>77.617801047120423</v>
      </c>
      <c r="M6" t="s">
        <v>29</v>
      </c>
      <c r="N6">
        <f t="shared" si="0"/>
        <v>247</v>
      </c>
      <c r="O6">
        <f>O5+N6</f>
        <v>1893</v>
      </c>
      <c r="P6">
        <f t="shared" si="6"/>
        <v>81.24463519313305</v>
      </c>
    </row>
    <row r="7" spans="1:16">
      <c r="A7" t="s">
        <v>2</v>
      </c>
      <c r="B7">
        <v>30</v>
      </c>
      <c r="C7">
        <f t="shared" si="1"/>
        <v>1.4771212547196624</v>
      </c>
      <c r="D7">
        <v>170</v>
      </c>
      <c r="E7">
        <v>263</v>
      </c>
      <c r="F7">
        <v>4</v>
      </c>
      <c r="G7">
        <f t="shared" si="2"/>
        <v>437</v>
      </c>
      <c r="H7">
        <f t="shared" si="3"/>
        <v>18.755364806866954</v>
      </c>
      <c r="J7">
        <f t="shared" si="4"/>
        <v>437</v>
      </c>
      <c r="K7">
        <f t="shared" si="5"/>
        <v>85.700261780104711</v>
      </c>
      <c r="M7" t="s">
        <v>30</v>
      </c>
      <c r="N7">
        <f t="shared" si="0"/>
        <v>113</v>
      </c>
      <c r="O7">
        <f t="shared" ref="O7:O20" si="7">O6+N7</f>
        <v>2006</v>
      </c>
      <c r="P7">
        <f t="shared" si="6"/>
        <v>86.094420600858371</v>
      </c>
    </row>
    <row r="8" spans="1:16">
      <c r="A8" t="s">
        <v>3</v>
      </c>
      <c r="B8">
        <v>40</v>
      </c>
      <c r="C8">
        <f t="shared" si="1"/>
        <v>1.6020599913279623</v>
      </c>
      <c r="D8">
        <v>121</v>
      </c>
      <c r="E8">
        <v>201</v>
      </c>
      <c r="F8">
        <v>2</v>
      </c>
      <c r="G8">
        <f t="shared" si="2"/>
        <v>324</v>
      </c>
      <c r="H8">
        <f t="shared" si="3"/>
        <v>13.905579399141631</v>
      </c>
      <c r="J8">
        <f t="shared" si="4"/>
        <v>324</v>
      </c>
      <c r="K8">
        <f t="shared" si="5"/>
        <v>89.397905759162299</v>
      </c>
      <c r="M8" t="s">
        <v>31</v>
      </c>
      <c r="N8">
        <f t="shared" si="0"/>
        <v>94</v>
      </c>
      <c r="O8">
        <f t="shared" si="7"/>
        <v>2100</v>
      </c>
      <c r="P8">
        <f t="shared" si="6"/>
        <v>90.128755364806864</v>
      </c>
    </row>
    <row r="9" spans="1:16">
      <c r="A9" t="s">
        <v>4</v>
      </c>
      <c r="B9">
        <v>50</v>
      </c>
      <c r="C9">
        <f t="shared" si="1"/>
        <v>1.6989700043360187</v>
      </c>
      <c r="D9">
        <v>86</v>
      </c>
      <c r="E9">
        <v>143</v>
      </c>
      <c r="F9">
        <v>1</v>
      </c>
      <c r="G9">
        <f t="shared" si="2"/>
        <v>230</v>
      </c>
      <c r="H9">
        <f t="shared" si="3"/>
        <v>9.8712446351931327</v>
      </c>
      <c r="J9">
        <f t="shared" si="4"/>
        <v>230</v>
      </c>
      <c r="K9">
        <f t="shared" si="5"/>
        <v>92.473821989528801</v>
      </c>
      <c r="M9" t="s">
        <v>32</v>
      </c>
      <c r="N9">
        <f t="shared" si="0"/>
        <v>58</v>
      </c>
      <c r="O9">
        <f t="shared" si="7"/>
        <v>2158</v>
      </c>
      <c r="P9">
        <f t="shared" si="6"/>
        <v>92.618025751072963</v>
      </c>
    </row>
    <row r="10" spans="1:16">
      <c r="A10" t="s">
        <v>5</v>
      </c>
      <c r="B10">
        <v>60</v>
      </c>
      <c r="C10">
        <f t="shared" si="1"/>
        <v>1.7781512503836436</v>
      </c>
      <c r="D10">
        <v>67</v>
      </c>
      <c r="E10">
        <v>105</v>
      </c>
      <c r="F10">
        <v>0</v>
      </c>
      <c r="G10">
        <f t="shared" si="2"/>
        <v>172</v>
      </c>
      <c r="H10">
        <f t="shared" si="3"/>
        <v>7.3819742489270386</v>
      </c>
      <c r="J10">
        <f t="shared" si="4"/>
        <v>172</v>
      </c>
      <c r="K10">
        <f t="shared" si="5"/>
        <v>94.3717277486911</v>
      </c>
      <c r="M10" t="s">
        <v>33</v>
      </c>
      <c r="N10">
        <f t="shared" si="0"/>
        <v>53</v>
      </c>
      <c r="O10">
        <f t="shared" si="7"/>
        <v>2211</v>
      </c>
      <c r="P10">
        <f t="shared" si="6"/>
        <v>94.892703862660937</v>
      </c>
    </row>
    <row r="11" spans="1:16">
      <c r="A11" t="s">
        <v>6</v>
      </c>
      <c r="B11">
        <v>70</v>
      </c>
      <c r="C11">
        <f t="shared" si="1"/>
        <v>1.8450980400142569</v>
      </c>
      <c r="D11">
        <v>53</v>
      </c>
      <c r="E11">
        <v>66</v>
      </c>
      <c r="F11">
        <v>0</v>
      </c>
      <c r="G11">
        <f t="shared" si="2"/>
        <v>119</v>
      </c>
      <c r="H11">
        <f t="shared" si="3"/>
        <v>5.1072961373390555</v>
      </c>
      <c r="J11">
        <f t="shared" si="4"/>
        <v>119</v>
      </c>
      <c r="K11">
        <f t="shared" si="5"/>
        <v>96.106020942408378</v>
      </c>
      <c r="M11" t="s">
        <v>34</v>
      </c>
      <c r="N11">
        <f t="shared" si="0"/>
        <v>83</v>
      </c>
      <c r="O11">
        <f t="shared" si="7"/>
        <v>2294</v>
      </c>
      <c r="P11">
        <f t="shared" si="6"/>
        <v>98.454935622317592</v>
      </c>
    </row>
    <row r="12" spans="1:16">
      <c r="A12" t="s">
        <v>7</v>
      </c>
      <c r="B12">
        <v>100</v>
      </c>
      <c r="C12">
        <f t="shared" si="1"/>
        <v>2</v>
      </c>
      <c r="D12">
        <v>17</v>
      </c>
      <c r="E12">
        <v>19</v>
      </c>
      <c r="F12">
        <v>0</v>
      </c>
      <c r="G12">
        <f t="shared" si="2"/>
        <v>36</v>
      </c>
      <c r="H12">
        <f t="shared" si="3"/>
        <v>1.5450643776824033</v>
      </c>
      <c r="J12">
        <f t="shared" si="4"/>
        <v>36</v>
      </c>
      <c r="K12">
        <f t="shared" si="5"/>
        <v>98.821989528795811</v>
      </c>
      <c r="M12" t="s">
        <v>35</v>
      </c>
      <c r="N12">
        <f t="shared" si="0"/>
        <v>26</v>
      </c>
      <c r="O12">
        <f t="shared" si="7"/>
        <v>2320</v>
      </c>
      <c r="P12">
        <f t="shared" si="6"/>
        <v>99.570815450643778</v>
      </c>
    </row>
    <row r="13" spans="1:16">
      <c r="A13" t="s">
        <v>8</v>
      </c>
      <c r="B13">
        <v>220</v>
      </c>
      <c r="C13">
        <f t="shared" si="1"/>
        <v>2.3424226808222062</v>
      </c>
      <c r="D13">
        <v>1</v>
      </c>
      <c r="E13">
        <v>9</v>
      </c>
      <c r="F13">
        <v>0</v>
      </c>
      <c r="G13">
        <f t="shared" si="2"/>
        <v>10</v>
      </c>
      <c r="H13">
        <f t="shared" si="3"/>
        <v>0.42918454935622319</v>
      </c>
      <c r="J13">
        <f t="shared" si="4"/>
        <v>10</v>
      </c>
      <c r="K13">
        <f t="shared" si="5"/>
        <v>99.672774869109944</v>
      </c>
      <c r="M13" t="s">
        <v>36</v>
      </c>
      <c r="N13">
        <f t="shared" si="0"/>
        <v>3</v>
      </c>
      <c r="O13">
        <f t="shared" si="7"/>
        <v>2323</v>
      </c>
      <c r="P13">
        <f t="shared" si="6"/>
        <v>99.699570815450642</v>
      </c>
    </row>
    <row r="14" spans="1:16">
      <c r="A14" t="s">
        <v>15</v>
      </c>
      <c r="B14">
        <v>500</v>
      </c>
      <c r="C14">
        <f t="shared" si="1"/>
        <v>2.6989700043360187</v>
      </c>
      <c r="D14">
        <v>0</v>
      </c>
      <c r="E14">
        <v>7</v>
      </c>
      <c r="F14">
        <v>0</v>
      </c>
      <c r="G14">
        <f t="shared" si="2"/>
        <v>7</v>
      </c>
      <c r="H14">
        <f t="shared" si="3"/>
        <v>0.30042918454935624</v>
      </c>
      <c r="J14">
        <f t="shared" si="4"/>
        <v>7</v>
      </c>
      <c r="K14">
        <f t="shared" si="5"/>
        <v>99.770942408376968</v>
      </c>
      <c r="M14" t="s">
        <v>37</v>
      </c>
      <c r="N14">
        <f t="shared" si="0"/>
        <v>2</v>
      </c>
      <c r="O14">
        <f t="shared" si="7"/>
        <v>2325</v>
      </c>
      <c r="P14">
        <f t="shared" si="6"/>
        <v>99.785407725321889</v>
      </c>
    </row>
    <row r="15" spans="1:16">
      <c r="A15" t="s">
        <v>16</v>
      </c>
      <c r="B15">
        <v>1000</v>
      </c>
      <c r="C15">
        <f t="shared" si="1"/>
        <v>3</v>
      </c>
      <c r="D15">
        <v>0</v>
      </c>
      <c r="E15">
        <v>5</v>
      </c>
      <c r="F15">
        <v>0</v>
      </c>
      <c r="G15">
        <f t="shared" si="2"/>
        <v>5</v>
      </c>
      <c r="H15">
        <f t="shared" si="3"/>
        <v>0.21459227467811159</v>
      </c>
      <c r="J15">
        <f t="shared" si="4"/>
        <v>5</v>
      </c>
      <c r="K15">
        <f t="shared" si="5"/>
        <v>99.836387434554979</v>
      </c>
      <c r="M15" t="s">
        <v>38</v>
      </c>
      <c r="N15">
        <f t="shared" si="0"/>
        <v>0</v>
      </c>
      <c r="O15">
        <f t="shared" si="7"/>
        <v>2325</v>
      </c>
      <c r="P15">
        <f t="shared" si="6"/>
        <v>99.785407725321889</v>
      </c>
    </row>
    <row r="16" spans="1:16">
      <c r="A16" t="s">
        <v>17</v>
      </c>
      <c r="B16">
        <v>2000</v>
      </c>
      <c r="C16">
        <f t="shared" si="1"/>
        <v>3.3010299956639813</v>
      </c>
      <c r="D16">
        <v>0</v>
      </c>
      <c r="E16">
        <v>5</v>
      </c>
      <c r="F16">
        <v>0</v>
      </c>
      <c r="G16">
        <f t="shared" si="2"/>
        <v>5</v>
      </c>
      <c r="H16">
        <f t="shared" si="3"/>
        <v>0.21459227467811159</v>
      </c>
      <c r="J16">
        <f t="shared" si="4"/>
        <v>5</v>
      </c>
      <c r="K16">
        <f t="shared" si="5"/>
        <v>99.836387434554979</v>
      </c>
      <c r="M16" t="s">
        <v>39</v>
      </c>
      <c r="N16">
        <f t="shared" si="0"/>
        <v>1</v>
      </c>
      <c r="O16">
        <f t="shared" si="7"/>
        <v>2326</v>
      </c>
      <c r="P16">
        <f t="shared" si="6"/>
        <v>99.828326180257505</v>
      </c>
    </row>
    <row r="17" spans="1:16">
      <c r="A17" t="s">
        <v>18</v>
      </c>
      <c r="B17">
        <v>4000</v>
      </c>
      <c r="C17">
        <f t="shared" si="1"/>
        <v>3.6020599913279625</v>
      </c>
      <c r="D17">
        <v>0</v>
      </c>
      <c r="E17">
        <v>4</v>
      </c>
      <c r="F17">
        <v>0</v>
      </c>
      <c r="G17">
        <f t="shared" si="2"/>
        <v>4</v>
      </c>
      <c r="H17">
        <f t="shared" si="3"/>
        <v>0.17167381974248927</v>
      </c>
      <c r="J17">
        <f t="shared" si="4"/>
        <v>4</v>
      </c>
      <c r="K17">
        <f t="shared" si="5"/>
        <v>99.869109947643977</v>
      </c>
      <c r="M17" t="s">
        <v>43</v>
      </c>
      <c r="N17">
        <f t="shared" si="0"/>
        <v>2</v>
      </c>
      <c r="O17">
        <f t="shared" si="7"/>
        <v>2328</v>
      </c>
      <c r="P17">
        <f t="shared" si="6"/>
        <v>99.914163090128753</v>
      </c>
    </row>
    <row r="18" spans="1:16">
      <c r="A18" t="s">
        <v>19</v>
      </c>
      <c r="B18">
        <v>8000</v>
      </c>
      <c r="C18">
        <f t="shared" si="1"/>
        <v>3.9030899869919438</v>
      </c>
      <c r="D18">
        <v>0</v>
      </c>
      <c r="E18">
        <v>2</v>
      </c>
      <c r="F18">
        <v>0</v>
      </c>
      <c r="G18">
        <f t="shared" si="2"/>
        <v>2</v>
      </c>
      <c r="H18">
        <f t="shared" si="3"/>
        <v>8.5836909871244635E-2</v>
      </c>
      <c r="J18">
        <f t="shared" si="4"/>
        <v>2</v>
      </c>
      <c r="K18">
        <f t="shared" si="5"/>
        <v>99.934554973821989</v>
      </c>
      <c r="M18" t="s">
        <v>42</v>
      </c>
      <c r="N18">
        <f t="shared" si="0"/>
        <v>1</v>
      </c>
      <c r="O18">
        <f t="shared" si="7"/>
        <v>2329</v>
      </c>
      <c r="P18">
        <f t="shared" si="6"/>
        <v>99.957081545064383</v>
      </c>
    </row>
    <row r="19" spans="1:16">
      <c r="A19" t="s">
        <v>20</v>
      </c>
      <c r="B19">
        <v>14000</v>
      </c>
      <c r="C19">
        <f t="shared" si="1"/>
        <v>4.1461280356782382</v>
      </c>
      <c r="D19">
        <v>0</v>
      </c>
      <c r="E19">
        <v>1</v>
      </c>
      <c r="F19">
        <v>0</v>
      </c>
      <c r="G19">
        <f t="shared" si="2"/>
        <v>1</v>
      </c>
      <c r="H19">
        <f t="shared" si="3"/>
        <v>4.2918454935622317E-2</v>
      </c>
      <c r="J19">
        <f t="shared" si="4"/>
        <v>1</v>
      </c>
      <c r="K19">
        <f t="shared" si="5"/>
        <v>99.967277486911001</v>
      </c>
      <c r="M19" t="s">
        <v>41</v>
      </c>
      <c r="N19">
        <f t="shared" si="0"/>
        <v>1</v>
      </c>
      <c r="O19">
        <f t="shared" si="7"/>
        <v>2330</v>
      </c>
      <c r="P19">
        <f t="shared" si="6"/>
        <v>100</v>
      </c>
    </row>
    <row r="20" spans="1:16">
      <c r="A20" t="s">
        <v>21</v>
      </c>
      <c r="B20">
        <v>15000</v>
      </c>
      <c r="C20">
        <f t="shared" si="1"/>
        <v>4.1760912590556813</v>
      </c>
      <c r="D20">
        <v>0</v>
      </c>
      <c r="E20">
        <v>0</v>
      </c>
      <c r="F20">
        <v>0</v>
      </c>
      <c r="G20">
        <f t="shared" si="2"/>
        <v>0</v>
      </c>
      <c r="H20">
        <f t="shared" si="3"/>
        <v>0</v>
      </c>
      <c r="J20">
        <f t="shared" si="4"/>
        <v>0</v>
      </c>
      <c r="K20">
        <f t="shared" si="5"/>
        <v>100</v>
      </c>
      <c r="M20" t="s">
        <v>40</v>
      </c>
      <c r="N20">
        <f t="shared" si="0"/>
        <v>0</v>
      </c>
      <c r="O20">
        <f t="shared" si="7"/>
        <v>2330</v>
      </c>
      <c r="P20">
        <f t="shared" si="6"/>
        <v>100</v>
      </c>
    </row>
    <row r="21" spans="1:16">
      <c r="H21">
        <f t="shared" si="3"/>
        <v>0</v>
      </c>
      <c r="J21">
        <f t="shared" si="4"/>
        <v>0</v>
      </c>
      <c r="K21">
        <f t="shared" si="5"/>
        <v>100</v>
      </c>
    </row>
    <row r="22" spans="1:16">
      <c r="N22">
        <f>SUM(N3:N20)</f>
        <v>2330</v>
      </c>
    </row>
    <row r="23" spans="1:16" ht="23">
      <c r="A23" s="1" t="s">
        <v>47</v>
      </c>
    </row>
    <row r="24" spans="1:16">
      <c r="A24" t="s">
        <v>48</v>
      </c>
    </row>
    <row r="28" spans="1:16" ht="23">
      <c r="M28" s="1"/>
    </row>
  </sheetData>
  <pageMargins left="0.7" right="0.7" top="0.75" bottom="0.75" header="0.3" footer="0.3"/>
  <pageSetup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topLeftCell="M1" workbookViewId="0">
      <selection activeCell="N4" sqref="N4:N6"/>
    </sheetView>
  </sheetViews>
  <sheetFormatPr baseColWidth="10" defaultColWidth="8.83203125" defaultRowHeight="14" x14ac:dyDescent="0"/>
  <cols>
    <col min="1" max="1" width="64.5" bestFit="1" customWidth="1"/>
    <col min="2" max="2" width="6.33203125" customWidth="1"/>
    <col min="4" max="4" width="8.33203125" customWidth="1"/>
    <col min="5" max="5" width="6.6640625" customWidth="1"/>
    <col min="6" max="6" width="9.6640625" hidden="1" customWidth="1"/>
    <col min="7" max="7" width="5.83203125" customWidth="1"/>
    <col min="8" max="8" width="10.1640625" customWidth="1"/>
    <col min="9" max="9" width="2.83203125" customWidth="1"/>
    <col min="10" max="10" width="5.6640625" customWidth="1"/>
    <col min="13" max="13" width="72.33203125" customWidth="1"/>
  </cols>
  <sheetData>
    <row r="1" spans="1:16">
      <c r="A1" t="s">
        <v>12</v>
      </c>
      <c r="D1" t="s">
        <v>49</v>
      </c>
      <c r="E1" t="s">
        <v>14</v>
      </c>
      <c r="F1" t="s">
        <v>22</v>
      </c>
      <c r="G1" t="s">
        <v>23</v>
      </c>
    </row>
    <row r="2" spans="1:16">
      <c r="B2" t="s">
        <v>11</v>
      </c>
      <c r="D2" t="s">
        <v>10</v>
      </c>
      <c r="H2" t="s">
        <v>9</v>
      </c>
      <c r="N2" t="s">
        <v>44</v>
      </c>
      <c r="O2" t="s">
        <v>46</v>
      </c>
      <c r="P2" t="s">
        <v>45</v>
      </c>
    </row>
    <row r="3" spans="1:16">
      <c r="A3" t="s">
        <v>24</v>
      </c>
      <c r="B3">
        <v>0.1</v>
      </c>
      <c r="C3">
        <f>LOG10(B3)</f>
        <v>-1</v>
      </c>
      <c r="D3">
        <v>5475</v>
      </c>
      <c r="G3">
        <f>F3+E3+D3</f>
        <v>5475</v>
      </c>
      <c r="H3">
        <v>100</v>
      </c>
      <c r="J3">
        <v>3056</v>
      </c>
      <c r="K3">
        <f>100-100</f>
        <v>0</v>
      </c>
      <c r="M3" t="s">
        <v>26</v>
      </c>
      <c r="N3">
        <f t="shared" ref="N3:N22" si="0">G3-G4</f>
        <v>1382</v>
      </c>
      <c r="O3">
        <f>N3</f>
        <v>1382</v>
      </c>
      <c r="P3">
        <f t="shared" ref="P3:P19" si="1">O3*100/O$23</f>
        <v>25.24200913242009</v>
      </c>
    </row>
    <row r="4" spans="1:16">
      <c r="A4" t="s">
        <v>25</v>
      </c>
      <c r="B4">
        <v>1</v>
      </c>
      <c r="C4">
        <f t="shared" ref="C4:C23" si="2">LOG10(B4)</f>
        <v>0</v>
      </c>
      <c r="D4">
        <v>4093</v>
      </c>
      <c r="G4">
        <f t="shared" ref="G4:G20" si="3">F4+E4+D4</f>
        <v>4093</v>
      </c>
      <c r="H4">
        <f t="shared" ref="H4:H23" si="4">G4*100/G$3</f>
        <v>74.757990867579906</v>
      </c>
      <c r="J4">
        <f>G4</f>
        <v>4093</v>
      </c>
      <c r="K4">
        <f>100-J4*100/J$3</f>
        <v>-33.93324607329842</v>
      </c>
      <c r="M4" t="s">
        <v>27</v>
      </c>
      <c r="N4">
        <f t="shared" si="0"/>
        <v>1332</v>
      </c>
      <c r="O4">
        <f>O3+N4</f>
        <v>2714</v>
      </c>
      <c r="P4">
        <f t="shared" si="1"/>
        <v>49.570776255707763</v>
      </c>
    </row>
    <row r="5" spans="1:16">
      <c r="A5" t="s">
        <v>0</v>
      </c>
      <c r="B5">
        <v>10</v>
      </c>
      <c r="C5">
        <f t="shared" si="2"/>
        <v>1</v>
      </c>
      <c r="D5">
        <v>2761</v>
      </c>
      <c r="G5">
        <f t="shared" si="3"/>
        <v>2761</v>
      </c>
      <c r="H5">
        <f t="shared" si="4"/>
        <v>50.429223744292237</v>
      </c>
      <c r="J5">
        <f t="shared" ref="J5:J21" si="5">G5</f>
        <v>2761</v>
      </c>
      <c r="K5">
        <f t="shared" ref="K5:K21" si="6">100-J5*100/J$3</f>
        <v>9.6531413612565444</v>
      </c>
      <c r="M5" t="s">
        <v>28</v>
      </c>
      <c r="N5">
        <f t="shared" si="0"/>
        <v>810</v>
      </c>
      <c r="O5">
        <f>O4+N5</f>
        <v>3524</v>
      </c>
      <c r="P5">
        <f t="shared" si="1"/>
        <v>64.365296803652967</v>
      </c>
    </row>
    <row r="6" spans="1:16">
      <c r="A6" t="s">
        <v>1</v>
      </c>
      <c r="B6">
        <v>20</v>
      </c>
      <c r="C6">
        <f t="shared" si="2"/>
        <v>1.3010299956639813</v>
      </c>
      <c r="D6">
        <v>1951</v>
      </c>
      <c r="G6">
        <f t="shared" si="3"/>
        <v>1951</v>
      </c>
      <c r="H6">
        <f t="shared" si="4"/>
        <v>35.634703196347033</v>
      </c>
      <c r="J6">
        <f t="shared" si="5"/>
        <v>1951</v>
      </c>
      <c r="K6">
        <f t="shared" si="6"/>
        <v>36.158376963350783</v>
      </c>
      <c r="M6" t="s">
        <v>29</v>
      </c>
      <c r="N6">
        <f t="shared" si="0"/>
        <v>596</v>
      </c>
      <c r="O6">
        <f>O5+N6</f>
        <v>4120</v>
      </c>
      <c r="P6">
        <f t="shared" si="1"/>
        <v>75.251141552511413</v>
      </c>
    </row>
    <row r="7" spans="1:16">
      <c r="A7" t="s">
        <v>2</v>
      </c>
      <c r="B7">
        <v>30</v>
      </c>
      <c r="C7">
        <f t="shared" si="2"/>
        <v>1.4771212547196624</v>
      </c>
      <c r="D7">
        <v>1355</v>
      </c>
      <c r="G7">
        <f t="shared" si="3"/>
        <v>1355</v>
      </c>
      <c r="H7">
        <f t="shared" si="4"/>
        <v>24.748858447488583</v>
      </c>
      <c r="J7">
        <f t="shared" si="5"/>
        <v>1355</v>
      </c>
      <c r="K7">
        <f t="shared" si="6"/>
        <v>55.660994764397905</v>
      </c>
      <c r="M7" t="s">
        <v>30</v>
      </c>
      <c r="N7">
        <f t="shared" si="0"/>
        <v>366</v>
      </c>
      <c r="O7">
        <f t="shared" ref="O7:O22" si="7">O6+N7</f>
        <v>4486</v>
      </c>
      <c r="P7">
        <f t="shared" si="1"/>
        <v>81.936073059360737</v>
      </c>
    </row>
    <row r="8" spans="1:16">
      <c r="A8" t="s">
        <v>3</v>
      </c>
      <c r="B8">
        <v>40</v>
      </c>
      <c r="C8">
        <f t="shared" si="2"/>
        <v>1.6020599913279623</v>
      </c>
      <c r="D8">
        <v>989</v>
      </c>
      <c r="G8">
        <f t="shared" si="3"/>
        <v>989</v>
      </c>
      <c r="H8">
        <f t="shared" si="4"/>
        <v>18.06392694063927</v>
      </c>
      <c r="J8">
        <f t="shared" si="5"/>
        <v>989</v>
      </c>
      <c r="K8">
        <f t="shared" si="6"/>
        <v>67.637434554973822</v>
      </c>
      <c r="M8" t="s">
        <v>31</v>
      </c>
      <c r="N8">
        <f t="shared" si="0"/>
        <v>231</v>
      </c>
      <c r="O8">
        <f t="shared" si="7"/>
        <v>4717</v>
      </c>
      <c r="P8">
        <f t="shared" si="1"/>
        <v>86.155251141552512</v>
      </c>
    </row>
    <row r="9" spans="1:16">
      <c r="A9" t="s">
        <v>4</v>
      </c>
      <c r="B9">
        <v>50</v>
      </c>
      <c r="C9">
        <f t="shared" si="2"/>
        <v>1.6989700043360187</v>
      </c>
      <c r="D9">
        <v>758</v>
      </c>
      <c r="G9">
        <f t="shared" si="3"/>
        <v>758</v>
      </c>
      <c r="H9">
        <f t="shared" si="4"/>
        <v>13.844748858447488</v>
      </c>
      <c r="J9">
        <f t="shared" si="5"/>
        <v>758</v>
      </c>
      <c r="K9">
        <f t="shared" si="6"/>
        <v>75.196335078534034</v>
      </c>
      <c r="M9" t="s">
        <v>32</v>
      </c>
      <c r="N9">
        <f t="shared" si="0"/>
        <v>186</v>
      </c>
      <c r="O9">
        <f t="shared" si="7"/>
        <v>4903</v>
      </c>
      <c r="P9">
        <f t="shared" si="1"/>
        <v>89.552511415525117</v>
      </c>
    </row>
    <row r="10" spans="1:16">
      <c r="A10" t="s">
        <v>5</v>
      </c>
      <c r="B10">
        <v>60</v>
      </c>
      <c r="C10">
        <f t="shared" si="2"/>
        <v>1.7781512503836436</v>
      </c>
      <c r="D10">
        <v>572</v>
      </c>
      <c r="G10">
        <f t="shared" si="3"/>
        <v>572</v>
      </c>
      <c r="H10">
        <f t="shared" si="4"/>
        <v>10.447488584474886</v>
      </c>
      <c r="J10">
        <f t="shared" si="5"/>
        <v>572</v>
      </c>
      <c r="K10">
        <f t="shared" si="6"/>
        <v>81.282722513088999</v>
      </c>
      <c r="M10" t="s">
        <v>33</v>
      </c>
      <c r="N10">
        <f t="shared" si="0"/>
        <v>97</v>
      </c>
      <c r="O10">
        <f t="shared" si="7"/>
        <v>5000</v>
      </c>
      <c r="P10">
        <f t="shared" si="1"/>
        <v>91.324200913242009</v>
      </c>
    </row>
    <row r="11" spans="1:16">
      <c r="A11" t="s">
        <v>6</v>
      </c>
      <c r="B11">
        <v>70</v>
      </c>
      <c r="C11">
        <f t="shared" si="2"/>
        <v>1.8450980400142569</v>
      </c>
      <c r="D11">
        <v>475</v>
      </c>
      <c r="G11">
        <f t="shared" si="3"/>
        <v>475</v>
      </c>
      <c r="H11">
        <f t="shared" si="4"/>
        <v>8.6757990867579906</v>
      </c>
      <c r="J11">
        <f t="shared" si="5"/>
        <v>475</v>
      </c>
      <c r="K11">
        <f t="shared" si="6"/>
        <v>84.456806282722511</v>
      </c>
      <c r="M11" t="s">
        <v>61</v>
      </c>
      <c r="N11">
        <f t="shared" si="0"/>
        <v>204</v>
      </c>
      <c r="O11">
        <f t="shared" si="7"/>
        <v>5204</v>
      </c>
      <c r="P11">
        <f t="shared" si="1"/>
        <v>95.050228310502277</v>
      </c>
    </row>
    <row r="12" spans="1:16">
      <c r="A12" t="s">
        <v>7</v>
      </c>
      <c r="B12">
        <v>100</v>
      </c>
      <c r="C12">
        <f t="shared" si="2"/>
        <v>2</v>
      </c>
      <c r="D12">
        <v>271</v>
      </c>
      <c r="G12">
        <f t="shared" si="3"/>
        <v>271</v>
      </c>
      <c r="H12">
        <f t="shared" si="4"/>
        <v>4.9497716894977168</v>
      </c>
      <c r="J12">
        <f t="shared" si="5"/>
        <v>271</v>
      </c>
      <c r="K12">
        <f t="shared" si="6"/>
        <v>91.132198952879577</v>
      </c>
      <c r="M12" t="s">
        <v>60</v>
      </c>
      <c r="N12">
        <f t="shared" si="0"/>
        <v>203</v>
      </c>
      <c r="O12">
        <f t="shared" si="7"/>
        <v>5407</v>
      </c>
      <c r="P12">
        <f t="shared" si="1"/>
        <v>98.757990867579906</v>
      </c>
    </row>
    <row r="13" spans="1:16">
      <c r="A13" t="s">
        <v>51</v>
      </c>
      <c r="B13">
        <v>250</v>
      </c>
      <c r="C13">
        <f t="shared" si="2"/>
        <v>2.3979400086720375</v>
      </c>
      <c r="D13">
        <v>68</v>
      </c>
      <c r="G13">
        <f t="shared" si="3"/>
        <v>68</v>
      </c>
      <c r="H13">
        <f t="shared" si="4"/>
        <v>1.2420091324200913</v>
      </c>
      <c r="J13">
        <f t="shared" si="5"/>
        <v>68</v>
      </c>
      <c r="K13">
        <f t="shared" si="6"/>
        <v>97.774869109947645</v>
      </c>
      <c r="M13" t="s">
        <v>62</v>
      </c>
      <c r="N13">
        <f t="shared" si="0"/>
        <v>37</v>
      </c>
      <c r="O13">
        <f t="shared" si="7"/>
        <v>5444</v>
      </c>
      <c r="P13">
        <f t="shared" si="1"/>
        <v>99.433789954337897</v>
      </c>
    </row>
    <row r="14" spans="1:16">
      <c r="A14" t="s">
        <v>50</v>
      </c>
      <c r="B14">
        <v>500</v>
      </c>
      <c r="C14">
        <f t="shared" si="2"/>
        <v>2.6989700043360187</v>
      </c>
      <c r="D14">
        <v>31</v>
      </c>
      <c r="G14">
        <f t="shared" si="3"/>
        <v>31</v>
      </c>
      <c r="H14">
        <f t="shared" si="4"/>
        <v>0.56621004566210043</v>
      </c>
      <c r="J14">
        <f t="shared" si="5"/>
        <v>31</v>
      </c>
      <c r="K14">
        <f t="shared" si="6"/>
        <v>98.985602094240832</v>
      </c>
      <c r="M14" t="s">
        <v>63</v>
      </c>
      <c r="N14">
        <f t="shared" si="0"/>
        <v>12</v>
      </c>
      <c r="O14">
        <f t="shared" si="7"/>
        <v>5456</v>
      </c>
      <c r="P14">
        <f t="shared" si="1"/>
        <v>99.652968036529685</v>
      </c>
    </row>
    <row r="15" spans="1:16">
      <c r="A15" t="s">
        <v>16</v>
      </c>
      <c r="B15">
        <v>1000</v>
      </c>
      <c r="C15">
        <f t="shared" si="2"/>
        <v>3</v>
      </c>
      <c r="D15">
        <v>19</v>
      </c>
      <c r="G15">
        <f t="shared" si="3"/>
        <v>19</v>
      </c>
      <c r="H15">
        <f t="shared" si="4"/>
        <v>0.34703196347031962</v>
      </c>
      <c r="J15">
        <f t="shared" si="5"/>
        <v>19</v>
      </c>
      <c r="K15">
        <f t="shared" si="6"/>
        <v>99.3782722513089</v>
      </c>
      <c r="M15" t="s">
        <v>64</v>
      </c>
      <c r="N15">
        <f t="shared" si="0"/>
        <v>2</v>
      </c>
      <c r="O15">
        <f t="shared" si="7"/>
        <v>5458</v>
      </c>
      <c r="P15">
        <f t="shared" si="1"/>
        <v>99.689497716894977</v>
      </c>
    </row>
    <row r="16" spans="1:16">
      <c r="A16" t="s">
        <v>52</v>
      </c>
      <c r="B16">
        <v>2500</v>
      </c>
      <c r="C16">
        <f t="shared" si="2"/>
        <v>3.3979400086720375</v>
      </c>
      <c r="D16">
        <v>17</v>
      </c>
      <c r="G16">
        <f t="shared" si="3"/>
        <v>17</v>
      </c>
      <c r="H16">
        <f t="shared" si="4"/>
        <v>0.31050228310502281</v>
      </c>
      <c r="J16">
        <f t="shared" si="5"/>
        <v>17</v>
      </c>
      <c r="K16">
        <f t="shared" si="6"/>
        <v>99.443717277486911</v>
      </c>
      <c r="M16" t="s">
        <v>65</v>
      </c>
      <c r="N16">
        <f t="shared" si="0"/>
        <v>0</v>
      </c>
      <c r="O16">
        <f t="shared" si="7"/>
        <v>5458</v>
      </c>
      <c r="P16">
        <f t="shared" si="1"/>
        <v>99.689497716894977</v>
      </c>
    </row>
    <row r="17" spans="1:16">
      <c r="A17" t="s">
        <v>53</v>
      </c>
      <c r="B17">
        <v>5000</v>
      </c>
      <c r="C17">
        <f t="shared" si="2"/>
        <v>3.6989700043360187</v>
      </c>
      <c r="D17">
        <v>17</v>
      </c>
      <c r="G17">
        <f t="shared" si="3"/>
        <v>17</v>
      </c>
      <c r="H17">
        <f t="shared" si="4"/>
        <v>0.31050228310502281</v>
      </c>
      <c r="J17">
        <f t="shared" si="5"/>
        <v>17</v>
      </c>
      <c r="K17">
        <f t="shared" si="6"/>
        <v>99.443717277486911</v>
      </c>
      <c r="M17" t="s">
        <v>66</v>
      </c>
      <c r="N17">
        <f t="shared" si="0"/>
        <v>0</v>
      </c>
      <c r="O17">
        <f t="shared" si="7"/>
        <v>5458</v>
      </c>
      <c r="P17">
        <f t="shared" si="1"/>
        <v>99.689497716894977</v>
      </c>
    </row>
    <row r="18" spans="1:16">
      <c r="A18" t="s">
        <v>54</v>
      </c>
      <c r="B18">
        <v>10000</v>
      </c>
      <c r="C18">
        <f t="shared" si="2"/>
        <v>4</v>
      </c>
      <c r="D18">
        <v>17</v>
      </c>
      <c r="G18">
        <f t="shared" si="3"/>
        <v>17</v>
      </c>
      <c r="H18">
        <f t="shared" si="4"/>
        <v>0.31050228310502281</v>
      </c>
      <c r="J18">
        <f t="shared" si="5"/>
        <v>17</v>
      </c>
      <c r="K18">
        <f t="shared" si="6"/>
        <v>99.443717277486911</v>
      </c>
      <c r="M18" t="s">
        <v>67</v>
      </c>
      <c r="N18">
        <f t="shared" si="0"/>
        <v>3</v>
      </c>
      <c r="O18">
        <f t="shared" si="7"/>
        <v>5461</v>
      </c>
      <c r="P18">
        <f t="shared" si="1"/>
        <v>99.74429223744292</v>
      </c>
    </row>
    <row r="19" spans="1:16">
      <c r="A19" t="s">
        <v>55</v>
      </c>
      <c r="B19">
        <v>20000</v>
      </c>
      <c r="C19">
        <f t="shared" si="2"/>
        <v>4.3010299956639813</v>
      </c>
      <c r="D19">
        <v>14</v>
      </c>
      <c r="G19">
        <f t="shared" si="3"/>
        <v>14</v>
      </c>
      <c r="H19">
        <f t="shared" si="4"/>
        <v>0.25570776255707761</v>
      </c>
      <c r="J19">
        <f t="shared" si="5"/>
        <v>14</v>
      </c>
      <c r="K19">
        <f t="shared" si="6"/>
        <v>99.541884816753921</v>
      </c>
      <c r="M19" t="s">
        <v>68</v>
      </c>
      <c r="N19">
        <f t="shared" si="0"/>
        <v>0</v>
      </c>
      <c r="O19">
        <f t="shared" si="7"/>
        <v>5461</v>
      </c>
      <c r="P19">
        <f t="shared" si="1"/>
        <v>99.74429223744292</v>
      </c>
    </row>
    <row r="20" spans="1:16">
      <c r="A20" t="s">
        <v>56</v>
      </c>
      <c r="B20">
        <v>30000</v>
      </c>
      <c r="C20">
        <f t="shared" si="2"/>
        <v>4.4771212547196626</v>
      </c>
      <c r="D20">
        <v>14</v>
      </c>
      <c r="G20">
        <f t="shared" si="3"/>
        <v>14</v>
      </c>
      <c r="H20">
        <f t="shared" si="4"/>
        <v>0.25570776255707761</v>
      </c>
      <c r="J20">
        <f t="shared" si="5"/>
        <v>14</v>
      </c>
      <c r="K20">
        <f t="shared" si="6"/>
        <v>99.541884816753921</v>
      </c>
      <c r="M20" t="s">
        <v>69</v>
      </c>
      <c r="N20">
        <f t="shared" si="0"/>
        <v>4</v>
      </c>
      <c r="O20">
        <f t="shared" si="7"/>
        <v>5465</v>
      </c>
      <c r="P20">
        <f>O20*100/O$23</f>
        <v>99.817351598173516</v>
      </c>
    </row>
    <row r="21" spans="1:16">
      <c r="A21" t="s">
        <v>57</v>
      </c>
      <c r="B21">
        <v>40000</v>
      </c>
      <c r="C21">
        <f t="shared" si="2"/>
        <v>4.6020599913279625</v>
      </c>
      <c r="D21">
        <v>10</v>
      </c>
      <c r="G21">
        <f t="shared" ref="G21" si="8">F21+E21+D21</f>
        <v>10</v>
      </c>
      <c r="H21">
        <f t="shared" si="4"/>
        <v>0.18264840182648401</v>
      </c>
      <c r="J21">
        <f t="shared" si="5"/>
        <v>10</v>
      </c>
      <c r="K21">
        <f t="shared" si="6"/>
        <v>99.672774869109944</v>
      </c>
      <c r="M21" t="s">
        <v>71</v>
      </c>
      <c r="N21">
        <f t="shared" si="0"/>
        <v>9</v>
      </c>
      <c r="O21">
        <f t="shared" si="7"/>
        <v>5474</v>
      </c>
      <c r="P21">
        <f t="shared" ref="P21:P23" si="9">O21*100/O$23</f>
        <v>99.981735159817347</v>
      </c>
    </row>
    <row r="22" spans="1:16">
      <c r="A22" t="s">
        <v>58</v>
      </c>
      <c r="B22">
        <v>71000</v>
      </c>
      <c r="C22">
        <f t="shared" si="2"/>
        <v>4.8512583487190755</v>
      </c>
      <c r="D22">
        <v>1</v>
      </c>
      <c r="G22">
        <f t="shared" ref="G22:G23" si="10">F22+E22+D22</f>
        <v>1</v>
      </c>
      <c r="H22">
        <f t="shared" si="4"/>
        <v>1.8264840182648401E-2</v>
      </c>
      <c r="J22">
        <f t="shared" ref="J22:J23" si="11">G22</f>
        <v>1</v>
      </c>
      <c r="K22">
        <f t="shared" ref="K22:K23" si="12">100-J22*100/J$3</f>
        <v>99.967277486911001</v>
      </c>
      <c r="M22" t="s">
        <v>72</v>
      </c>
      <c r="N22">
        <f t="shared" si="0"/>
        <v>1</v>
      </c>
      <c r="O22">
        <f t="shared" si="7"/>
        <v>5475</v>
      </c>
      <c r="P22">
        <f t="shared" si="9"/>
        <v>100</v>
      </c>
    </row>
    <row r="23" spans="1:16">
      <c r="A23" t="s">
        <v>59</v>
      </c>
      <c r="B23">
        <v>72000</v>
      </c>
      <c r="C23">
        <f t="shared" si="2"/>
        <v>4.8573324964312681</v>
      </c>
      <c r="D23">
        <v>0</v>
      </c>
      <c r="G23">
        <f t="shared" si="10"/>
        <v>0</v>
      </c>
      <c r="H23">
        <f t="shared" si="4"/>
        <v>0</v>
      </c>
      <c r="J23">
        <f t="shared" si="11"/>
        <v>0</v>
      </c>
      <c r="K23">
        <f t="shared" si="12"/>
        <v>100</v>
      </c>
      <c r="M23" t="s">
        <v>70</v>
      </c>
      <c r="N23">
        <f t="shared" ref="N23" si="13">G23-G24</f>
        <v>0</v>
      </c>
      <c r="O23">
        <f t="shared" ref="O23" si="14">O22+N23</f>
        <v>5475</v>
      </c>
      <c r="P23">
        <f t="shared" si="9"/>
        <v>100</v>
      </c>
    </row>
    <row r="25" spans="1:16">
      <c r="A25">
        <v>0.1</v>
      </c>
      <c r="B25">
        <f>LOG10(A25)</f>
        <v>-1</v>
      </c>
      <c r="C25">
        <v>5475</v>
      </c>
      <c r="D25">
        <f>C25</f>
        <v>5475</v>
      </c>
      <c r="E25" t="e">
        <f t="shared" ref="E25:E41" si="15">D25*100/D$23</f>
        <v>#DIV/0!</v>
      </c>
      <c r="N25">
        <f>SUM(N3:N23)</f>
        <v>5475</v>
      </c>
    </row>
    <row r="26" spans="1:16">
      <c r="A26">
        <v>1</v>
      </c>
      <c r="B26">
        <f t="shared" ref="B26:B45" si="16">LOG10(A26)</f>
        <v>0</v>
      </c>
      <c r="C26">
        <v>4093</v>
      </c>
      <c r="D26">
        <f>D25+C26</f>
        <v>9568</v>
      </c>
      <c r="E26" t="e">
        <f t="shared" si="15"/>
        <v>#DIV/0!</v>
      </c>
    </row>
    <row r="27" spans="1:16">
      <c r="A27">
        <v>10</v>
      </c>
      <c r="B27">
        <f t="shared" si="16"/>
        <v>1</v>
      </c>
      <c r="C27">
        <v>2761</v>
      </c>
      <c r="D27">
        <f>D26+C27</f>
        <v>12329</v>
      </c>
      <c r="E27" t="e">
        <f t="shared" si="15"/>
        <v>#DIV/0!</v>
      </c>
    </row>
    <row r="28" spans="1:16">
      <c r="A28">
        <v>20</v>
      </c>
      <c r="B28">
        <f t="shared" si="16"/>
        <v>1.3010299956639813</v>
      </c>
      <c r="C28">
        <v>1951</v>
      </c>
      <c r="D28">
        <f>D27+C28</f>
        <v>14280</v>
      </c>
      <c r="E28" t="e">
        <f t="shared" si="15"/>
        <v>#DIV/0!</v>
      </c>
    </row>
    <row r="29" spans="1:16">
      <c r="A29">
        <v>30</v>
      </c>
      <c r="B29">
        <f t="shared" si="16"/>
        <v>1.4771212547196624</v>
      </c>
      <c r="C29">
        <v>1355</v>
      </c>
      <c r="D29">
        <f t="shared" ref="D29:D45" si="17">D28+C29</f>
        <v>15635</v>
      </c>
      <c r="E29" t="e">
        <f t="shared" si="15"/>
        <v>#DIV/0!</v>
      </c>
    </row>
    <row r="30" spans="1:16">
      <c r="A30">
        <v>40</v>
      </c>
      <c r="B30">
        <f t="shared" si="16"/>
        <v>1.6020599913279623</v>
      </c>
      <c r="C30">
        <v>989</v>
      </c>
      <c r="D30">
        <f t="shared" si="17"/>
        <v>16624</v>
      </c>
      <c r="E30" t="e">
        <f t="shared" si="15"/>
        <v>#DIV/0!</v>
      </c>
    </row>
    <row r="31" spans="1:16">
      <c r="A31">
        <v>50</v>
      </c>
      <c r="B31">
        <f t="shared" si="16"/>
        <v>1.6989700043360187</v>
      </c>
      <c r="C31">
        <v>758</v>
      </c>
      <c r="D31">
        <f t="shared" si="17"/>
        <v>17382</v>
      </c>
      <c r="E31" t="e">
        <f t="shared" si="15"/>
        <v>#DIV/0!</v>
      </c>
    </row>
    <row r="32" spans="1:16">
      <c r="A32">
        <v>60</v>
      </c>
      <c r="B32">
        <f t="shared" si="16"/>
        <v>1.7781512503836436</v>
      </c>
      <c r="C32">
        <v>572</v>
      </c>
      <c r="D32">
        <f t="shared" si="17"/>
        <v>17954</v>
      </c>
      <c r="E32" t="e">
        <f t="shared" si="15"/>
        <v>#DIV/0!</v>
      </c>
    </row>
    <row r="33" spans="1:5">
      <c r="A33">
        <v>70</v>
      </c>
      <c r="B33">
        <f t="shared" si="16"/>
        <v>1.8450980400142569</v>
      </c>
      <c r="C33">
        <v>475</v>
      </c>
      <c r="D33">
        <f t="shared" si="17"/>
        <v>18429</v>
      </c>
      <c r="E33" t="e">
        <f t="shared" si="15"/>
        <v>#DIV/0!</v>
      </c>
    </row>
    <row r="34" spans="1:5">
      <c r="A34">
        <v>100</v>
      </c>
      <c r="B34">
        <f t="shared" si="16"/>
        <v>2</v>
      </c>
      <c r="C34">
        <v>271</v>
      </c>
      <c r="D34">
        <f t="shared" si="17"/>
        <v>18700</v>
      </c>
      <c r="E34" t="e">
        <f t="shared" si="15"/>
        <v>#DIV/0!</v>
      </c>
    </row>
    <row r="35" spans="1:5">
      <c r="A35">
        <v>250</v>
      </c>
      <c r="B35">
        <f t="shared" si="16"/>
        <v>2.3979400086720375</v>
      </c>
      <c r="C35">
        <v>68</v>
      </c>
      <c r="D35">
        <f t="shared" si="17"/>
        <v>18768</v>
      </c>
      <c r="E35" t="e">
        <f t="shared" si="15"/>
        <v>#DIV/0!</v>
      </c>
    </row>
    <row r="36" spans="1:5">
      <c r="A36">
        <v>500</v>
      </c>
      <c r="B36">
        <f t="shared" si="16"/>
        <v>2.6989700043360187</v>
      </c>
      <c r="C36">
        <v>31</v>
      </c>
      <c r="D36">
        <f t="shared" si="17"/>
        <v>18799</v>
      </c>
      <c r="E36" t="e">
        <f t="shared" si="15"/>
        <v>#DIV/0!</v>
      </c>
    </row>
    <row r="37" spans="1:5">
      <c r="A37">
        <v>1000</v>
      </c>
      <c r="B37">
        <f t="shared" si="16"/>
        <v>3</v>
      </c>
      <c r="C37">
        <v>19</v>
      </c>
      <c r="D37">
        <f t="shared" si="17"/>
        <v>18818</v>
      </c>
      <c r="E37" t="e">
        <f t="shared" si="15"/>
        <v>#DIV/0!</v>
      </c>
    </row>
    <row r="38" spans="1:5">
      <c r="A38">
        <v>2500</v>
      </c>
      <c r="B38">
        <f t="shared" si="16"/>
        <v>3.3979400086720375</v>
      </c>
      <c r="C38">
        <v>17</v>
      </c>
      <c r="D38">
        <f t="shared" si="17"/>
        <v>18835</v>
      </c>
      <c r="E38" t="e">
        <f t="shared" si="15"/>
        <v>#DIV/0!</v>
      </c>
    </row>
    <row r="39" spans="1:5">
      <c r="A39">
        <v>5000</v>
      </c>
      <c r="B39">
        <f t="shared" si="16"/>
        <v>3.6989700043360187</v>
      </c>
      <c r="C39">
        <v>17</v>
      </c>
      <c r="D39">
        <f t="shared" si="17"/>
        <v>18852</v>
      </c>
      <c r="E39" t="e">
        <f t="shared" si="15"/>
        <v>#DIV/0!</v>
      </c>
    </row>
    <row r="40" spans="1:5">
      <c r="A40">
        <v>10000</v>
      </c>
      <c r="B40">
        <f t="shared" si="16"/>
        <v>4</v>
      </c>
      <c r="C40">
        <v>17</v>
      </c>
      <c r="D40">
        <f t="shared" si="17"/>
        <v>18869</v>
      </c>
      <c r="E40" t="e">
        <f t="shared" si="15"/>
        <v>#DIV/0!</v>
      </c>
    </row>
    <row r="41" spans="1:5">
      <c r="A41">
        <v>20000</v>
      </c>
      <c r="B41">
        <f t="shared" si="16"/>
        <v>4.3010299956639813</v>
      </c>
      <c r="C41">
        <v>14</v>
      </c>
      <c r="D41">
        <f t="shared" si="17"/>
        <v>18883</v>
      </c>
      <c r="E41" t="e">
        <f t="shared" si="15"/>
        <v>#DIV/0!</v>
      </c>
    </row>
    <row r="42" spans="1:5">
      <c r="A42">
        <v>30000</v>
      </c>
      <c r="B42">
        <f t="shared" si="16"/>
        <v>4.4771212547196626</v>
      </c>
      <c r="C42">
        <v>14</v>
      </c>
      <c r="D42">
        <f t="shared" si="17"/>
        <v>18897</v>
      </c>
      <c r="E42" t="e">
        <f>D42*100/D$23</f>
        <v>#DIV/0!</v>
      </c>
    </row>
    <row r="43" spans="1:5">
      <c r="A43">
        <v>40000</v>
      </c>
      <c r="B43">
        <f t="shared" si="16"/>
        <v>4.6020599913279625</v>
      </c>
      <c r="C43">
        <v>10</v>
      </c>
      <c r="D43">
        <f t="shared" si="17"/>
        <v>18907</v>
      </c>
      <c r="E43" t="e">
        <f t="shared" ref="E43:E45" si="18">D43*100/D$23</f>
        <v>#DIV/0!</v>
      </c>
    </row>
    <row r="44" spans="1:5">
      <c r="A44">
        <v>71000</v>
      </c>
      <c r="B44">
        <f t="shared" si="16"/>
        <v>4.8512583487190755</v>
      </c>
      <c r="C44">
        <v>1</v>
      </c>
      <c r="D44">
        <f t="shared" si="17"/>
        <v>18908</v>
      </c>
      <c r="E44" t="e">
        <f t="shared" si="18"/>
        <v>#DIV/0!</v>
      </c>
    </row>
    <row r="45" spans="1:5">
      <c r="A45">
        <v>72000</v>
      </c>
      <c r="B45">
        <f t="shared" si="16"/>
        <v>4.8573324964312681</v>
      </c>
      <c r="C45">
        <v>0</v>
      </c>
      <c r="D45">
        <f t="shared" si="17"/>
        <v>18908</v>
      </c>
      <c r="E45" t="e">
        <f t="shared" si="18"/>
        <v>#DIV/0!</v>
      </c>
    </row>
  </sheetData>
  <pageMargins left="0.7" right="0.7" top="0.75" bottom="0.75" header="0.3" footer="0.3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submitter-sc</dc:creator>
  <cp:lastModifiedBy>Youngkyoon Suh</cp:lastModifiedBy>
  <cp:lastPrinted>2013-11-30T17:49:28Z</cp:lastPrinted>
  <dcterms:created xsi:type="dcterms:W3CDTF">2013-11-27T06:09:37Z</dcterms:created>
  <dcterms:modified xsi:type="dcterms:W3CDTF">2017-01-23T06:26:30Z</dcterms:modified>
</cp:coreProperties>
</file>