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<sst xmlns="http://schemas.openxmlformats.org/spreadsheetml/2006/main" uniqueCount="58">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</sst>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17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17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17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17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17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17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17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17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17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17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17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17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17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17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17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17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17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17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17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17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17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17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17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17">
        <f>TRIM(A55)</f>
        <v/>
      </c>
    </row>
    <row r="57" spans="1:52">
      <c r="A57" s="18" t="s">
        <v>51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SUMIFS(Estimates!I2:I56,Estimates!B2:B56,"=1")</f>
        <v/>
      </c>
      <c r="J57" s="19">
        <f>SUMIFS(Estimates!J2:J56,Estimates!B2:B56,"=1")</f>
        <v/>
      </c>
      <c r="K57" s="19">
        <f>SUMIFS(Estimates!K2:K56,Estimates!B2:B56,"=1")</f>
        <v/>
      </c>
      <c r="L57" s="18" t="s"/>
      <c r="M57" s="19">
        <f>SUMIFS(Estimates!M2:M56,Estimates!B2:B56,"=1")</f>
        <v/>
      </c>
      <c r="N57" s="19">
        <f>SUMIFS(Estimates!N2:N56,Estimates!B2:B56,"=1")</f>
        <v/>
      </c>
      <c r="O57" s="19">
        <f>SUMIFS(Estimates!O2:O56,Estimates!B2:B56,"=1")</f>
        <v/>
      </c>
    </row>
    <row r="59" spans="1:52">
      <c r="A59" s="18" t="s">
        <v>52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SUMIFS(Estimates!I2:I56,Estimates!B2:B56,"=0",Estimates!P2:P56,"(adm)")</f>
        <v/>
      </c>
      <c r="J59" s="19">
        <f>SUMIFS(Estimates!J2:J56,Estimates!B2:B56,"=0",Estimates!P2:P56,"(adm)")</f>
        <v/>
      </c>
      <c r="K59" s="19">
        <f>SUMIFS(Estimates!K2:K56,Estimates!B2:B56,"=0",Estimates!P2:P56,"(adm)")</f>
        <v/>
      </c>
      <c r="M59" s="19">
        <f>(I59+4*J59+K59)/6</f>
        <v/>
      </c>
      <c r="N59" s="20">
        <f>(M59/Estimates!M57)</f>
        <v/>
      </c>
      <c r="P59" s="2">
        <f>IF(N59&gt;0, 1, 0)</f>
        <v/>
      </c>
    </row>
    <row r="60" spans="1:52">
      <c r="A60" s="18" t="s">
        <v>53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SUMIFS(Estimates!I2:I56,Estimates!B2:B56,"=0",Estimates!P2:P56,"(analysis)")</f>
        <v/>
      </c>
      <c r="J60" s="19">
        <f>SUMIFS(Estimates!J2:J56,Estimates!B2:B56,"=0",Estimates!P2:P56,"(analysis)")</f>
        <v/>
      </c>
      <c r="K60" s="19">
        <f>SUMIFS(Estimates!K2:K56,Estimates!B2:B56,"=0",Estimates!P2:P56,"(analysis)")</f>
        <v/>
      </c>
      <c r="M60" s="19">
        <f>(I60+4*J60+K60)/6</f>
        <v/>
      </c>
      <c r="N60" s="20">
        <f>(M60/Estimates!M57)</f>
        <v/>
      </c>
      <c r="P60" s="2">
        <f>IF(N60&gt;0, 1, 0)</f>
        <v/>
      </c>
    </row>
    <row r="61" spans="1:52">
      <c r="A61" s="18" t="s">
        <v>54</v>
      </c>
      <c r="B61" s="18" t="s"/>
      <c r="C61" s="18" t="s"/>
      <c r="D61" s="18" t="s"/>
      <c r="E61" s="18" t="s"/>
      <c r="F61" s="18" t="s"/>
      <c r="G61" s="18" t="s"/>
      <c r="H61" s="18" t="s"/>
      <c r="I61" s="19">
        <f>SUMIFS(Estimates!I2:I56,Estimates!B2:B56,"=0",Estimates!P2:P56,"(coding)")</f>
        <v/>
      </c>
      <c r="J61" s="19">
        <f>SUMIFS(Estimates!J2:J56,Estimates!B2:B56,"=0",Estimates!P2:P56,"(coding)")</f>
        <v/>
      </c>
      <c r="K61" s="19">
        <f>SUMIFS(Estimates!K2:K56,Estimates!B2:B56,"=0",Estimates!P2:P56,"(coding)")</f>
        <v/>
      </c>
      <c r="M61" s="19">
        <f>(I61+4*J61+K61)/6</f>
        <v/>
      </c>
      <c r="N61" s="20">
        <f>(M61/Estimates!M57)</f>
        <v/>
      </c>
      <c r="P61" s="2">
        <f>IF(N61&gt;0, 1, 0)</f>
        <v/>
      </c>
    </row>
    <row r="63" spans="1:52">
      <c r="A63" s="21" t="s">
        <v>55</v>
      </c>
      <c r="C63" s="14">
        <f>SQRT(O57)</f>
        <v/>
      </c>
      <c r="H63" s="22">
        <f>C63/M57</f>
        <v/>
      </c>
    </row>
    <row r="64" spans="1:52">
      <c r="A64" s="21" t="s">
        <v>56</v>
      </c>
      <c r="C64" s="14" t="n">
        <v>1.5</v>
      </c>
    </row>
    <row r="66" spans="1:52">
      <c r="A66" s="18" t="s">
        <v>4</v>
      </c>
      <c r="B66" s="18" t="s"/>
      <c r="C66" s="19">
        <f>M57-1*C63</f>
        <v/>
      </c>
      <c r="D66" s="18" t="s"/>
      <c r="E66" s="18" t="s"/>
      <c r="F66" s="18" t="s"/>
      <c r="G66" s="18" t="s"/>
      <c r="H66" s="23">
        <f>C66*Estimates!C64</f>
        <v/>
      </c>
    </row>
    <row r="67" spans="1:52">
      <c r="A67" s="18" t="s">
        <v>57</v>
      </c>
      <c r="B67" s="18" t="s"/>
      <c r="C67" s="19">
        <f>M57+3*C63</f>
        <v/>
      </c>
      <c r="D67" s="18" t="s"/>
      <c r="E67" s="18" t="s"/>
      <c r="F67" s="18" t="s"/>
      <c r="G67" s="18" t="s"/>
      <c r="H67" s="23">
        <f>C67*Estimates!C64</f>
        <v/>
      </c>
    </row>
  </sheetData>
  <autoFilter ref="A1:O56">
    <filterColumn colId="1">
      <filters blank="1">
        <filter val="1"/>
      </filters>
    </filterColumn>
  </autoFilter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2017-02-13T23:07:41Z</dcterms:created>
  <dcterms:modified xmlns:dcterms="http://purl.org/dc/terms/" xmlns:xsi="http://www.w3.org/2001/XMLSchema-instance" xsi:type="dcterms:W3CDTF">2017-02-13T23:07:41Z</dcterms:modified>
</cp:coreProperties>
</file>