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24226"/>
  <mc:AlternateContent xmlns:mc="http://schemas.openxmlformats.org/markup-compatibility/2006">
    <mc:Choice Requires="x15">
      <x15ac:absPath xmlns:x15ac="http://schemas.microsoft.com/office/spreadsheetml/2010/11/ac" url="/Users/yli/OneDrive - horizon.csueastbay.edu/QuinStreet/"/>
    </mc:Choice>
  </mc:AlternateContent>
  <xr:revisionPtr revIDLastSave="0" documentId="13_ncr:1_{039678DA-5E66-7241-A3E8-367B695218A5}" xr6:coauthVersionLast="43" xr6:coauthVersionMax="43" xr10:uidLastSave="{00000000-0000-0000-0000-000000000000}"/>
  <bookViews>
    <workbookView xWindow="0" yWindow="0" windowWidth="28800" windowHeight="18000" activeTab="2" xr2:uid="{00000000-000D-0000-FFFF-FFFF00000000}"/>
  </bookViews>
  <sheets>
    <sheet name="Definitions" sheetId="4" r:id="rId1"/>
    <sheet name="Math" sheetId="1" r:id="rId2"/>
    <sheet name="Analysis" sheetId="2" r:id="rId3"/>
    <sheet name="Excel Fns" sheetId="5" r:id="rId4"/>
    <sheet name="Problem Solving" sheetId="6" r:id="rId5"/>
    <sheet name="Analytical Exercise" sheetId="7" r:id="rId6"/>
  </sheets>
  <definedNames>
    <definedName name="_xlnm._FilterDatabase" localSheetId="4" hidden="1">'Problem Solving'!$A$1:$E$800</definedName>
    <definedName name="_xlchart.v1.0" hidden="1">'Problem Solving'!$B$2:$B$800</definedName>
    <definedName name="_xlchart.v1.1" hidden="1">'Problem Solving'!$C$1</definedName>
    <definedName name="_xlchart.v1.2" hidden="1">'Problem Solving'!$C$2:$C$800</definedName>
    <definedName name="_xlnm.Extract" localSheetId="4">'Problem Solving'!$H$14:$I$14</definedName>
  </definedNames>
  <calcPr calcId="191029"/>
  <pivotCaches>
    <pivotCache cacheId="11"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3" i="6" l="1"/>
  <c r="I47" i="6"/>
  <c r="I48" i="6"/>
  <c r="I55" i="6"/>
  <c r="I49" i="6"/>
  <c r="I50" i="6"/>
  <c r="I51" i="6"/>
  <c r="I52" i="6"/>
  <c r="I54" i="6"/>
  <c r="I27" i="6"/>
  <c r="I28" i="6" s="1"/>
  <c r="L14" i="5"/>
  <c r="L15" i="5"/>
  <c r="L16" i="5"/>
  <c r="L17" i="5"/>
  <c r="L18" i="5"/>
  <c r="L19" i="5"/>
  <c r="L20" i="5"/>
  <c r="L21" i="5"/>
  <c r="L22" i="5"/>
  <c r="L23" i="5"/>
  <c r="L24" i="5"/>
  <c r="L25" i="5"/>
  <c r="L26" i="5"/>
  <c r="L27" i="5"/>
  <c r="L28" i="5"/>
  <c r="L29" i="5"/>
  <c r="L30" i="5"/>
  <c r="L31" i="5"/>
  <c r="L32" i="5"/>
  <c r="L33" i="5"/>
  <c r="L34" i="5"/>
  <c r="L35" i="5"/>
  <c r="L36" i="5"/>
  <c r="L37" i="5"/>
  <c r="L13" i="5"/>
  <c r="I14" i="5"/>
  <c r="I13" i="5"/>
  <c r="I3" i="5"/>
  <c r="I4" i="5"/>
  <c r="I5" i="5"/>
  <c r="I6" i="5"/>
  <c r="I7" i="5"/>
  <c r="I2" i="5"/>
  <c r="J43" i="2"/>
  <c r="N43" i="2" s="1"/>
  <c r="J42" i="2"/>
  <c r="N42" i="2" s="1"/>
  <c r="I43" i="2"/>
  <c r="M43" i="2" s="1"/>
  <c r="I42" i="2"/>
  <c r="M42" i="2" s="1"/>
  <c r="H43" i="2"/>
  <c r="H42" i="2"/>
  <c r="N38" i="2"/>
  <c r="N39" i="2"/>
  <c r="L39" i="2"/>
  <c r="J38" i="2"/>
  <c r="J39" i="2"/>
  <c r="J37" i="2"/>
  <c r="N37" i="2" s="1"/>
  <c r="I38" i="2"/>
  <c r="M38" i="2" s="1"/>
  <c r="I39" i="2"/>
  <c r="M39" i="2" s="1"/>
  <c r="I37" i="2"/>
  <c r="M37" i="2" s="1"/>
  <c r="H38" i="2"/>
  <c r="H39" i="2"/>
  <c r="H37" i="2"/>
  <c r="J13" i="2"/>
  <c r="J14" i="2"/>
  <c r="J15" i="2"/>
  <c r="I15" i="2"/>
  <c r="I13" i="2"/>
  <c r="I14" i="2"/>
  <c r="H13" i="2"/>
  <c r="L43" i="2" s="1"/>
  <c r="H14" i="2"/>
  <c r="H15" i="2"/>
  <c r="J10" i="2"/>
  <c r="J11" i="2"/>
  <c r="J9" i="2"/>
  <c r="I10" i="2"/>
  <c r="I11" i="2"/>
  <c r="I9" i="2"/>
  <c r="H10" i="2"/>
  <c r="L38" i="2" s="1"/>
  <c r="H11" i="2"/>
  <c r="H9" i="2"/>
  <c r="L42" i="2" s="1"/>
  <c r="L17" i="1"/>
  <c r="K17" i="1"/>
  <c r="J17" i="1"/>
  <c r="D17" i="1"/>
  <c r="C17" i="1"/>
  <c r="F17" i="1"/>
  <c r="G17" i="1"/>
  <c r="H17" i="1"/>
  <c r="I17" i="1"/>
  <c r="E17" i="1"/>
  <c r="J16" i="1"/>
  <c r="J15" i="1"/>
  <c r="I16" i="1"/>
  <c r="H16" i="1"/>
  <c r="H15" i="1"/>
  <c r="I15" i="1"/>
  <c r="G16" i="1"/>
  <c r="G15" i="1"/>
  <c r="F16" i="1"/>
  <c r="F15" i="1"/>
  <c r="E16" i="1"/>
  <c r="E15" i="1"/>
  <c r="B17" i="1"/>
  <c r="L37" i="2" l="1"/>
  <c r="G15" i="2"/>
  <c r="L15" i="2" s="1"/>
  <c r="G14" i="2"/>
  <c r="L14" i="2" s="1"/>
  <c r="G13" i="2"/>
  <c r="K43" i="2" l="1"/>
  <c r="L13" i="2"/>
  <c r="K14" i="2"/>
  <c r="K13" i="2"/>
  <c r="G11" i="2"/>
  <c r="G10" i="2"/>
  <c r="G9" i="2"/>
  <c r="K15" i="2"/>
  <c r="K11" i="2"/>
  <c r="K10" i="2"/>
  <c r="L11" i="2" l="1"/>
  <c r="K39" i="2"/>
  <c r="K9" i="2"/>
  <c r="K42" i="2"/>
  <c r="L9" i="2"/>
  <c r="K37" i="2"/>
  <c r="L10" i="2"/>
  <c r="K38" i="2"/>
  <c r="Q43" i="2"/>
  <c r="P43" i="2"/>
  <c r="O43" i="2"/>
  <c r="O37" i="2" l="1"/>
  <c r="P37" i="2"/>
  <c r="O38" i="2"/>
  <c r="P38" i="2"/>
  <c r="Q42" i="2"/>
  <c r="O42" i="2"/>
  <c r="P42" i="2"/>
  <c r="P39" i="2"/>
  <c r="O39" i="2"/>
</calcChain>
</file>

<file path=xl/sharedStrings.xml><?xml version="1.0" encoding="utf-8"?>
<sst xmlns="http://schemas.openxmlformats.org/spreadsheetml/2006/main" count="1850" uniqueCount="125">
  <si>
    <t>Placement 1</t>
  </si>
  <si>
    <t>Placement 2</t>
  </si>
  <si>
    <t>Impressions</t>
  </si>
  <si>
    <t>Clicks</t>
  </si>
  <si>
    <t>CTR</t>
  </si>
  <si>
    <t>CR</t>
  </si>
  <si>
    <t>Leads</t>
  </si>
  <si>
    <t>Revenue</t>
  </si>
  <si>
    <t>Cost</t>
  </si>
  <si>
    <t>Margin</t>
  </si>
  <si>
    <t>CPM</t>
  </si>
  <si>
    <t>RPL</t>
  </si>
  <si>
    <t>Margin%</t>
  </si>
  <si>
    <t>Total</t>
  </si>
  <si>
    <t>Month</t>
  </si>
  <si>
    <t>Ad Name</t>
  </si>
  <si>
    <t>Placement</t>
  </si>
  <si>
    <t>Placement A</t>
  </si>
  <si>
    <t>October</t>
  </si>
  <si>
    <t>November</t>
  </si>
  <si>
    <t>Ad 1</t>
  </si>
  <si>
    <t>Ad 2</t>
  </si>
  <si>
    <t>Ad 3</t>
  </si>
  <si>
    <t>RPM</t>
  </si>
  <si>
    <t>Publisher A</t>
  </si>
  <si>
    <t>Publisher B</t>
  </si>
  <si>
    <t>Publisher C</t>
  </si>
  <si>
    <t>Publisher D</t>
  </si>
  <si>
    <t>google.com</t>
  </si>
  <si>
    <t>cnn.com</t>
  </si>
  <si>
    <t>espn.com</t>
  </si>
  <si>
    <t>yahoo.com</t>
  </si>
  <si>
    <t>sfgate.com</t>
  </si>
  <si>
    <t>msn.com</t>
  </si>
  <si>
    <t>Publisher E</t>
  </si>
  <si>
    <t>Publisher F</t>
  </si>
  <si>
    <t>Publisher</t>
  </si>
  <si>
    <t>Domain</t>
  </si>
  <si>
    <t>Mapping</t>
  </si>
  <si>
    <t>Publishers</t>
  </si>
  <si>
    <t>Domains</t>
  </si>
  <si>
    <t>Occurences</t>
  </si>
  <si>
    <t>Leverling</t>
  </si>
  <si>
    <t>USA</t>
  </si>
  <si>
    <t>Callahan</t>
  </si>
  <si>
    <t>Fuller</t>
  </si>
  <si>
    <t>King</t>
  </si>
  <si>
    <t>UK</t>
  </si>
  <si>
    <t>Peacock</t>
  </si>
  <si>
    <t>Buchanan</t>
  </si>
  <si>
    <t>Davolio</t>
  </si>
  <si>
    <t>Suyama</t>
  </si>
  <si>
    <t>Dodsworth</t>
  </si>
  <si>
    <t>OrderID</t>
  </si>
  <si>
    <t>Order Date</t>
  </si>
  <si>
    <t>Order Amount</t>
  </si>
  <si>
    <t>Salesperson</t>
  </si>
  <si>
    <t>Country</t>
  </si>
  <si>
    <t>Problem:</t>
  </si>
  <si>
    <t>into a new industry. We're willing to put a ton of resources behind their campaign</t>
  </si>
  <si>
    <t>QuinStreet has targeted a large client that could be the backbone for entry</t>
  </si>
  <si>
    <t>if we can get them to place a large order. The information on the left provides</t>
  </si>
  <si>
    <t>the sales records for QuinStreet's sales team.  You've been tasked with the</t>
  </si>
  <si>
    <t>responsibility to choose the perfect sales person to pitch the potential client.</t>
  </si>
  <si>
    <t>Use any Excel functionality you'd like to determine your recommendation but</t>
  </si>
  <si>
    <t>be sure to show us your work, your selection and your reasoning.</t>
  </si>
  <si>
    <t>Summary:</t>
  </si>
  <si>
    <t>Among the inventory at a certain vintage furniture store are seven lamps. Each lamp has either a ceramic or wood base, and each lamp comes with either a brown, red, or green shade.</t>
  </si>
  <si>
    <t xml:space="preserve">Question 1 </t>
  </si>
  <si>
    <t>Which statement about the seven lamps CANNOT be true?</t>
  </si>
  <si>
    <t>(A) Five lamps have red shades.</t>
  </si>
  <si>
    <t>(B) Five lamps have a ceramic base.</t>
  </si>
  <si>
    <t>(C) Five lamps have brown shades.</t>
  </si>
  <si>
    <t>(D) Four lamps have a wood base.</t>
  </si>
  <si>
    <t>(E) Four lamps have green shades.</t>
  </si>
  <si>
    <t xml:space="preserve">Question 2 </t>
  </si>
  <si>
    <t>Which of the following is a complete and accurate list of lampshade colors that might be paired with a wood base?</t>
  </si>
  <si>
    <t>(A) green only</t>
  </si>
  <si>
    <t>(B) red only</t>
  </si>
  <si>
    <t>(C) green and brown only</t>
  </si>
  <si>
    <t>(D) red and green only</t>
  </si>
  <si>
    <t>(E) red, brown, and green</t>
  </si>
  <si>
    <t xml:space="preserve">Question 3 </t>
  </si>
  <si>
    <t>If two and only two ceramic lamps are paired with lampshades that are the same in color, then which of the following must be true?</t>
  </si>
  <si>
    <t>(A) One of the seven lamps has a brown shade.</t>
  </si>
  <si>
    <t>(B) Two of the seven lamps have red shades.</t>
  </si>
  <si>
    <t>(C) Three of the seven lamps have a wood base.</t>
  </si>
  <si>
    <t>(D) Four of the seven lamps have green shades.</t>
  </si>
  <si>
    <t>(E) Five of the seven lamps have a ceramic base.</t>
  </si>
  <si>
    <t>1) More lamps have a ceramic base than a wood base.</t>
  </si>
  <si>
    <t>2) Every red lamp shade is paired with a ceramic base.</t>
  </si>
  <si>
    <t>3) No lamp with a wood base has a brown shade.</t>
  </si>
  <si>
    <t>Total Impressions</t>
  </si>
  <si>
    <t>Total Clicks</t>
  </si>
  <si>
    <t>Total Leads</t>
  </si>
  <si>
    <t>Total Revenues</t>
  </si>
  <si>
    <t>Total Cost</t>
  </si>
  <si>
    <t>Total CTR</t>
  </si>
  <si>
    <t>Total CR</t>
  </si>
  <si>
    <t>Total RPM</t>
  </si>
  <si>
    <t>Total Margin%</t>
  </si>
  <si>
    <t>Q1 and Q2</t>
  </si>
  <si>
    <t>Oct</t>
  </si>
  <si>
    <t>Nov</t>
  </si>
  <si>
    <t>ROI</t>
  </si>
  <si>
    <t>STEP 1</t>
  </si>
  <si>
    <t>STEP 2</t>
  </si>
  <si>
    <t>Max Order Amount</t>
  </si>
  <si>
    <t>STEP 3</t>
  </si>
  <si>
    <t>Row Labels</t>
  </si>
  <si>
    <t>Grand Total</t>
  </si>
  <si>
    <t>Sum of Order Amount</t>
  </si>
  <si>
    <t>STEP 4</t>
  </si>
  <si>
    <t>Order Count</t>
  </si>
  <si>
    <t>Average of Order Amount</t>
  </si>
  <si>
    <t>STEP 5</t>
  </si>
  <si>
    <t>A</t>
  </si>
  <si>
    <t>ad 1</t>
  </si>
  <si>
    <t>ad 2</t>
  </si>
  <si>
    <t>ad 3</t>
  </si>
  <si>
    <t>adj-CTR</t>
  </si>
  <si>
    <t>adj-RPM</t>
  </si>
  <si>
    <t>D</t>
  </si>
  <si>
    <t>B</t>
  </si>
  <si>
    <t>Q5 -- Q8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</si>
</sst>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409]d\-mmm\-yy;@"/>
    <numFmt numFmtId="166" formatCode="_(&quot;$&quot;* #,##0_);_(&quot;$&quot;* \(#,##0\);_(&quot;$&quot;* &quot;-&quot;??_);_(@_)"/>
  </numFmts>
  <fonts count="8">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name val="Arial"/>
      <family val="2"/>
    </font>
    <font>
      <sz val="10"/>
      <name val="Arial"/>
      <family val="2"/>
    </font>
    <font>
      <b/>
      <sz val="10"/>
      <name val="Arial"/>
      <family val="2"/>
    </font>
    <font>
      <b/>
      <sz val="11"/>
      <color rgb="FFFF0000"/>
      <name val="Calibri (Body)"/>
    </font>
  </fonts>
  <fills count="4">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64"/>
      </left>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style="thin">
        <color indexed="65"/>
      </top>
      <bottom/>
      <diagonal/>
    </border>
    <border>
      <left/>
      <right style="thin">
        <color indexed="64"/>
      </right>
      <top/>
      <bottom/>
      <diagonal/>
    </border>
    <border>
      <left style="thin">
        <color indexed="64"/>
      </left>
      <right/>
      <top style="thin">
        <color indexed="65"/>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thin">
        <color indexed="65"/>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cellStyleXfs>
  <cellXfs count="108">
    <xf numFmtId="0" fontId="0" fillId="0" borderId="0" xfId="0"/>
    <xf numFmtId="0" fontId="0" fillId="0" borderId="1" xfId="0" applyBorder="1"/>
    <xf numFmtId="164" fontId="0" fillId="0" borderId="1" xfId="1" applyNumberFormat="1" applyFont="1" applyBorder="1"/>
    <xf numFmtId="10" fontId="0" fillId="0" borderId="1" xfId="3" applyNumberFormat="1" applyFont="1" applyBorder="1"/>
    <xf numFmtId="0" fontId="0" fillId="0" borderId="1" xfId="0" applyFill="1" applyBorder="1"/>
    <xf numFmtId="0" fontId="0" fillId="0" borderId="0" xfId="0" applyFill="1" applyBorder="1"/>
    <xf numFmtId="164" fontId="0" fillId="0" borderId="0" xfId="0" applyNumberFormat="1"/>
    <xf numFmtId="165" fontId="0" fillId="0" borderId="2" xfId="0" applyNumberFormat="1" applyBorder="1"/>
    <xf numFmtId="3" fontId="0" fillId="0" borderId="2" xfId="0" applyNumberFormat="1" applyBorder="1"/>
    <xf numFmtId="0" fontId="0" fillId="0" borderId="3" xfId="0" applyNumberFormat="1" applyBorder="1"/>
    <xf numFmtId="10" fontId="0" fillId="0" borderId="3" xfId="0" applyNumberFormat="1" applyBorder="1"/>
    <xf numFmtId="165" fontId="0" fillId="0" borderId="4" xfId="0" applyNumberFormat="1" applyBorder="1"/>
    <xf numFmtId="165" fontId="0" fillId="0" borderId="5" xfId="0" applyNumberFormat="1" applyBorder="1"/>
    <xf numFmtId="3" fontId="0" fillId="0" borderId="5" xfId="0" applyNumberFormat="1"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165" fontId="0" fillId="0" borderId="12" xfId="0" applyNumberFormat="1" applyBorder="1"/>
    <xf numFmtId="0" fontId="0" fillId="0" borderId="0" xfId="0" applyNumberFormat="1" applyBorder="1"/>
    <xf numFmtId="165" fontId="0" fillId="0" borderId="1" xfId="0" applyNumberFormat="1" applyBorder="1"/>
    <xf numFmtId="10" fontId="0" fillId="0" borderId="11" xfId="0" applyNumberFormat="1" applyBorder="1"/>
    <xf numFmtId="165" fontId="0" fillId="0" borderId="14" xfId="0" applyNumberFormat="1" applyBorder="1"/>
    <xf numFmtId="165" fontId="0" fillId="0" borderId="15" xfId="0" applyNumberFormat="1" applyBorder="1"/>
    <xf numFmtId="44" fontId="0" fillId="0" borderId="8" xfId="2" applyFont="1" applyBorder="1"/>
    <xf numFmtId="44" fontId="0" fillId="0" borderId="3" xfId="2" applyFont="1" applyBorder="1"/>
    <xf numFmtId="44" fontId="0" fillId="0" borderId="0" xfId="2" applyFont="1" applyBorder="1"/>
    <xf numFmtId="166" fontId="0" fillId="0" borderId="3" xfId="2" applyNumberFormat="1" applyFont="1" applyBorder="1"/>
    <xf numFmtId="166" fontId="0" fillId="0" borderId="0" xfId="2" applyNumberFormat="1" applyFont="1" applyBorder="1"/>
    <xf numFmtId="0" fontId="0" fillId="0" borderId="0" xfId="0" applyFill="1"/>
    <xf numFmtId="0" fontId="2" fillId="0" borderId="0" xfId="0" applyFont="1" applyFill="1" applyBorder="1"/>
    <xf numFmtId="0" fontId="0" fillId="0" borderId="0" xfId="0" applyBorder="1"/>
    <xf numFmtId="166" fontId="0" fillId="0" borderId="1" xfId="2" applyNumberFormat="1" applyFont="1" applyBorder="1"/>
    <xf numFmtId="165" fontId="0" fillId="0" borderId="25" xfId="0" applyNumberFormat="1" applyBorder="1"/>
    <xf numFmtId="3" fontId="0" fillId="0" borderId="16" xfId="0" applyNumberFormat="1" applyBorder="1"/>
    <xf numFmtId="166" fontId="0" fillId="0" borderId="16" xfId="2" applyNumberFormat="1" applyFont="1" applyBorder="1"/>
    <xf numFmtId="10" fontId="0" fillId="0" borderId="16" xfId="0" applyNumberFormat="1" applyBorder="1"/>
    <xf numFmtId="44" fontId="0" fillId="0" borderId="16" xfId="2" applyFont="1" applyBorder="1"/>
    <xf numFmtId="10" fontId="0" fillId="0" borderId="17" xfId="0" applyNumberFormat="1" applyBorder="1"/>
    <xf numFmtId="0" fontId="2" fillId="0" borderId="0" xfId="0" applyFont="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0" fontId="0" fillId="2" borderId="23" xfId="0" applyFill="1" applyBorder="1"/>
    <xf numFmtId="0" fontId="0" fillId="0" borderId="24" xfId="0" applyBorder="1"/>
    <xf numFmtId="0" fontId="3" fillId="0" borderId="0" xfId="0" applyFont="1"/>
    <xf numFmtId="164" fontId="0" fillId="3" borderId="1" xfId="1" applyNumberFormat="1" applyFont="1" applyFill="1" applyBorder="1"/>
    <xf numFmtId="164" fontId="0" fillId="3" borderId="1" xfId="0" applyNumberFormat="1" applyFill="1" applyBorder="1"/>
    <xf numFmtId="0" fontId="0" fillId="3" borderId="0" xfId="0" applyFill="1"/>
    <xf numFmtId="0" fontId="4" fillId="0" borderId="0" xfId="4"/>
    <xf numFmtId="0" fontId="5" fillId="0" borderId="0" xfId="4" quotePrefix="1" applyNumberFormat="1" applyFont="1"/>
    <xf numFmtId="14" fontId="5" fillId="0" borderId="0" xfId="4" applyNumberFormat="1" applyFont="1"/>
    <xf numFmtId="7" fontId="5" fillId="0" borderId="0" xfId="4" applyNumberFormat="1" applyFont="1"/>
    <xf numFmtId="0" fontId="6" fillId="0" borderId="0" xfId="4" quotePrefix="1" applyNumberFormat="1" applyFont="1"/>
    <xf numFmtId="0" fontId="6" fillId="0" borderId="0" xfId="4" applyNumberFormat="1" applyFont="1"/>
    <xf numFmtId="0" fontId="6" fillId="0" borderId="0" xfId="4" applyFont="1"/>
    <xf numFmtId="0" fontId="5" fillId="0" borderId="0" xfId="4" applyFont="1"/>
    <xf numFmtId="0" fontId="2" fillId="0" borderId="0" xfId="0" applyFont="1" applyFill="1"/>
    <xf numFmtId="0" fontId="2" fillId="0" borderId="0" xfId="0" applyFont="1" applyBorder="1"/>
    <xf numFmtId="0" fontId="0" fillId="0" borderId="0" xfId="0" applyBorder="1" applyAlignment="1">
      <alignment horizontal="left" indent="1"/>
    </xf>
    <xf numFmtId="10" fontId="0" fillId="3" borderId="1" xfId="0" applyNumberFormat="1" applyFill="1" applyBorder="1"/>
    <xf numFmtId="10" fontId="0" fillId="3" borderId="1" xfId="1" applyNumberFormat="1" applyFont="1" applyFill="1" applyBorder="1"/>
    <xf numFmtId="166" fontId="0" fillId="3" borderId="1" xfId="1" applyNumberFormat="1" applyFont="1" applyFill="1" applyBorder="1"/>
    <xf numFmtId="44" fontId="0" fillId="0" borderId="3" xfId="2" applyNumberFormat="1" applyFont="1" applyBorder="1"/>
    <xf numFmtId="44" fontId="0" fillId="0" borderId="0" xfId="0" applyNumberFormat="1"/>
    <xf numFmtId="0" fontId="0" fillId="0" borderId="15" xfId="0" applyBorder="1"/>
    <xf numFmtId="0" fontId="0" fillId="0" borderId="26" xfId="0" applyBorder="1"/>
    <xf numFmtId="0" fontId="0" fillId="0" borderId="27" xfId="0" applyBorder="1"/>
    <xf numFmtId="3" fontId="0" fillId="0" borderId="26" xfId="0" applyNumberFormat="1" applyBorder="1"/>
    <xf numFmtId="3" fontId="0" fillId="0" borderId="27" xfId="0" applyNumberFormat="1" applyBorder="1"/>
    <xf numFmtId="44" fontId="0" fillId="0" borderId="26" xfId="0" applyNumberFormat="1" applyBorder="1"/>
    <xf numFmtId="44" fontId="0" fillId="0" borderId="27" xfId="0" applyNumberFormat="1" applyBorder="1"/>
    <xf numFmtId="10" fontId="0" fillId="0" borderId="26" xfId="0" applyNumberFormat="1" applyBorder="1"/>
    <xf numFmtId="10" fontId="0" fillId="0" borderId="27" xfId="0" applyNumberFormat="1" applyBorder="1"/>
    <xf numFmtId="42" fontId="0" fillId="0" borderId="26" xfId="0" applyNumberFormat="1" applyBorder="1"/>
    <xf numFmtId="42" fontId="0" fillId="0" borderId="27" xfId="0" applyNumberFormat="1" applyBorder="1"/>
    <xf numFmtId="0" fontId="0" fillId="0" borderId="1" xfId="0" applyFill="1" applyBorder="1" applyAlignment="1">
      <alignment horizontal="center"/>
    </xf>
    <xf numFmtId="0" fontId="6" fillId="0" borderId="6" xfId="4" applyFont="1" applyBorder="1"/>
    <xf numFmtId="0" fontId="4" fillId="0" borderId="9" xfId="4" applyBorder="1"/>
    <xf numFmtId="0" fontId="5" fillId="0" borderId="28" xfId="4" quotePrefix="1" applyNumberFormat="1" applyFont="1" applyBorder="1"/>
    <xf numFmtId="0" fontId="5" fillId="0" borderId="13" xfId="4" quotePrefix="1" applyNumberFormat="1" applyFont="1" applyBorder="1"/>
    <xf numFmtId="0" fontId="5" fillId="0" borderId="29" xfId="4" quotePrefix="1" applyNumberFormat="1" applyFont="1" applyBorder="1"/>
    <xf numFmtId="0" fontId="5" fillId="0" borderId="30" xfId="4" quotePrefix="1" applyNumberFormat="1" applyFont="1" applyBorder="1"/>
    <xf numFmtId="0" fontId="6" fillId="0" borderId="1" xfId="4" applyFont="1" applyBorder="1"/>
    <xf numFmtId="0" fontId="4" fillId="0" borderId="1" xfId="4" applyBorder="1"/>
    <xf numFmtId="0" fontId="6" fillId="0" borderId="1" xfId="4" applyNumberFormat="1" applyFont="1" applyBorder="1"/>
    <xf numFmtId="0" fontId="4" fillId="0" borderId="28" xfId="4" applyBorder="1"/>
    <xf numFmtId="7" fontId="4" fillId="0" borderId="13" xfId="4" applyNumberFormat="1" applyBorder="1" applyAlignment="1">
      <alignment horizontal="center"/>
    </xf>
    <xf numFmtId="0" fontId="4" fillId="0" borderId="29" xfId="4" applyBorder="1"/>
    <xf numFmtId="0" fontId="4" fillId="0" borderId="30" xfId="4"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3" xfId="0" applyBorder="1"/>
    <xf numFmtId="0" fontId="0" fillId="0" borderId="30" xfId="0" applyBorder="1"/>
    <xf numFmtId="0" fontId="2" fillId="0" borderId="1" xfId="0" applyFont="1" applyBorder="1"/>
    <xf numFmtId="2" fontId="0" fillId="0" borderId="0" xfId="0" applyNumberFormat="1"/>
    <xf numFmtId="0" fontId="7" fillId="0" borderId="0" xfId="0" applyFont="1"/>
    <xf numFmtId="0" fontId="7" fillId="0" borderId="0" xfId="0" applyFont="1" applyAlignment="1">
      <alignment horizontal="center"/>
    </xf>
    <xf numFmtId="165" fontId="3" fillId="0" borderId="0" xfId="0" applyNumberFormat="1" applyFont="1" applyBorder="1"/>
    <xf numFmtId="44" fontId="3" fillId="0" borderId="0" xfId="0" applyNumberFormat="1" applyFont="1" applyBorder="1"/>
    <xf numFmtId="10" fontId="3" fillId="0" borderId="0" xfId="0" applyNumberFormat="1" applyFont="1" applyBorder="1"/>
    <xf numFmtId="165" fontId="3" fillId="0" borderId="0" xfId="0" applyNumberFormat="1" applyFont="1" applyBorder="1" applyAlignment="1">
      <alignment horizontal="left"/>
    </xf>
    <xf numFmtId="44" fontId="3" fillId="0" borderId="0" xfId="0" applyNumberFormat="1" applyFont="1" applyBorder="1" applyAlignment="1">
      <alignment horizontal="left"/>
    </xf>
    <xf numFmtId="0" fontId="2" fillId="0" borderId="0" xfId="0" applyFont="1" applyAlignment="1">
      <alignment horizontal="center"/>
    </xf>
  </cellXfs>
  <cellStyles count="5">
    <cellStyle name="Comma" xfId="1" builtinId="3"/>
    <cellStyle name="Currency" xfId="2" builtinId="4"/>
    <cellStyle name="Normal" xfId="0" builtinId="0"/>
    <cellStyle name="Normal 2" xfId="4" xr:uid="{00000000-0005-0000-0000-000003000000}"/>
    <cellStyle name="Percent" xfId="3" builtinId="5"/>
  </cellStyles>
  <dxfs count="6">
    <dxf>
      <numFmt numFmtId="2" formatCode="0.00"/>
    </dxf>
    <dxf>
      <font>
        <b val="0"/>
        <i val="0"/>
        <strike val="0"/>
        <condense val="0"/>
        <extend val="0"/>
        <outline val="0"/>
        <shadow val="0"/>
        <u val="none"/>
        <vertAlign val="baseline"/>
        <sz val="11"/>
        <color rgb="FF000000"/>
        <name val="Calibri"/>
        <family val="2"/>
        <scheme val="minor"/>
      </font>
      <numFmt numFmtId="14" formatCode="0.00%"/>
    </dxf>
    <dxf>
      <font>
        <b val="0"/>
        <i val="0"/>
        <strike val="0"/>
        <condense val="0"/>
        <extend val="0"/>
        <outline val="0"/>
        <shadow val="0"/>
        <u val="none"/>
        <vertAlign val="baseline"/>
        <sz val="11"/>
        <color rgb="FF000000"/>
        <name val="Calibri"/>
        <family val="2"/>
        <scheme val="minor"/>
      </font>
      <numFmt numFmtId="14" formatCode="0.00%"/>
    </dxf>
    <dxf>
      <font>
        <b val="0"/>
        <i val="0"/>
        <strike val="0"/>
        <condense val="0"/>
        <extend val="0"/>
        <outline val="0"/>
        <shadow val="0"/>
        <u val="none"/>
        <vertAlign val="baseline"/>
        <sz val="11"/>
        <color rgb="FF000000"/>
        <name val="Calibri"/>
        <family val="2"/>
        <scheme val="minor"/>
      </font>
      <numFmt numFmtId="14" formatCode="0.00%"/>
    </dxf>
    <dxf>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CTR</a:t>
            </a:r>
            <a:r>
              <a:rPr lang="en-US" baseline="0"/>
              <a:t> change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Analysis!$B$50</c:f>
              <c:strCache>
                <c:ptCount val="1"/>
                <c:pt idx="0">
                  <c:v>Oct</c:v>
                </c:pt>
              </c:strCache>
            </c:strRef>
          </c:tx>
          <c:spPr>
            <a:solidFill>
              <a:schemeClr val="accent1"/>
            </a:solidFill>
            <a:ln>
              <a:noFill/>
            </a:ln>
            <a:effectLst/>
          </c:spPr>
          <c:invertIfNegative val="0"/>
          <c:cat>
            <c:strRef>
              <c:f>Analysis!$A$51:$A$53</c:f>
              <c:strCache>
                <c:ptCount val="3"/>
                <c:pt idx="0">
                  <c:v>ad 1</c:v>
                </c:pt>
                <c:pt idx="1">
                  <c:v>ad 2</c:v>
                </c:pt>
                <c:pt idx="2">
                  <c:v>ad 3</c:v>
                </c:pt>
              </c:strCache>
            </c:strRef>
          </c:cat>
          <c:val>
            <c:numRef>
              <c:f>Analysis!$B$51:$B$53</c:f>
              <c:numCache>
                <c:formatCode>General</c:formatCode>
                <c:ptCount val="3"/>
                <c:pt idx="0">
                  <c:v>8.4445623259406036E-3</c:v>
                </c:pt>
                <c:pt idx="1">
                  <c:v>8.2843931086960757E-3</c:v>
                </c:pt>
                <c:pt idx="2">
                  <c:v>7.5861880672577001E-3</c:v>
                </c:pt>
              </c:numCache>
            </c:numRef>
          </c:val>
          <c:extLst>
            <c:ext xmlns:c16="http://schemas.microsoft.com/office/drawing/2014/chart" uri="{C3380CC4-5D6E-409C-BE32-E72D297353CC}">
              <c16:uniqueId val="{00000000-29EF-3F49-A976-957B0332DC22}"/>
            </c:ext>
          </c:extLst>
        </c:ser>
        <c:ser>
          <c:idx val="1"/>
          <c:order val="1"/>
          <c:tx>
            <c:strRef>
              <c:f>Analysis!$C$50</c:f>
              <c:strCache>
                <c:ptCount val="1"/>
                <c:pt idx="0">
                  <c:v>Nov</c:v>
                </c:pt>
              </c:strCache>
            </c:strRef>
          </c:tx>
          <c:spPr>
            <a:solidFill>
              <a:schemeClr val="accent2"/>
            </a:solidFill>
            <a:ln>
              <a:noFill/>
            </a:ln>
            <a:effectLst/>
          </c:spPr>
          <c:invertIfNegative val="0"/>
          <c:cat>
            <c:strRef>
              <c:f>Analysis!$A$51:$A$53</c:f>
              <c:strCache>
                <c:ptCount val="3"/>
                <c:pt idx="0">
                  <c:v>ad 1</c:v>
                </c:pt>
                <c:pt idx="1">
                  <c:v>ad 2</c:v>
                </c:pt>
                <c:pt idx="2">
                  <c:v>ad 3</c:v>
                </c:pt>
              </c:strCache>
            </c:strRef>
          </c:cat>
          <c:val>
            <c:numRef>
              <c:f>Analysis!$C$51:$C$53</c:f>
              <c:numCache>
                <c:formatCode>General</c:formatCode>
                <c:ptCount val="3"/>
                <c:pt idx="0">
                  <c:v>6.8854340282521378E-3</c:v>
                </c:pt>
                <c:pt idx="1">
                  <c:v>7.2970729616082747E-3</c:v>
                </c:pt>
                <c:pt idx="2">
                  <c:v>6.5429758693591892E-3</c:v>
                </c:pt>
              </c:numCache>
            </c:numRef>
          </c:val>
          <c:extLst>
            <c:ext xmlns:c16="http://schemas.microsoft.com/office/drawing/2014/chart" uri="{C3380CC4-5D6E-409C-BE32-E72D297353CC}">
              <c16:uniqueId val="{00000001-29EF-3F49-A976-957B0332DC22}"/>
            </c:ext>
          </c:extLst>
        </c:ser>
        <c:dLbls>
          <c:showLegendKey val="0"/>
          <c:showVal val="0"/>
          <c:showCatName val="0"/>
          <c:showSerName val="0"/>
          <c:showPercent val="0"/>
          <c:showBubbleSize val="0"/>
        </c:dLbls>
        <c:gapWidth val="219"/>
        <c:overlap val="-27"/>
        <c:axId val="1520791152"/>
        <c:axId val="1571514688"/>
      </c:barChart>
      <c:catAx>
        <c:axId val="152079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14688"/>
        <c:crosses val="autoZero"/>
        <c:auto val="1"/>
        <c:lblAlgn val="ctr"/>
        <c:lblOffset val="100"/>
        <c:noMultiLvlLbl val="0"/>
      </c:catAx>
      <c:valAx>
        <c:axId val="157151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791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t>
            </a:r>
            <a:r>
              <a:rPr lang="en-US" baseline="0"/>
              <a:t> change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Analysis!$B$61</c:f>
              <c:strCache>
                <c:ptCount val="1"/>
                <c:pt idx="0">
                  <c:v>Oct</c:v>
                </c:pt>
              </c:strCache>
            </c:strRef>
          </c:tx>
          <c:spPr>
            <a:solidFill>
              <a:schemeClr val="accent1"/>
            </a:solidFill>
            <a:ln>
              <a:noFill/>
            </a:ln>
            <a:effectLst/>
          </c:spPr>
          <c:invertIfNegative val="0"/>
          <c:cat>
            <c:strRef>
              <c:f>Analysis!$A$62:$A$64</c:f>
              <c:strCache>
                <c:ptCount val="3"/>
                <c:pt idx="0">
                  <c:v>ad 1</c:v>
                </c:pt>
                <c:pt idx="1">
                  <c:v>ad 2</c:v>
                </c:pt>
                <c:pt idx="2">
                  <c:v>ad 3</c:v>
                </c:pt>
              </c:strCache>
            </c:strRef>
          </c:cat>
          <c:val>
            <c:numRef>
              <c:f>Analysis!$B$62:$B$64</c:f>
              <c:numCache>
                <c:formatCode>General</c:formatCode>
                <c:ptCount val="3"/>
                <c:pt idx="0">
                  <c:v>6.143187066974596E-2</c:v>
                </c:pt>
                <c:pt idx="1">
                  <c:v>4.333490343853038E-2</c:v>
                </c:pt>
                <c:pt idx="2">
                  <c:v>6.0154241645244216E-2</c:v>
                </c:pt>
              </c:numCache>
            </c:numRef>
          </c:val>
          <c:extLst>
            <c:ext xmlns:c16="http://schemas.microsoft.com/office/drawing/2014/chart" uri="{C3380CC4-5D6E-409C-BE32-E72D297353CC}">
              <c16:uniqueId val="{00000000-E860-684D-BCEE-1672A7F95393}"/>
            </c:ext>
          </c:extLst>
        </c:ser>
        <c:ser>
          <c:idx val="1"/>
          <c:order val="1"/>
          <c:tx>
            <c:strRef>
              <c:f>Analysis!$C$61</c:f>
              <c:strCache>
                <c:ptCount val="1"/>
                <c:pt idx="0">
                  <c:v>Nov</c:v>
                </c:pt>
              </c:strCache>
            </c:strRef>
          </c:tx>
          <c:spPr>
            <a:solidFill>
              <a:schemeClr val="accent2"/>
            </a:solidFill>
            <a:ln>
              <a:noFill/>
            </a:ln>
            <a:effectLst/>
          </c:spPr>
          <c:invertIfNegative val="0"/>
          <c:cat>
            <c:strRef>
              <c:f>Analysis!$A$62:$A$64</c:f>
              <c:strCache>
                <c:ptCount val="3"/>
                <c:pt idx="0">
                  <c:v>ad 1</c:v>
                </c:pt>
                <c:pt idx="1">
                  <c:v>ad 2</c:v>
                </c:pt>
                <c:pt idx="2">
                  <c:v>ad 3</c:v>
                </c:pt>
              </c:strCache>
            </c:strRef>
          </c:cat>
          <c:val>
            <c:numRef>
              <c:f>Analysis!$C$62:$C$64</c:f>
              <c:numCache>
                <c:formatCode>General</c:formatCode>
                <c:ptCount val="3"/>
                <c:pt idx="0">
                  <c:v>8.3333333333333329E-2</c:v>
                </c:pt>
                <c:pt idx="1">
                  <c:v>6.8750000000000006E-2</c:v>
                </c:pt>
                <c:pt idx="2">
                  <c:v>4.3175487465181059E-2</c:v>
                </c:pt>
              </c:numCache>
            </c:numRef>
          </c:val>
          <c:extLst>
            <c:ext xmlns:c16="http://schemas.microsoft.com/office/drawing/2014/chart" uri="{C3380CC4-5D6E-409C-BE32-E72D297353CC}">
              <c16:uniqueId val="{00000001-E860-684D-BCEE-1672A7F95393}"/>
            </c:ext>
          </c:extLst>
        </c:ser>
        <c:dLbls>
          <c:showLegendKey val="0"/>
          <c:showVal val="0"/>
          <c:showCatName val="0"/>
          <c:showSerName val="0"/>
          <c:showPercent val="0"/>
          <c:showBubbleSize val="0"/>
        </c:dLbls>
        <c:gapWidth val="219"/>
        <c:overlap val="-27"/>
        <c:axId val="1633841920"/>
        <c:axId val="1633941488"/>
      </c:barChart>
      <c:catAx>
        <c:axId val="16338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41488"/>
        <c:crosses val="autoZero"/>
        <c:auto val="1"/>
        <c:lblAlgn val="ctr"/>
        <c:lblOffset val="100"/>
        <c:noMultiLvlLbl val="0"/>
      </c:catAx>
      <c:valAx>
        <c:axId val="163394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41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RPM</a:t>
            </a:r>
            <a:r>
              <a:rPr lang="en-US" baseline="0"/>
              <a:t> change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Analysis!$B$76</c:f>
              <c:strCache>
                <c:ptCount val="1"/>
                <c:pt idx="0">
                  <c:v>Oct</c:v>
                </c:pt>
              </c:strCache>
            </c:strRef>
          </c:tx>
          <c:spPr>
            <a:solidFill>
              <a:schemeClr val="accent1"/>
            </a:solidFill>
            <a:ln>
              <a:noFill/>
            </a:ln>
            <a:effectLst/>
          </c:spPr>
          <c:invertIfNegative val="0"/>
          <c:cat>
            <c:strRef>
              <c:f>Analysis!$A$77:$A$79</c:f>
              <c:strCache>
                <c:ptCount val="3"/>
                <c:pt idx="0">
                  <c:v>ad 1</c:v>
                </c:pt>
                <c:pt idx="1">
                  <c:v>ad 2</c:v>
                </c:pt>
                <c:pt idx="2">
                  <c:v>ad 3</c:v>
                </c:pt>
              </c:strCache>
            </c:strRef>
          </c:cat>
          <c:val>
            <c:numRef>
              <c:f>Analysis!$B$77:$B$79</c:f>
              <c:numCache>
                <c:formatCode>General</c:formatCode>
                <c:ptCount val="3"/>
                <c:pt idx="0">
                  <c:v>6.2251831280375072</c:v>
                </c:pt>
                <c:pt idx="1">
                  <c:v>4.3080405049460522</c:v>
                </c:pt>
                <c:pt idx="2">
                  <c:v>5.4760966819690546</c:v>
                </c:pt>
              </c:numCache>
            </c:numRef>
          </c:val>
          <c:extLst>
            <c:ext xmlns:c16="http://schemas.microsoft.com/office/drawing/2014/chart" uri="{C3380CC4-5D6E-409C-BE32-E72D297353CC}">
              <c16:uniqueId val="{00000000-E0FE-6E4D-AE4E-5CB878D31BA3}"/>
            </c:ext>
          </c:extLst>
        </c:ser>
        <c:ser>
          <c:idx val="1"/>
          <c:order val="1"/>
          <c:tx>
            <c:strRef>
              <c:f>Analysis!$C$76</c:f>
              <c:strCache>
                <c:ptCount val="1"/>
                <c:pt idx="0">
                  <c:v>Nov</c:v>
                </c:pt>
              </c:strCache>
            </c:strRef>
          </c:tx>
          <c:spPr>
            <a:solidFill>
              <a:schemeClr val="accent2"/>
            </a:solidFill>
            <a:ln>
              <a:noFill/>
            </a:ln>
            <a:effectLst/>
          </c:spPr>
          <c:invertIfNegative val="0"/>
          <c:cat>
            <c:strRef>
              <c:f>Analysis!$A$77:$A$79</c:f>
              <c:strCache>
                <c:ptCount val="3"/>
                <c:pt idx="0">
                  <c:v>ad 1</c:v>
                </c:pt>
                <c:pt idx="1">
                  <c:v>ad 2</c:v>
                </c:pt>
                <c:pt idx="2">
                  <c:v>ad 3</c:v>
                </c:pt>
              </c:strCache>
            </c:strRef>
          </c:cat>
          <c:val>
            <c:numRef>
              <c:f>Analysis!$C$77:$C$79</c:f>
              <c:numCache>
                <c:formatCode>General</c:formatCode>
                <c:ptCount val="3"/>
                <c:pt idx="0">
                  <c:v>6.8854340282521385</c:v>
                </c:pt>
                <c:pt idx="1">
                  <c:v>6.0200851933268265</c:v>
                </c:pt>
                <c:pt idx="2">
                  <c:v>3.3899540715899978</c:v>
                </c:pt>
              </c:numCache>
            </c:numRef>
          </c:val>
          <c:extLst>
            <c:ext xmlns:c16="http://schemas.microsoft.com/office/drawing/2014/chart" uri="{C3380CC4-5D6E-409C-BE32-E72D297353CC}">
              <c16:uniqueId val="{00000001-E0FE-6E4D-AE4E-5CB878D31BA3}"/>
            </c:ext>
          </c:extLst>
        </c:ser>
        <c:dLbls>
          <c:showLegendKey val="0"/>
          <c:showVal val="0"/>
          <c:showCatName val="0"/>
          <c:showSerName val="0"/>
          <c:showPercent val="0"/>
          <c:showBubbleSize val="0"/>
        </c:dLbls>
        <c:gapWidth val="219"/>
        <c:overlap val="-27"/>
        <c:axId val="1545358032"/>
        <c:axId val="1519671264"/>
      </c:barChart>
      <c:catAx>
        <c:axId val="154535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671264"/>
        <c:crosses val="autoZero"/>
        <c:auto val="1"/>
        <c:lblAlgn val="ctr"/>
        <c:lblOffset val="100"/>
        <c:noMultiLvlLbl val="0"/>
      </c:catAx>
      <c:valAx>
        <c:axId val="151967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5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Analysis!$N$55</c:f>
              <c:strCache>
                <c:ptCount val="1"/>
                <c:pt idx="0">
                  <c:v>ad 1</c:v>
                </c:pt>
              </c:strCache>
            </c:strRef>
          </c:tx>
          <c:spPr>
            <a:solidFill>
              <a:schemeClr val="accent1"/>
            </a:solidFill>
            <a:ln>
              <a:noFill/>
            </a:ln>
            <a:effectLst/>
          </c:spPr>
          <c:invertIfNegative val="0"/>
          <c:cat>
            <c:strRef>
              <c:f>Analysis!$M$56:$M$58</c:f>
              <c:strCache>
                <c:ptCount val="3"/>
                <c:pt idx="0">
                  <c:v>adj-CTR</c:v>
                </c:pt>
                <c:pt idx="1">
                  <c:v>CR</c:v>
                </c:pt>
                <c:pt idx="2">
                  <c:v> adj-RPM </c:v>
                </c:pt>
              </c:strCache>
            </c:strRef>
          </c:cat>
          <c:val>
            <c:numRef>
              <c:f>Analysis!$N$56:$N$58</c:f>
              <c:numCache>
                <c:formatCode>0.00%</c:formatCode>
                <c:ptCount val="3"/>
                <c:pt idx="0">
                  <c:v>8.3999999999999991E-2</c:v>
                </c:pt>
                <c:pt idx="1">
                  <c:v>6.1400000000000003E-2</c:v>
                </c:pt>
                <c:pt idx="2">
                  <c:v>6.2300000000000001E-2</c:v>
                </c:pt>
              </c:numCache>
            </c:numRef>
          </c:val>
          <c:extLst>
            <c:ext xmlns:c16="http://schemas.microsoft.com/office/drawing/2014/chart" uri="{C3380CC4-5D6E-409C-BE32-E72D297353CC}">
              <c16:uniqueId val="{00000000-5FA3-8544-BF2B-0D4A7479722C}"/>
            </c:ext>
          </c:extLst>
        </c:ser>
        <c:ser>
          <c:idx val="1"/>
          <c:order val="1"/>
          <c:tx>
            <c:strRef>
              <c:f>Analysis!$O$55</c:f>
              <c:strCache>
                <c:ptCount val="1"/>
                <c:pt idx="0">
                  <c:v>ad 2</c:v>
                </c:pt>
              </c:strCache>
            </c:strRef>
          </c:tx>
          <c:spPr>
            <a:solidFill>
              <a:schemeClr val="accent2"/>
            </a:solidFill>
            <a:ln>
              <a:noFill/>
            </a:ln>
            <a:effectLst/>
          </c:spPr>
          <c:invertIfNegative val="0"/>
          <c:cat>
            <c:strRef>
              <c:f>Analysis!$M$56:$M$58</c:f>
              <c:strCache>
                <c:ptCount val="3"/>
                <c:pt idx="0">
                  <c:v>adj-CTR</c:v>
                </c:pt>
                <c:pt idx="1">
                  <c:v>CR</c:v>
                </c:pt>
                <c:pt idx="2">
                  <c:v> adj-RPM </c:v>
                </c:pt>
              </c:strCache>
            </c:strRef>
          </c:cat>
          <c:val>
            <c:numRef>
              <c:f>Analysis!$O$56:$O$58</c:f>
              <c:numCache>
                <c:formatCode>0.00%</c:formatCode>
                <c:ptCount val="3"/>
                <c:pt idx="0">
                  <c:v>8.3000000000000004E-2</c:v>
                </c:pt>
                <c:pt idx="1">
                  <c:v>4.3299999999999998E-2</c:v>
                </c:pt>
                <c:pt idx="2">
                  <c:v>4.3099999999999999E-2</c:v>
                </c:pt>
              </c:numCache>
            </c:numRef>
          </c:val>
          <c:extLst>
            <c:ext xmlns:c16="http://schemas.microsoft.com/office/drawing/2014/chart" uri="{C3380CC4-5D6E-409C-BE32-E72D297353CC}">
              <c16:uniqueId val="{00000001-5FA3-8544-BF2B-0D4A7479722C}"/>
            </c:ext>
          </c:extLst>
        </c:ser>
        <c:ser>
          <c:idx val="2"/>
          <c:order val="2"/>
          <c:tx>
            <c:strRef>
              <c:f>Analysis!$P$55</c:f>
              <c:strCache>
                <c:ptCount val="1"/>
                <c:pt idx="0">
                  <c:v>ad 3</c:v>
                </c:pt>
              </c:strCache>
            </c:strRef>
          </c:tx>
          <c:spPr>
            <a:solidFill>
              <a:schemeClr val="accent3"/>
            </a:solidFill>
            <a:ln>
              <a:noFill/>
            </a:ln>
            <a:effectLst/>
          </c:spPr>
          <c:invertIfNegative val="0"/>
          <c:cat>
            <c:strRef>
              <c:f>Analysis!$M$56:$M$58</c:f>
              <c:strCache>
                <c:ptCount val="3"/>
                <c:pt idx="0">
                  <c:v>adj-CTR</c:v>
                </c:pt>
                <c:pt idx="1">
                  <c:v>CR</c:v>
                </c:pt>
                <c:pt idx="2">
                  <c:v> adj-RPM </c:v>
                </c:pt>
              </c:strCache>
            </c:strRef>
          </c:cat>
          <c:val>
            <c:numRef>
              <c:f>Analysis!$P$56:$P$58</c:f>
              <c:numCache>
                <c:formatCode>0.00%</c:formatCode>
                <c:ptCount val="3"/>
                <c:pt idx="0">
                  <c:v>7.5999999999999998E-2</c:v>
                </c:pt>
                <c:pt idx="1">
                  <c:v>6.0199999999999997E-2</c:v>
                </c:pt>
                <c:pt idx="2">
                  <c:v>5.4800000000000001E-2</c:v>
                </c:pt>
              </c:numCache>
            </c:numRef>
          </c:val>
          <c:extLst>
            <c:ext xmlns:c16="http://schemas.microsoft.com/office/drawing/2014/chart" uri="{C3380CC4-5D6E-409C-BE32-E72D297353CC}">
              <c16:uniqueId val="{00000002-5FA3-8544-BF2B-0D4A7479722C}"/>
            </c:ext>
          </c:extLst>
        </c:ser>
        <c:dLbls>
          <c:showLegendKey val="0"/>
          <c:showVal val="0"/>
          <c:showCatName val="0"/>
          <c:showSerName val="0"/>
          <c:showPercent val="0"/>
          <c:showBubbleSize val="0"/>
        </c:dLbls>
        <c:gapWidth val="182"/>
        <c:axId val="1627023360"/>
        <c:axId val="1638852576"/>
      </c:barChart>
      <c:catAx>
        <c:axId val="162702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852576"/>
        <c:crosses val="autoZero"/>
        <c:auto val="1"/>
        <c:lblAlgn val="ctr"/>
        <c:lblOffset val="100"/>
        <c:noMultiLvlLbl val="0"/>
      </c:catAx>
      <c:valAx>
        <c:axId val="16388525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02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Analysis!$N$66</c:f>
              <c:strCache>
                <c:ptCount val="1"/>
                <c:pt idx="0">
                  <c:v>ad 1</c:v>
                </c:pt>
              </c:strCache>
            </c:strRef>
          </c:tx>
          <c:spPr>
            <a:solidFill>
              <a:schemeClr val="accent1"/>
            </a:solidFill>
            <a:ln>
              <a:noFill/>
            </a:ln>
            <a:effectLst/>
          </c:spPr>
          <c:invertIfNegative val="0"/>
          <c:cat>
            <c:strRef>
              <c:f>Analysis!$M$67:$M$69</c:f>
              <c:strCache>
                <c:ptCount val="3"/>
                <c:pt idx="0">
                  <c:v>adj-CTR</c:v>
                </c:pt>
                <c:pt idx="1">
                  <c:v>CR</c:v>
                </c:pt>
                <c:pt idx="2">
                  <c:v>adj-RPM</c:v>
                </c:pt>
              </c:strCache>
            </c:strRef>
          </c:cat>
          <c:val>
            <c:numRef>
              <c:f>Analysis!$N$67:$N$69</c:f>
              <c:numCache>
                <c:formatCode>General</c:formatCode>
                <c:ptCount val="3"/>
                <c:pt idx="0">
                  <c:v>6.8854340282521381E-2</c:v>
                </c:pt>
                <c:pt idx="1">
                  <c:v>8.3333333333333329E-2</c:v>
                </c:pt>
                <c:pt idx="2">
                  <c:v>6.8854340282521381E-2</c:v>
                </c:pt>
              </c:numCache>
            </c:numRef>
          </c:val>
          <c:extLst>
            <c:ext xmlns:c16="http://schemas.microsoft.com/office/drawing/2014/chart" uri="{C3380CC4-5D6E-409C-BE32-E72D297353CC}">
              <c16:uniqueId val="{00000000-4B4B-404A-B622-EB64425FEAF5}"/>
            </c:ext>
          </c:extLst>
        </c:ser>
        <c:ser>
          <c:idx val="1"/>
          <c:order val="1"/>
          <c:tx>
            <c:strRef>
              <c:f>Analysis!$O$66</c:f>
              <c:strCache>
                <c:ptCount val="1"/>
                <c:pt idx="0">
                  <c:v>ad 2</c:v>
                </c:pt>
              </c:strCache>
            </c:strRef>
          </c:tx>
          <c:spPr>
            <a:solidFill>
              <a:schemeClr val="accent2"/>
            </a:solidFill>
            <a:ln>
              <a:noFill/>
            </a:ln>
            <a:effectLst/>
          </c:spPr>
          <c:invertIfNegative val="0"/>
          <c:cat>
            <c:strRef>
              <c:f>Analysis!$M$67:$M$69</c:f>
              <c:strCache>
                <c:ptCount val="3"/>
                <c:pt idx="0">
                  <c:v>adj-CTR</c:v>
                </c:pt>
                <c:pt idx="1">
                  <c:v>CR</c:v>
                </c:pt>
                <c:pt idx="2">
                  <c:v>adj-RPM</c:v>
                </c:pt>
              </c:strCache>
            </c:strRef>
          </c:cat>
          <c:val>
            <c:numRef>
              <c:f>Analysis!$O$67:$O$69</c:f>
              <c:numCache>
                <c:formatCode>General</c:formatCode>
                <c:ptCount val="3"/>
                <c:pt idx="0">
                  <c:v>7.2970729616082752E-2</c:v>
                </c:pt>
                <c:pt idx="1">
                  <c:v>6.8750000000000006E-2</c:v>
                </c:pt>
                <c:pt idx="2">
                  <c:v>6.0200851933268268E-2</c:v>
                </c:pt>
              </c:numCache>
            </c:numRef>
          </c:val>
          <c:extLst>
            <c:ext xmlns:c16="http://schemas.microsoft.com/office/drawing/2014/chart" uri="{C3380CC4-5D6E-409C-BE32-E72D297353CC}">
              <c16:uniqueId val="{00000001-4B4B-404A-B622-EB64425FEAF5}"/>
            </c:ext>
          </c:extLst>
        </c:ser>
        <c:ser>
          <c:idx val="2"/>
          <c:order val="2"/>
          <c:tx>
            <c:strRef>
              <c:f>Analysis!$P$66</c:f>
              <c:strCache>
                <c:ptCount val="1"/>
                <c:pt idx="0">
                  <c:v>ad 3</c:v>
                </c:pt>
              </c:strCache>
            </c:strRef>
          </c:tx>
          <c:spPr>
            <a:solidFill>
              <a:schemeClr val="accent3"/>
            </a:solidFill>
            <a:ln>
              <a:noFill/>
            </a:ln>
            <a:effectLst/>
          </c:spPr>
          <c:invertIfNegative val="0"/>
          <c:cat>
            <c:strRef>
              <c:f>Analysis!$M$67:$M$69</c:f>
              <c:strCache>
                <c:ptCount val="3"/>
                <c:pt idx="0">
                  <c:v>adj-CTR</c:v>
                </c:pt>
                <c:pt idx="1">
                  <c:v>CR</c:v>
                </c:pt>
                <c:pt idx="2">
                  <c:v>adj-RPM</c:v>
                </c:pt>
              </c:strCache>
            </c:strRef>
          </c:cat>
          <c:val>
            <c:numRef>
              <c:f>Analysis!$P$67:$P$69</c:f>
              <c:numCache>
                <c:formatCode>General</c:formatCode>
                <c:ptCount val="3"/>
                <c:pt idx="0">
                  <c:v>6.5429758693591897E-2</c:v>
                </c:pt>
                <c:pt idx="1">
                  <c:v>4.3175487465181059E-2</c:v>
                </c:pt>
                <c:pt idx="2">
                  <c:v>3.3899540715899977E-2</c:v>
                </c:pt>
              </c:numCache>
            </c:numRef>
          </c:val>
          <c:extLst>
            <c:ext xmlns:c16="http://schemas.microsoft.com/office/drawing/2014/chart" uri="{C3380CC4-5D6E-409C-BE32-E72D297353CC}">
              <c16:uniqueId val="{00000002-4B4B-404A-B622-EB64425FEAF5}"/>
            </c:ext>
          </c:extLst>
        </c:ser>
        <c:dLbls>
          <c:showLegendKey val="0"/>
          <c:showVal val="0"/>
          <c:showCatName val="0"/>
          <c:showSerName val="0"/>
          <c:showPercent val="0"/>
          <c:showBubbleSize val="0"/>
        </c:dLbls>
        <c:gapWidth val="182"/>
        <c:axId val="1656437296"/>
        <c:axId val="1657236192"/>
      </c:barChart>
      <c:catAx>
        <c:axId val="165643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36192"/>
        <c:crosses val="autoZero"/>
        <c:auto val="1"/>
        <c:lblAlgn val="ctr"/>
        <c:lblOffset val="100"/>
        <c:noMultiLvlLbl val="0"/>
      </c:catAx>
      <c:valAx>
        <c:axId val="165723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3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Boxplot of Order Amount by Salesperson</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Boxplot of Order Amount by Salesperson</a:t>
          </a:r>
        </a:p>
      </cx:txPr>
    </cx:title>
    <cx:plotArea>
      <cx:plotAreaRegion>
        <cx:series layoutId="boxWhisker" uniqueId="{2BA079A3-0696-BF4F-831A-FE724FD243F5}">
          <cx:tx>
            <cx:txData>
              <cx:f>_xlchart.v1.1</cx:f>
              <cx:v>Order Amount</cx:v>
            </cx:txData>
          </cx:tx>
          <cx:dataId val="0"/>
          <cx:layoutPr>
            <cx:statistics quartileMethod="exclusive"/>
          </cx:layoutPr>
        </cx:series>
      </cx:plotAreaRegion>
      <cx:axis id="0">
        <cx:catScaling gapWidth="1.820000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76199</xdr:rowOff>
    </xdr:from>
    <xdr:to>
      <xdr:col>10</xdr:col>
      <xdr:colOff>28575</xdr:colOff>
      <xdr:row>8</xdr:row>
      <xdr:rowOff>47624</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76199"/>
          <a:ext cx="6124575" cy="14954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en-US" sz="1400" b="1" u="sng"/>
            <a:t>Definitions</a:t>
          </a:r>
        </a:p>
        <a:p>
          <a:pPr algn="l"/>
          <a:r>
            <a:rPr lang="en-US" sz="1100"/>
            <a:t>Revenue:  Money made based on generating leads from visitors filling out forms .</a:t>
          </a:r>
        </a:p>
        <a:p>
          <a:pPr algn="l"/>
          <a:r>
            <a:rPr lang="en-US" sz="1100"/>
            <a:t>Impressions:</a:t>
          </a:r>
          <a:r>
            <a:rPr lang="en-US" sz="1100" baseline="0"/>
            <a:t>  The number of times a page is viewed.</a:t>
          </a:r>
        </a:p>
        <a:p>
          <a:pPr algn="l"/>
          <a:r>
            <a:rPr lang="en-US" sz="1100" baseline="0"/>
            <a:t>Clicks:  The number of visitors who click a link or a banner that sends them to a lead form. </a:t>
          </a:r>
        </a:p>
        <a:p>
          <a:pPr algn="l"/>
          <a:r>
            <a:rPr lang="en-US" sz="1100" baseline="0"/>
            <a:t>Clickthrough Rate (CTR):  The rate at which impressions turn into clicks.</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latin typeface="+mn-lt"/>
              <a:ea typeface="+mn-ea"/>
              <a:cs typeface="+mn-cs"/>
            </a:rPr>
            <a:t>Conversion Rate (CR):  The rate at which clicks convert to leads.</a:t>
          </a:r>
          <a:endParaRPr lang="en-US" sz="1100" baseline="0"/>
        </a:p>
        <a:p>
          <a:pPr algn="l"/>
          <a:r>
            <a:rPr lang="en-US" sz="1100" baseline="0"/>
            <a:t>Lead Form:  Page where user provides answers to questions  regarding a service or product of interest.  </a:t>
          </a:r>
        </a:p>
        <a:p>
          <a:pPr algn="l"/>
          <a:r>
            <a:rPr lang="en-US" sz="1100" baseline="0"/>
            <a:t>Lead:  Successfully completed form.  </a:t>
          </a:r>
          <a:endParaRPr lang="en-US" sz="1100"/>
        </a:p>
      </xdr:txBody>
    </xdr:sp>
    <xdr:clientData/>
  </xdr:twoCellAnchor>
  <xdr:twoCellAnchor>
    <xdr:from>
      <xdr:col>0</xdr:col>
      <xdr:colOff>28575</xdr:colOff>
      <xdr:row>8</xdr:row>
      <xdr:rowOff>171449</xdr:rowOff>
    </xdr:from>
    <xdr:to>
      <xdr:col>14</xdr:col>
      <xdr:colOff>19050</xdr:colOff>
      <xdr:row>22</xdr:row>
      <xdr:rowOff>85724</xdr:rowOff>
    </xdr:to>
    <xdr:grpSp>
      <xdr:nvGrpSpPr>
        <xdr:cNvPr id="19" name="Group 18">
          <a:extLst>
            <a:ext uri="{FF2B5EF4-FFF2-40B4-BE49-F238E27FC236}">
              <a16:creationId xmlns:a16="http://schemas.microsoft.com/office/drawing/2014/main" id="{00000000-0008-0000-0000-000013000000}"/>
            </a:ext>
          </a:extLst>
        </xdr:cNvPr>
        <xdr:cNvGrpSpPr/>
      </xdr:nvGrpSpPr>
      <xdr:grpSpPr>
        <a:xfrm>
          <a:off x="28575" y="1695449"/>
          <a:ext cx="9413875" cy="2581275"/>
          <a:chOff x="28575" y="1704974"/>
          <a:chExt cx="8524875" cy="2581275"/>
        </a:xfrm>
      </xdr:grpSpPr>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8575" y="1704974"/>
            <a:ext cx="8524875" cy="2581275"/>
          </a:xfrm>
          <a:prstGeom prst="rect">
            <a:avLst/>
          </a:prstGeom>
          <a:solidFill>
            <a:schemeClr val="accent5">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	            </a:t>
            </a:r>
            <a:r>
              <a:rPr lang="en-US" sz="1100" b="1"/>
              <a:t>IMPRESSIONS		</a:t>
            </a:r>
            <a:r>
              <a:rPr lang="en-US" sz="1100" b="1" baseline="0"/>
              <a:t>                         </a:t>
            </a:r>
            <a:r>
              <a:rPr lang="en-US" sz="1100" b="1"/>
              <a:t>LEAD</a:t>
            </a:r>
            <a:r>
              <a:rPr lang="en-US" sz="1100" b="1" baseline="0"/>
              <a:t> FORM		         LEAD SUBMITTED</a:t>
            </a:r>
            <a:endParaRPr lang="en-US" sz="1100" b="1"/>
          </a:p>
        </xdr:txBody>
      </xdr:sp>
      <xdr:pic>
        <xdr:nvPicPr>
          <xdr:cNvPr id="3073" name="Picture 1">
            <a:extLst>
              <a:ext uri="{FF2B5EF4-FFF2-40B4-BE49-F238E27FC236}">
                <a16:creationId xmlns:a16="http://schemas.microsoft.com/office/drawing/2014/main" id="{00000000-0008-0000-00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3375" y="2085975"/>
            <a:ext cx="3071590" cy="1847849"/>
          </a:xfrm>
          <a:prstGeom prst="rect">
            <a:avLst/>
          </a:prstGeom>
          <a:noFill/>
          <a:ln w="1">
            <a:solidFill>
              <a:schemeClr val="bg1">
                <a:lumMod val="50000"/>
              </a:schemeClr>
            </a:solidFill>
            <a:miter lim="800000"/>
            <a:headEnd/>
            <a:tailEnd type="none" w="med" len="med"/>
          </a:ln>
          <a:effectLst/>
        </xdr:spPr>
      </xdr:pic>
      <xdr:sp macro="" textlink="">
        <xdr:nvSpPr>
          <xdr:cNvPr id="9" name="Oval 8">
            <a:extLst>
              <a:ext uri="{FF2B5EF4-FFF2-40B4-BE49-F238E27FC236}">
                <a16:creationId xmlns:a16="http://schemas.microsoft.com/office/drawing/2014/main" id="{00000000-0008-0000-0000-000009000000}"/>
              </a:ext>
            </a:extLst>
          </xdr:cNvPr>
          <xdr:cNvSpPr/>
        </xdr:nvSpPr>
        <xdr:spPr>
          <a:xfrm>
            <a:off x="2228850" y="2419350"/>
            <a:ext cx="1200150" cy="952500"/>
          </a:xfrm>
          <a:prstGeom prst="ellipse">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pic>
        <xdr:nvPicPr>
          <xdr:cNvPr id="3074" name="Picture 2">
            <a:extLst>
              <a:ext uri="{FF2B5EF4-FFF2-40B4-BE49-F238E27FC236}">
                <a16:creationId xmlns:a16="http://schemas.microsoft.com/office/drawing/2014/main" id="{00000000-0008-0000-0000-000002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181475" y="2190750"/>
            <a:ext cx="1485900" cy="1716817"/>
          </a:xfrm>
          <a:prstGeom prst="rect">
            <a:avLst/>
          </a:prstGeom>
          <a:noFill/>
          <a:ln w="1">
            <a:noFill/>
            <a:miter lim="800000"/>
            <a:headEnd/>
            <a:tailEnd type="none" w="med" len="med"/>
          </a:ln>
          <a:effectLst/>
        </xdr:spPr>
      </xdr:pic>
      <xdr:sp macro="" textlink="">
        <xdr:nvSpPr>
          <xdr:cNvPr id="14" name="Right Arrow 13">
            <a:extLst>
              <a:ext uri="{FF2B5EF4-FFF2-40B4-BE49-F238E27FC236}">
                <a16:creationId xmlns:a16="http://schemas.microsoft.com/office/drawing/2014/main" id="{00000000-0008-0000-0000-00000E000000}"/>
              </a:ext>
            </a:extLst>
          </xdr:cNvPr>
          <xdr:cNvSpPr/>
        </xdr:nvSpPr>
        <xdr:spPr>
          <a:xfrm>
            <a:off x="3552826" y="2933700"/>
            <a:ext cx="514350" cy="171450"/>
          </a:xfrm>
          <a:prstGeom prst="rightArrow">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5" name="Right Arrow 14">
            <a:extLst>
              <a:ext uri="{FF2B5EF4-FFF2-40B4-BE49-F238E27FC236}">
                <a16:creationId xmlns:a16="http://schemas.microsoft.com/office/drawing/2014/main" id="{00000000-0008-0000-0000-00000F000000}"/>
              </a:ext>
            </a:extLst>
          </xdr:cNvPr>
          <xdr:cNvSpPr/>
        </xdr:nvSpPr>
        <xdr:spPr>
          <a:xfrm>
            <a:off x="5848350" y="2952749"/>
            <a:ext cx="514350" cy="171450"/>
          </a:xfrm>
          <a:prstGeom prst="rightArrow">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3524250" y="2619375"/>
            <a:ext cx="5750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b="1"/>
              <a:t>CLICKS</a:t>
            </a:r>
          </a:p>
        </xdr:txBody>
      </xdr:sp>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5715000" y="2619374"/>
            <a:ext cx="6948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b="1"/>
              <a:t>SUCCESS</a:t>
            </a:r>
          </a:p>
        </xdr:txBody>
      </xdr:sp>
      <xdr:pic>
        <xdr:nvPicPr>
          <xdr:cNvPr id="3075" name="Picture 3">
            <a:extLst>
              <a:ext uri="{FF2B5EF4-FFF2-40B4-BE49-F238E27FC236}">
                <a16:creationId xmlns:a16="http://schemas.microsoft.com/office/drawing/2014/main" id="{00000000-0008-0000-0000-000003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581775" y="2200275"/>
            <a:ext cx="1514475" cy="1724025"/>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76199</xdr:rowOff>
    </xdr:from>
    <xdr:ext cx="5886450" cy="2066925"/>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76199"/>
          <a:ext cx="5886450" cy="2066925"/>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l"/>
          <a:r>
            <a:rPr lang="en-US" sz="1100" b="1" u="sng">
              <a:solidFill>
                <a:sysClr val="windowText" lastClr="000000"/>
              </a:solidFill>
              <a:latin typeface="+mn-lt"/>
              <a:ea typeface="+mn-ea"/>
              <a:cs typeface="+mn-cs"/>
            </a:rPr>
            <a:t>INSTRUCTIONS:</a:t>
          </a:r>
        </a:p>
        <a:p>
          <a:pPr marL="0" indent="0" algn="l"/>
          <a:r>
            <a:rPr lang="en-US" sz="1100" b="0" u="none">
              <a:solidFill>
                <a:sysClr val="windowText" lastClr="000000"/>
              </a:solidFill>
              <a:latin typeface="+mn-lt"/>
              <a:ea typeface="+mn-ea"/>
              <a:cs typeface="+mn-cs"/>
            </a:rPr>
            <a:t>We're looking to work with a new publisher that is interested in selling us two different placements.   The publisher has told us that placement 1 has an approximate CTR of 0.3% and will get 2MM impressions. Placement 2 has an approximate CTR of 0.4% and will get 3MM impressions. </a:t>
          </a:r>
        </a:p>
        <a:p>
          <a:pPr marL="0" indent="0" algn="l"/>
          <a:r>
            <a:rPr lang="en-US" sz="1100" b="0" u="none">
              <a:solidFill>
                <a:sysClr val="windowText" lastClr="000000"/>
              </a:solidFill>
              <a:latin typeface="+mn-lt"/>
              <a:ea typeface="+mn-ea"/>
              <a:cs typeface="+mn-cs"/>
            </a:rPr>
            <a:t>The CPM for both placements is $5.  </a:t>
          </a:r>
        </a:p>
        <a:p>
          <a:pPr marL="0" indent="0" algn="l"/>
          <a:r>
            <a:rPr lang="en-US" sz="1100" b="0" u="none">
              <a:solidFill>
                <a:sysClr val="windowText" lastClr="000000"/>
              </a:solidFill>
              <a:latin typeface="+mn-lt"/>
              <a:ea typeface="+mn-ea"/>
              <a:cs typeface="+mn-cs"/>
            </a:rPr>
            <a:t>The conversion rate is 8% and the leads generated all are worth $50. </a:t>
          </a:r>
        </a:p>
        <a:p>
          <a:pPr marL="0" indent="0" algn="l"/>
          <a:r>
            <a:rPr lang="en-US" sz="1100" b="0" u="none">
              <a:solidFill>
                <a:sysClr val="windowText" lastClr="000000"/>
              </a:solidFill>
              <a:latin typeface="+mn-lt"/>
              <a:ea typeface="+mn-ea"/>
              <a:cs typeface="+mn-cs"/>
            </a:rPr>
            <a:t>Please use the worksheet outlined below to fill in the highlighted cells with the answers you find.</a:t>
          </a:r>
        </a:p>
        <a:p>
          <a:pPr marL="0" indent="0" algn="l"/>
          <a:r>
            <a:rPr lang="en-US" sz="1100" b="0" u="none">
              <a:solidFill>
                <a:sysClr val="windowText" lastClr="000000"/>
              </a:solidFill>
              <a:latin typeface="+mn-lt"/>
              <a:ea typeface="+mn-ea"/>
              <a:cs typeface="+mn-cs"/>
            </a:rPr>
            <a:t>What is the total cost?</a:t>
          </a:r>
        </a:p>
        <a:p>
          <a:pPr marL="0" indent="0" algn="l"/>
          <a:r>
            <a:rPr lang="en-US" sz="1100" b="0" u="none">
              <a:solidFill>
                <a:sysClr val="windowText" lastClr="000000"/>
              </a:solidFill>
              <a:latin typeface="+mn-lt"/>
              <a:ea typeface="+mn-ea"/>
              <a:cs typeface="+mn-cs"/>
            </a:rPr>
            <a:t>What is the total clickthrough rate (CTR)?</a:t>
          </a:r>
        </a:p>
        <a:p>
          <a:pPr marL="0" indent="0" algn="l"/>
          <a:r>
            <a:rPr lang="en-US" sz="1100" b="0" u="none">
              <a:solidFill>
                <a:sysClr val="windowText" lastClr="000000"/>
              </a:solidFill>
              <a:latin typeface="+mn-lt"/>
              <a:ea typeface="+mn-ea"/>
              <a:cs typeface="+mn-cs"/>
            </a:rPr>
            <a:t>What is the total revenue?</a:t>
          </a:r>
          <a:r>
            <a:rPr lang="en-US" sz="1100" b="0" u="none" baseline="0">
              <a:solidFill>
                <a:sysClr val="windowText" lastClr="000000"/>
              </a:solidFill>
              <a:latin typeface="+mn-lt"/>
              <a:ea typeface="+mn-ea"/>
              <a:cs typeface="+mn-cs"/>
            </a:rPr>
            <a:t>  T</a:t>
          </a:r>
          <a:r>
            <a:rPr lang="en-US" sz="1100" b="0" u="none">
              <a:solidFill>
                <a:sysClr val="windowText" lastClr="000000"/>
              </a:solidFill>
              <a:latin typeface="+mn-lt"/>
              <a:ea typeface="+mn-ea"/>
              <a:cs typeface="+mn-cs"/>
            </a:rPr>
            <a:t>otal margin/profit?</a:t>
          </a:r>
        </a:p>
        <a:p>
          <a:pPr marL="0" indent="0" algn="l"/>
          <a:r>
            <a:rPr lang="en-US" sz="1100" b="0" u="none">
              <a:solidFill>
                <a:sysClr val="windowText" lastClr="000000"/>
              </a:solidFill>
              <a:latin typeface="+mn-lt"/>
              <a:ea typeface="+mn-ea"/>
              <a:cs typeface="+mn-cs"/>
            </a:rPr>
            <a:t>What levers could we use to increase our profit? </a:t>
          </a:r>
        </a:p>
      </xdr:txBody>
    </xdr:sp>
    <xdr:clientData/>
  </xdr:oneCellAnchor>
  <xdr:twoCellAnchor>
    <xdr:from>
      <xdr:col>9</xdr:col>
      <xdr:colOff>200025</xdr:colOff>
      <xdr:row>0</xdr:row>
      <xdr:rowOff>76201</xdr:rowOff>
    </xdr:from>
    <xdr:to>
      <xdr:col>19</xdr:col>
      <xdr:colOff>228600</xdr:colOff>
      <xdr:row>11</xdr:row>
      <xdr:rowOff>57151</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6343650" y="76201"/>
          <a:ext cx="6124575" cy="2076450"/>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en-US" sz="1100" b="1" u="sng">
              <a:solidFill>
                <a:sysClr val="windowText" lastClr="000000"/>
              </a:solidFill>
            </a:rPr>
            <a:t>DEFINITIONS:</a:t>
          </a:r>
        </a:p>
        <a:p>
          <a:pPr algn="l"/>
          <a:r>
            <a:rPr lang="en-US" sz="1100">
              <a:solidFill>
                <a:sysClr val="windowText" lastClr="000000"/>
              </a:solidFill>
            </a:rPr>
            <a:t>Revenue:  Money generated</a:t>
          </a:r>
          <a:r>
            <a:rPr lang="en-US" sz="1100" baseline="0">
              <a:solidFill>
                <a:sysClr val="windowText" lastClr="000000"/>
              </a:solidFill>
            </a:rPr>
            <a:t> from leads submitted by visitors f</a:t>
          </a:r>
          <a:r>
            <a:rPr lang="en-US" sz="1100">
              <a:solidFill>
                <a:sysClr val="windowText" lastClr="000000"/>
              </a:solidFill>
            </a:rPr>
            <a:t>illing out forms .</a:t>
          </a:r>
        </a:p>
        <a:p>
          <a:pPr algn="l"/>
          <a:r>
            <a:rPr lang="en-US" sz="1100">
              <a:solidFill>
                <a:sysClr val="windowText" lastClr="000000"/>
              </a:solidFill>
            </a:rPr>
            <a:t>Impressions:</a:t>
          </a:r>
          <a:r>
            <a:rPr lang="en-US" sz="1100" baseline="0">
              <a:solidFill>
                <a:sysClr val="windowText" lastClr="000000"/>
              </a:solidFill>
            </a:rPr>
            <a:t>  The number of times a page is viewed.</a:t>
          </a:r>
        </a:p>
        <a:p>
          <a:pPr algn="l"/>
          <a:r>
            <a:rPr lang="en-US" sz="1100" baseline="0">
              <a:solidFill>
                <a:sysClr val="windowText" lastClr="000000"/>
              </a:solidFill>
            </a:rPr>
            <a:t>Clicks:  The number of visitors who click a link or a banner that sends them to a lead form. </a:t>
          </a:r>
        </a:p>
        <a:p>
          <a:pPr algn="l"/>
          <a:r>
            <a:rPr lang="en-US" sz="1100" baseline="0">
              <a:solidFill>
                <a:sysClr val="windowText" lastClr="000000"/>
              </a:solidFill>
            </a:rPr>
            <a:t>Clickthrough Rate (CTR):  The percentage of impressions that turn into clicks (Clicks/Impressions).</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latin typeface="+mn-lt"/>
              <a:ea typeface="+mn-ea"/>
              <a:cs typeface="+mn-cs"/>
            </a:rPr>
            <a:t>Conversion Rate(CR):  The percentage of clicks that turn into leads (Leads/Clicks).</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latin typeface="+mn-lt"/>
              <a:ea typeface="+mn-ea"/>
              <a:cs typeface="+mn-cs"/>
            </a:rPr>
            <a:t>CPM:  Cost per 1000 impressions.</a:t>
          </a:r>
          <a:endParaRPr lang="en-US" sz="1100" baseline="0">
            <a:solidFill>
              <a:sysClr val="windowText" lastClr="000000"/>
            </a:solidFill>
          </a:endParaRPr>
        </a:p>
        <a:p>
          <a:pPr algn="l"/>
          <a:r>
            <a:rPr lang="en-US" sz="1100" baseline="0">
              <a:solidFill>
                <a:sysClr val="windowText" lastClr="000000"/>
              </a:solidFill>
            </a:rPr>
            <a:t>Lead Form:  Page where user provides answers to questions  regarding a service or product of interest.  </a:t>
          </a:r>
        </a:p>
        <a:p>
          <a:pPr algn="l"/>
          <a:r>
            <a:rPr lang="en-US" sz="1100" baseline="0">
              <a:solidFill>
                <a:sysClr val="windowText" lastClr="000000"/>
              </a:solidFill>
            </a:rPr>
            <a:t>Lead:  Successfully completed form.  </a:t>
          </a:r>
        </a:p>
        <a:p>
          <a:pPr algn="l"/>
          <a:r>
            <a:rPr lang="en-US" sz="1100">
              <a:solidFill>
                <a:sysClr val="windowText" lastClr="000000"/>
              </a:solidFill>
            </a:rPr>
            <a:t>Margin:  The amount of money generated</a:t>
          </a:r>
          <a:r>
            <a:rPr lang="en-US" sz="1100" baseline="0">
              <a:solidFill>
                <a:sysClr val="windowText" lastClr="000000"/>
              </a:solidFill>
            </a:rPr>
            <a:t> once cost is deducted (Revenue - Cost).  Aka Profit.</a:t>
          </a:r>
        </a:p>
        <a:p>
          <a:pPr algn="l"/>
          <a:r>
            <a:rPr lang="en-US" sz="1100" baseline="0">
              <a:solidFill>
                <a:sysClr val="windowText" lastClr="000000"/>
              </a:solidFill>
            </a:rPr>
            <a:t>Margin %:  The percentage of  profit made from the revenue generated ((Revenue - Cost)/Revenue).</a:t>
          </a:r>
          <a:endParaRPr lang="en-US" sz="1100">
            <a:solidFill>
              <a:sysClr val="windowText" lastClr="000000"/>
            </a:solidFill>
          </a:endParaRPr>
        </a:p>
      </xdr:txBody>
    </xdr:sp>
    <xdr:clientData/>
  </xdr:twoCellAnchor>
  <xdr:twoCellAnchor>
    <xdr:from>
      <xdr:col>2</xdr:col>
      <xdr:colOff>12700</xdr:colOff>
      <xdr:row>19</xdr:row>
      <xdr:rowOff>0</xdr:rowOff>
    </xdr:from>
    <xdr:to>
      <xdr:col>11</xdr:col>
      <xdr:colOff>330200</xdr:colOff>
      <xdr:row>28</xdr:row>
      <xdr:rowOff>0</xdr:rowOff>
    </xdr:to>
    <xdr:sp macro="" textlink="">
      <xdr:nvSpPr>
        <xdr:cNvPr id="5" name="TextBox 4">
          <a:extLst>
            <a:ext uri="{FF2B5EF4-FFF2-40B4-BE49-F238E27FC236}">
              <a16:creationId xmlns:a16="http://schemas.microsoft.com/office/drawing/2014/main" id="{652C9FB4-C816-7840-8DE6-8339D693AAF0}"/>
            </a:ext>
          </a:extLst>
        </xdr:cNvPr>
        <xdr:cNvSpPr txBox="1"/>
      </xdr:nvSpPr>
      <xdr:spPr>
        <a:xfrm>
          <a:off x="1803400" y="3619500"/>
          <a:ext cx="7086600" cy="17145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Notes</a:t>
          </a:r>
          <a:r>
            <a:rPr lang="en-US" sz="1100" b="1" u="sng" baseline="0"/>
            <a:t> to the readers:</a:t>
          </a:r>
        </a:p>
        <a:p>
          <a:pPr marL="0" marR="0" lvl="0" indent="0" defTabSz="914400" eaLnBrk="1" fontAlgn="auto" latinLnBrk="0" hangingPunct="1">
            <a:lnSpc>
              <a:spcPct val="100000"/>
            </a:lnSpc>
            <a:spcBef>
              <a:spcPts val="0"/>
            </a:spcBef>
            <a:spcAft>
              <a:spcPts val="0"/>
            </a:spcAft>
            <a:buClrTx/>
            <a:buSzTx/>
            <a:buFontTx/>
            <a:buNone/>
            <a:tabLst/>
            <a:defRPr/>
          </a:pPr>
          <a:r>
            <a:rPr lang="en-US" sz="1100"/>
            <a:t>I don't know your definition</a:t>
          </a:r>
          <a:r>
            <a:rPr lang="en-US" sz="1100" baseline="0"/>
            <a:t> of the </a:t>
          </a:r>
          <a:r>
            <a:rPr lang="en-US" sz="1100" b="1" baseline="0"/>
            <a:t>total CTR </a:t>
          </a:r>
          <a:r>
            <a:rPr lang="en-US" sz="1100" baseline="0"/>
            <a:t>(total clickthrough rate) here, but I assume it's the CTR when two placements are combined together. That is, total CTR = total clicks/total impressions.</a:t>
          </a:r>
        </a:p>
        <a:p>
          <a:endParaRPr lang="en-US" sz="1100" baseline="0"/>
        </a:p>
        <a:p>
          <a:r>
            <a:rPr lang="en-US" sz="1100" baseline="0"/>
            <a:t>The same logic applies to other total ratios like </a:t>
          </a:r>
          <a:r>
            <a:rPr lang="en-US" sz="1100" b="1" baseline="0"/>
            <a:t>total margin%, total RPL</a:t>
          </a:r>
          <a:r>
            <a:rPr lang="en-US" sz="1100" baseline="0"/>
            <a:t>(revenue per lead), and </a:t>
          </a:r>
          <a:r>
            <a:rPr lang="en-US" sz="1100" b="1" baseline="0"/>
            <a:t>total CPM </a:t>
          </a:r>
          <a:r>
            <a:rPr lang="en-US" sz="1100" baseline="0"/>
            <a:t>(cost per 1000 impressions)</a:t>
          </a:r>
        </a:p>
        <a:p>
          <a:endParaRPr lang="en-US" sz="1100" baseline="0"/>
        </a:p>
        <a:p>
          <a:r>
            <a:rPr lang="en-US" sz="1100"/>
            <a:t>Common levers to increase profits are 1) increase revenues (increase our RPL), 2) reduce cost (reduce our CPM)</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52915</xdr:colOff>
      <xdr:row>0</xdr:row>
      <xdr:rowOff>21165</xdr:rowOff>
    </xdr:from>
    <xdr:ext cx="4947709" cy="1185335"/>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2915" y="21165"/>
          <a:ext cx="4947709" cy="1185335"/>
        </a:xfrm>
        <a:prstGeom prst="rect">
          <a:avLst/>
        </a:prstGeom>
        <a:solidFill>
          <a:srgbClr val="FFFF99"/>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t>INSTRUCTIONS:</a:t>
          </a:r>
        </a:p>
        <a:p>
          <a:r>
            <a:rPr lang="en-US" sz="1100"/>
            <a:t>Assume this is data provided by a publisher.  Please analyze the data to determine next steps for this publisher's campaign.  </a:t>
          </a:r>
        </a:p>
        <a:p>
          <a:r>
            <a:rPr lang="en-US" sz="1100"/>
            <a:t>Metrics that will help are clickthrough rate, conversion rate, and RPM (revenue per 1000</a:t>
          </a:r>
          <a:r>
            <a:rPr lang="en-US" sz="1100" baseline="0"/>
            <a:t> impressions)</a:t>
          </a:r>
          <a:r>
            <a:rPr lang="en-US" sz="1100"/>
            <a:t> .  Please see the definitions tab for assistance.</a:t>
          </a:r>
        </a:p>
        <a:p>
          <a:r>
            <a:rPr lang="en-US" sz="1100"/>
            <a:t>Assume the CPM for Placement A is $2 and the RPL is $12.</a:t>
          </a:r>
        </a:p>
        <a:p>
          <a:endParaRPr lang="en-US" sz="1100"/>
        </a:p>
      </xdr:txBody>
    </xdr:sp>
    <xdr:clientData/>
  </xdr:oneCellAnchor>
  <xdr:oneCellAnchor>
    <xdr:from>
      <xdr:col>0</xdr:col>
      <xdr:colOff>76200</xdr:colOff>
      <xdr:row>18</xdr:row>
      <xdr:rowOff>15875</xdr:rowOff>
    </xdr:from>
    <xdr:ext cx="4074583" cy="196850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200" y="3444875"/>
          <a:ext cx="4074583" cy="1968500"/>
        </a:xfrm>
        <a:prstGeom prst="rect">
          <a:avLst/>
        </a:prstGeom>
        <a:solidFill>
          <a:srgbClr val="FFFF99"/>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i="0" u="none" strike="noStrike">
              <a:solidFill>
                <a:schemeClr val="tx1"/>
              </a:solidFill>
              <a:latin typeface="+mn-lt"/>
              <a:ea typeface="+mn-ea"/>
              <a:cs typeface="+mn-cs"/>
            </a:rPr>
            <a:t>QUESTIONS</a:t>
          </a:r>
          <a:r>
            <a:rPr lang="en-US"/>
            <a:t> :</a:t>
          </a:r>
        </a:p>
        <a:p>
          <a:r>
            <a:rPr lang="en-US" sz="1100" b="0" i="0" u="none" strike="noStrike">
              <a:solidFill>
                <a:schemeClr val="tx1"/>
              </a:solidFill>
              <a:latin typeface="+mn-lt"/>
              <a:ea typeface="+mn-ea"/>
              <a:cs typeface="+mn-cs"/>
            </a:rPr>
            <a:t>Which banner performed best?  Why?</a:t>
          </a:r>
          <a:r>
            <a:rPr lang="en-US"/>
            <a:t> </a:t>
          </a:r>
        </a:p>
        <a:p>
          <a:r>
            <a:rPr lang="en-US" sz="1100" b="0" i="0" u="none" strike="noStrike">
              <a:solidFill>
                <a:schemeClr val="tx1"/>
              </a:solidFill>
              <a:latin typeface="+mn-lt"/>
              <a:ea typeface="+mn-ea"/>
              <a:cs typeface="+mn-cs"/>
            </a:rPr>
            <a:t>Which banner performed worst?  Why?</a:t>
          </a:r>
          <a:r>
            <a:rPr lang="en-US"/>
            <a:t> </a:t>
          </a:r>
        </a:p>
        <a:p>
          <a:r>
            <a:rPr lang="en-US" sz="1100" b="0" i="0" u="none" strike="noStrike">
              <a:solidFill>
                <a:schemeClr val="tx1"/>
              </a:solidFill>
              <a:latin typeface="+mn-lt"/>
              <a:ea typeface="+mn-ea"/>
              <a:cs typeface="+mn-cs"/>
            </a:rPr>
            <a:t>How could you improve overall performance?</a:t>
          </a:r>
          <a:r>
            <a:rPr lang="en-US"/>
            <a:t> </a:t>
          </a:r>
        </a:p>
        <a:p>
          <a:r>
            <a:rPr lang="en-US" sz="1100" b="0" i="0" u="none" strike="noStrike">
              <a:solidFill>
                <a:schemeClr val="tx1"/>
              </a:solidFill>
              <a:latin typeface="+mn-lt"/>
              <a:ea typeface="+mn-ea"/>
              <a:cs typeface="+mn-cs"/>
            </a:rPr>
            <a:t>How did banner performance change month over month?</a:t>
          </a:r>
          <a:r>
            <a:rPr lang="en-US"/>
            <a:t> </a:t>
          </a:r>
        </a:p>
        <a:p>
          <a:r>
            <a:rPr lang="en-US" sz="1100" b="0" i="0" u="none" strike="noStrike">
              <a:solidFill>
                <a:schemeClr val="tx1"/>
              </a:solidFill>
              <a:latin typeface="+mn-lt"/>
              <a:ea typeface="+mn-ea"/>
              <a:cs typeface="+mn-cs"/>
            </a:rPr>
            <a:t>Which month had better banner performance?</a:t>
          </a:r>
          <a:r>
            <a:rPr lang="en-US"/>
            <a:t> </a:t>
          </a:r>
        </a:p>
        <a:p>
          <a:r>
            <a:rPr lang="en-US" sz="1100" b="0" i="0" u="none" strike="noStrike">
              <a:solidFill>
                <a:schemeClr val="tx1"/>
              </a:solidFill>
              <a:latin typeface="+mn-lt"/>
              <a:ea typeface="+mn-ea"/>
              <a:cs typeface="+mn-cs"/>
            </a:rPr>
            <a:t>What was the change in cost from October to November?</a:t>
          </a:r>
          <a:r>
            <a:rPr lang="en-US"/>
            <a:t> </a:t>
          </a:r>
        </a:p>
        <a:p>
          <a:r>
            <a:rPr lang="en-US" sz="1100" b="0" i="0" u="none" strike="noStrike">
              <a:solidFill>
                <a:schemeClr val="tx1"/>
              </a:solidFill>
              <a:latin typeface="+mn-lt"/>
              <a:ea typeface="+mn-ea"/>
              <a:cs typeface="+mn-cs"/>
            </a:rPr>
            <a:t>What was the change in revenue from October to November?</a:t>
          </a:r>
          <a:r>
            <a:rPr lang="en-US"/>
            <a:t> </a:t>
          </a:r>
        </a:p>
        <a:p>
          <a:r>
            <a:rPr lang="en-US" sz="1100" b="0" i="0" u="none" strike="noStrike">
              <a:solidFill>
                <a:schemeClr val="tx1"/>
              </a:solidFill>
              <a:latin typeface="+mn-lt"/>
              <a:ea typeface="+mn-ea"/>
              <a:cs typeface="+mn-cs"/>
            </a:rPr>
            <a:t>Which month had the better return</a:t>
          </a:r>
          <a:r>
            <a:rPr lang="en-US" sz="1100" b="0" i="0" u="none" strike="noStrike" baseline="0">
              <a:solidFill>
                <a:schemeClr val="tx1"/>
              </a:solidFill>
              <a:latin typeface="+mn-lt"/>
              <a:ea typeface="+mn-ea"/>
              <a:cs typeface="+mn-cs"/>
            </a:rPr>
            <a:t> on investment (ROI)</a:t>
          </a:r>
          <a:r>
            <a:rPr lang="en-US" sz="1100" b="0" i="0" u="none" strike="noStrike">
              <a:solidFill>
                <a:schemeClr val="tx1"/>
              </a:solidFill>
              <a:latin typeface="+mn-lt"/>
              <a:ea typeface="+mn-ea"/>
              <a:cs typeface="+mn-cs"/>
            </a:rPr>
            <a:t>?</a:t>
          </a:r>
          <a:r>
            <a:rPr lang="en-US"/>
            <a:t> </a:t>
          </a:r>
          <a:endParaRPr lang="en-US" sz="1100"/>
        </a:p>
      </xdr:txBody>
    </xdr:sp>
    <xdr:clientData/>
  </xdr:oneCellAnchor>
  <xdr:twoCellAnchor>
    <xdr:from>
      <xdr:col>4</xdr:col>
      <xdr:colOff>393700</xdr:colOff>
      <xdr:row>17</xdr:row>
      <xdr:rowOff>0</xdr:rowOff>
    </xdr:from>
    <xdr:to>
      <xdr:col>21</xdr:col>
      <xdr:colOff>177800</xdr:colOff>
      <xdr:row>33</xdr:row>
      <xdr:rowOff>88900</xdr:rowOff>
    </xdr:to>
    <xdr:sp macro="" textlink="">
      <xdr:nvSpPr>
        <xdr:cNvPr id="4" name="TextBox 3">
          <a:extLst>
            <a:ext uri="{FF2B5EF4-FFF2-40B4-BE49-F238E27FC236}">
              <a16:creationId xmlns:a16="http://schemas.microsoft.com/office/drawing/2014/main" id="{AAFE94E6-369B-2847-88D7-41CA46825B03}"/>
            </a:ext>
          </a:extLst>
        </xdr:cNvPr>
        <xdr:cNvSpPr txBox="1"/>
      </xdr:nvSpPr>
      <xdr:spPr>
        <a:xfrm>
          <a:off x="4724400" y="3238500"/>
          <a:ext cx="11772900" cy="31369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Answers:</a:t>
          </a:r>
        </a:p>
        <a:p>
          <a:r>
            <a:rPr lang="en-US" sz="1100" b="0"/>
            <a:t>1.</a:t>
          </a:r>
          <a:r>
            <a:rPr lang="en-US" sz="1100" b="0" baseline="0"/>
            <a:t> After comparing the CTR, CR and RPM in October and November (see the horizontal bar graph below on the right), </a:t>
          </a:r>
          <a:r>
            <a:rPr lang="en-US" sz="1100" b="0" u="sng" baseline="0"/>
            <a:t>ad 1 works best </a:t>
          </a:r>
          <a:r>
            <a:rPr lang="en-US" sz="1100" b="0" baseline="0"/>
            <a:t>as it has the highest CTR, CR and RPM among three banners in October, and highest CR and RPM in November.</a:t>
          </a:r>
        </a:p>
        <a:p>
          <a:r>
            <a:rPr lang="en-US" sz="1100" b="0" baseline="0"/>
            <a:t>2. The worst banner is between ad 2 and ad 3. If we combine the performance of Ocotober and November for each banner, the performances are listed below. Ad 2 has slightly better CTR but worse CR and RPM, whereas ad 3 is the opposite. It makes more sense if we look at these performances in different months. </a:t>
          </a:r>
          <a:r>
            <a:rPr lang="en-US" sz="1100" b="0" u="sng" baseline="0"/>
            <a:t>In October, the worst banner is ad 2</a:t>
          </a:r>
          <a:r>
            <a:rPr lang="en-US" sz="1100" b="0" baseline="0"/>
            <a:t>, as it has a very low conversion rate which leads to the lowest revenue per impression of the month, but i</a:t>
          </a:r>
          <a:r>
            <a:rPr lang="en-US" sz="1100" b="0" u="sng" baseline="0"/>
            <a:t>n November, the worst banner changed to ad 3</a:t>
          </a:r>
          <a:r>
            <a:rPr lang="en-US" sz="1100" b="0" baseline="0"/>
            <a:t>, which has the lowest CTR, CR and RPM of the month.</a:t>
          </a:r>
        </a:p>
        <a:p>
          <a:r>
            <a:rPr lang="en-US" sz="1100" b="0" baseline="0"/>
            <a:t>3. To improve the overall performances, increasing the CTR and CR is the key (RPM is proportional to the product of CTR*CR). From the table above, we can see that the CTRs don't have much big differences, but the CRs varied and changed a lot. A possible way to increase the conversion rate is to make the lead form easy to complete, and attracive to viewers, for example, provide clear instructions to fill the form et al.</a:t>
          </a:r>
        </a:p>
        <a:p>
          <a:r>
            <a:rPr lang="en-US" sz="1100" b="0" baseline="0"/>
            <a:t>4. While the CTR is constantly better in October than in November (the first vertical bar graph on the left below), </a:t>
          </a:r>
          <a:r>
            <a:rPr lang="en-US" sz="1100" b="0" u="sng" baseline="0"/>
            <a:t>Ad 1 and ad 2 had better performances (CR and RPM) in November </a:t>
          </a:r>
          <a:r>
            <a:rPr lang="en-US" sz="1100" b="0" baseline="0"/>
            <a:t>, and </a:t>
          </a:r>
          <a:r>
            <a:rPr lang="en-US" sz="1100" b="0" u="sng" baseline="0"/>
            <a:t>ad 3 (CR and RPM) remained to be better in October</a:t>
          </a:r>
          <a:r>
            <a:rPr lang="en-US" sz="1100" b="0" baseline="0"/>
            <a:t>. One notable thing is that the number of impressions dropped more than half in November, which could be accountable for the better CR of ad 1 and 2 in November. A possible reason for this is that November is the holiday season, people might be busy traveling and enjoying family get-together instead of browsing webpages.</a:t>
          </a:r>
        </a:p>
        <a:p>
          <a:r>
            <a:rPr lang="en-US" sz="1100" b="0"/>
            <a:t>5.</a:t>
          </a:r>
          <a:r>
            <a:rPr lang="en-US" sz="1100" b="0" baseline="0"/>
            <a:t> If we combine all the banners for each month, the performances are listed in the table below. October has better CTR whereas November has better CR, thus the resulting RPMs are very close to each other. Thus, it makes more sense to look at the banner performances individually over time. </a:t>
          </a:r>
          <a:r>
            <a:rPr lang="en-US" sz="1100" b="0" u="sng" baseline="0"/>
            <a:t>Ad 1 and ad 2 have improvements in November, but ad 3 constantly works better in October</a:t>
          </a:r>
          <a:r>
            <a:rPr lang="en-US" sz="1100" b="0" baseline="0"/>
            <a:t>.</a:t>
          </a:r>
        </a:p>
        <a:p>
          <a:r>
            <a:rPr lang="en-US" sz="1100" b="0"/>
            <a:t>6. As the number of impressions</a:t>
          </a:r>
          <a:r>
            <a:rPr lang="en-US" sz="1100" b="0" baseline="0"/>
            <a:t> dropped more than half in November, the cost in November also dropped more than half compared to October. (The total cost comparision for these two months can be found in the second table below.)</a:t>
          </a:r>
        </a:p>
        <a:p>
          <a:r>
            <a:rPr lang="en-US" sz="1100" b="0" baseline="0"/>
            <a:t>7. The toal revenue dropped from 4104 to 1788 from October to November.</a:t>
          </a:r>
        </a:p>
        <a:p>
          <a:r>
            <a:rPr lang="en-US" sz="1100" b="0" baseline="0"/>
            <a:t>8. ROI = margin/cost, thus the ROI for November (1.716) is higher than the ROI for October (1.668).</a:t>
          </a:r>
          <a:endParaRPr lang="en-US" sz="1100" b="0"/>
        </a:p>
      </xdr:txBody>
    </xdr:sp>
    <xdr:clientData/>
  </xdr:twoCellAnchor>
  <xdr:twoCellAnchor>
    <xdr:from>
      <xdr:col>3</xdr:col>
      <xdr:colOff>419100</xdr:colOff>
      <xdr:row>45</xdr:row>
      <xdr:rowOff>69850</xdr:rowOff>
    </xdr:from>
    <xdr:to>
      <xdr:col>9</xdr:col>
      <xdr:colOff>647700</xdr:colOff>
      <xdr:row>59</xdr:row>
      <xdr:rowOff>146050</xdr:rowOff>
    </xdr:to>
    <xdr:graphicFrame macro="">
      <xdr:nvGraphicFramePr>
        <xdr:cNvPr id="12" name="Chart 11">
          <a:extLst>
            <a:ext uri="{FF2B5EF4-FFF2-40B4-BE49-F238E27FC236}">
              <a16:creationId xmlns:a16="http://schemas.microsoft.com/office/drawing/2014/main" id="{70619C33-0B46-C541-A10C-11120E47E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406400</xdr:colOff>
      <xdr:row>60</xdr:row>
      <xdr:rowOff>31750</xdr:rowOff>
    </xdr:from>
    <xdr:to>
      <xdr:col>9</xdr:col>
      <xdr:colOff>635000</xdr:colOff>
      <xdr:row>74</xdr:row>
      <xdr:rowOff>107950</xdr:rowOff>
    </xdr:to>
    <xdr:graphicFrame macro="">
      <xdr:nvGraphicFramePr>
        <xdr:cNvPr id="13" name="Chart 12">
          <a:extLst>
            <a:ext uri="{FF2B5EF4-FFF2-40B4-BE49-F238E27FC236}">
              <a16:creationId xmlns:a16="http://schemas.microsoft.com/office/drawing/2014/main" id="{E6B5DCCA-B584-1542-A08A-8742CD7C1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355600</xdr:colOff>
      <xdr:row>74</xdr:row>
      <xdr:rowOff>146050</xdr:rowOff>
    </xdr:from>
    <xdr:to>
      <xdr:col>9</xdr:col>
      <xdr:colOff>584200</xdr:colOff>
      <xdr:row>89</xdr:row>
      <xdr:rowOff>31750</xdr:rowOff>
    </xdr:to>
    <xdr:graphicFrame macro="">
      <xdr:nvGraphicFramePr>
        <xdr:cNvPr id="14" name="Chart 13">
          <a:extLst>
            <a:ext uri="{FF2B5EF4-FFF2-40B4-BE49-F238E27FC236}">
              <a16:creationId xmlns:a16="http://schemas.microsoft.com/office/drawing/2014/main" id="{84EA28F8-7D1E-334A-88A3-4AB066ADC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114300</xdr:colOff>
      <xdr:row>47</xdr:row>
      <xdr:rowOff>57150</xdr:rowOff>
    </xdr:from>
    <xdr:to>
      <xdr:col>22</xdr:col>
      <xdr:colOff>279400</xdr:colOff>
      <xdr:row>61</xdr:row>
      <xdr:rowOff>133350</xdr:rowOff>
    </xdr:to>
    <xdr:graphicFrame macro="">
      <xdr:nvGraphicFramePr>
        <xdr:cNvPr id="24" name="Chart 23">
          <a:extLst>
            <a:ext uri="{FF2B5EF4-FFF2-40B4-BE49-F238E27FC236}">
              <a16:creationId xmlns:a16="http://schemas.microsoft.com/office/drawing/2014/main" id="{87EC275D-4898-744C-B341-E053CD46E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63500</xdr:colOff>
      <xdr:row>64</xdr:row>
      <xdr:rowOff>171450</xdr:rowOff>
    </xdr:from>
    <xdr:to>
      <xdr:col>22</xdr:col>
      <xdr:colOff>228600</xdr:colOff>
      <xdr:row>79</xdr:row>
      <xdr:rowOff>57150</xdr:rowOff>
    </xdr:to>
    <xdr:graphicFrame macro="">
      <xdr:nvGraphicFramePr>
        <xdr:cNvPr id="25" name="Chart 24">
          <a:extLst>
            <a:ext uri="{FF2B5EF4-FFF2-40B4-BE49-F238E27FC236}">
              <a16:creationId xmlns:a16="http://schemas.microsoft.com/office/drawing/2014/main" id="{A4D33DD9-68E6-8242-8A04-2E29539FD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xdr:colOff>
      <xdr:row>80</xdr:row>
      <xdr:rowOff>139700</xdr:rowOff>
    </xdr:from>
    <xdr:to>
      <xdr:col>22</xdr:col>
      <xdr:colOff>38100</xdr:colOff>
      <xdr:row>85</xdr:row>
      <xdr:rowOff>38100</xdr:rowOff>
    </xdr:to>
    <xdr:sp macro="" textlink="">
      <xdr:nvSpPr>
        <xdr:cNvPr id="5" name="TextBox 4">
          <a:extLst>
            <a:ext uri="{FF2B5EF4-FFF2-40B4-BE49-F238E27FC236}">
              <a16:creationId xmlns:a16="http://schemas.microsoft.com/office/drawing/2014/main" id="{98575E9B-2DA9-6244-A9FC-A20484A076B6}"/>
            </a:ext>
          </a:extLst>
        </xdr:cNvPr>
        <xdr:cNvSpPr txBox="1"/>
      </xdr:nvSpPr>
      <xdr:spPr>
        <a:xfrm>
          <a:off x="13068300" y="15379700"/>
          <a:ext cx="4406900"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order to make the CTR, CR and RPM in the same picture, I had to adjust the CTR and RPM to make</a:t>
          </a:r>
          <a:r>
            <a:rPr lang="en-US" sz="1100" baseline="0"/>
            <a:t> them have the same scale as CR.</a:t>
          </a:r>
        </a:p>
        <a:p>
          <a:endParaRPr lang="en-US" sz="1100" baseline="0"/>
        </a:p>
        <a:p>
          <a:r>
            <a:rPr lang="en-US" sz="1100" baseline="0"/>
            <a:t>Actually, CTR has much smaller vaues, and RPM has much bigger values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148167</xdr:colOff>
      <xdr:row>0</xdr:row>
      <xdr:rowOff>116417</xdr:rowOff>
    </xdr:from>
    <xdr:ext cx="3947583" cy="95250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8167" y="116417"/>
          <a:ext cx="3947583" cy="952500"/>
        </a:xfrm>
        <a:prstGeom prst="rect">
          <a:avLst/>
        </a:prstGeom>
        <a:solidFill>
          <a:srgbClr val="FFFF99"/>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Write an equation in area highlighted in</a:t>
          </a:r>
          <a:r>
            <a:rPr lang="en-US" sz="1100" baseline="0"/>
            <a:t> oragne</a:t>
          </a:r>
          <a:r>
            <a:rPr lang="en-US" sz="1100"/>
            <a:t> that</a:t>
          </a:r>
          <a:r>
            <a:rPr lang="en-US" sz="1100" baseline="0"/>
            <a:t> looks up and matches the values in column H to the mapping highlighted in blue.</a:t>
          </a:r>
          <a:endParaRPr lang="en-US" sz="1100"/>
        </a:p>
      </xdr:txBody>
    </xdr:sp>
    <xdr:clientData/>
  </xdr:oneCellAnchor>
  <xdr:oneCellAnchor>
    <xdr:from>
      <xdr:col>0</xdr:col>
      <xdr:colOff>137583</xdr:colOff>
      <xdr:row>10</xdr:row>
      <xdr:rowOff>127000</xdr:rowOff>
    </xdr:from>
    <xdr:ext cx="3947584" cy="95250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37583" y="2063750"/>
          <a:ext cx="3947584" cy="952500"/>
        </a:xfrm>
        <a:prstGeom prst="rect">
          <a:avLst/>
        </a:prstGeom>
        <a:solidFill>
          <a:srgbClr val="FFFF99"/>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Write an equation</a:t>
          </a:r>
          <a:r>
            <a:rPr lang="en-US" sz="1100" baseline="0"/>
            <a:t> </a:t>
          </a:r>
          <a:r>
            <a:rPr lang="en-US" sz="1100"/>
            <a:t>in the highlighted</a:t>
          </a:r>
          <a:r>
            <a:rPr lang="en-US" sz="1100" baseline="0"/>
            <a:t> </a:t>
          </a:r>
          <a:r>
            <a:rPr lang="en-US" sz="1100"/>
            <a:t>cells, I13 and I14, that</a:t>
          </a:r>
          <a:r>
            <a:rPr lang="en-US" sz="1100" baseline="0"/>
            <a:t> counts the number of times google.com and yahoo.com show up in column K.</a:t>
          </a:r>
        </a:p>
        <a:p>
          <a:r>
            <a:rPr lang="en-US" sz="1100" baseline="0"/>
            <a:t>Then write an equation in the highlighted column L that makes all of the data in column K uppercase.</a:t>
          </a:r>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692150</xdr:colOff>
      <xdr:row>59</xdr:row>
      <xdr:rowOff>158750</xdr:rowOff>
    </xdr:from>
    <xdr:to>
      <xdr:col>13</xdr:col>
      <xdr:colOff>101600</xdr:colOff>
      <xdr:row>83</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10F6A67-051A-8E48-B6A9-1E51B34D2E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0550" y="10483850"/>
              <a:ext cx="6330950" cy="3956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635000</xdr:colOff>
      <xdr:row>8</xdr:row>
      <xdr:rowOff>139700</xdr:rowOff>
    </xdr:from>
    <xdr:to>
      <xdr:col>17</xdr:col>
      <xdr:colOff>355600</xdr:colOff>
      <xdr:row>30</xdr:row>
      <xdr:rowOff>139700</xdr:rowOff>
    </xdr:to>
    <xdr:sp macro="" textlink="">
      <xdr:nvSpPr>
        <xdr:cNvPr id="5" name="TextBox 4">
          <a:extLst>
            <a:ext uri="{FF2B5EF4-FFF2-40B4-BE49-F238E27FC236}">
              <a16:creationId xmlns:a16="http://schemas.microsoft.com/office/drawing/2014/main" id="{EE2491D9-76FA-B74F-8BAD-C25F4CC7392E}"/>
            </a:ext>
          </a:extLst>
        </xdr:cNvPr>
        <xdr:cNvSpPr txBox="1"/>
      </xdr:nvSpPr>
      <xdr:spPr>
        <a:xfrm>
          <a:off x="8610600" y="1460500"/>
          <a:ext cx="7340600" cy="36322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Reasoning</a:t>
          </a:r>
          <a:r>
            <a:rPr lang="en-US" sz="1100" b="1" baseline="0"/>
            <a:t> process:</a:t>
          </a:r>
        </a:p>
        <a:p>
          <a:r>
            <a:rPr lang="en-US" sz="1100" b="0" baseline="0"/>
            <a:t>Step 1. My fist step is to check and understand the dataset. Each row represents one order, with orderID being the unique primary key. Because these orders were made by different salesperson at QuinStreet, I went a little further to check how many unique salesperson are there in the dataset. It turned out there are 9 salesperson, and I need to select one.</a:t>
          </a:r>
        </a:p>
        <a:p>
          <a:r>
            <a:rPr lang="en-US" sz="1100" b="0" baseline="0"/>
            <a:t>Step 2. My first instinct is to find the person with highest order amount (Fuller). This could be a promising candidate as he or she has the ability to push larger orders.</a:t>
          </a:r>
        </a:p>
        <a:p>
          <a:r>
            <a:rPr lang="en-US" sz="1100" b="0" baseline="0"/>
            <a:t>Step 3. However, did the person get the largest order by luck and all his/her other orders are very small? I checked the sum of order amount, and it turned out that there were quite a few sales person who had larger total amount, but Fuller's averaged order amount still stood out.</a:t>
          </a:r>
        </a:p>
        <a:p>
          <a:r>
            <a:rPr lang="en-US" sz="1100" b="0" baseline="0"/>
            <a:t>Step 4. What made Fuller's total amount small then? After checking the frequencies of orders, Fuller only had 92 orders, which explained why his/her sum amount was low.</a:t>
          </a:r>
        </a:p>
        <a:p>
          <a:r>
            <a:rPr lang="en-US" sz="1100" b="0"/>
            <a:t>Step 5. The final question is</a:t>
          </a:r>
          <a:r>
            <a:rPr lang="en-US" sz="1100" b="0" baseline="0"/>
            <a:t> what do we really want? Do we want someone who made lots of orders or someone who didn't make many but the orders made were relatively large? It's helpful to compare the order amount distributuion for each person. From the boxplot, </a:t>
          </a:r>
          <a:r>
            <a:rPr lang="en-US" sz="1100" b="0" i="1" baseline="0"/>
            <a:t>Fuller</a:t>
          </a:r>
          <a:r>
            <a:rPr lang="en-US" sz="1100" b="0" baseline="0"/>
            <a:t> and </a:t>
          </a:r>
          <a:r>
            <a:rPr lang="en-US" sz="1100" b="0" i="1" baseline="0"/>
            <a:t>Leverling</a:t>
          </a:r>
          <a:r>
            <a:rPr lang="en-US" sz="1100" b="0" baseline="0"/>
            <a:t> are the most promising candidates as they both have similar large order frequencies. Fuller, the salesperson with highest order amount, together with his/her less frequent total orders, is the winner.</a:t>
          </a:r>
        </a:p>
        <a:p>
          <a:endParaRPr lang="en-US" sz="1100" b="0" baseline="0"/>
        </a:p>
        <a:p>
          <a:r>
            <a:rPr lang="en-US" sz="1100" b="1" baseline="0"/>
            <a:t>My Decision:</a:t>
          </a:r>
        </a:p>
        <a:p>
          <a:r>
            <a:rPr lang="en-US" sz="1100" b="0" u="sng" baseline="0"/>
            <a:t>Fuller</a:t>
          </a:r>
          <a:r>
            <a:rPr lang="en-US" sz="1100" b="0" baseline="0"/>
            <a:t> is my final recommendation for the follwoing reasons: 1) he/she made the largest order 2) he/she made quite a few large orders as well, which proved his/her ability to make large order is not pure luck. 3) he/she had relative less orders made, because he/she might spend more time negotiating with cients to make large orders.</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mary Li" refreshedDate="43580.851017476853" createdVersion="6" refreshedVersion="6" minRefreshableVersion="3" recordCount="800" xr:uid="{5ACB6266-7567-A049-8C56-A9CF5EF81BC5}">
  <cacheSource type="worksheet">
    <worksheetSource ref="B1:C1048576" sheet="Problem Solving"/>
  </cacheSource>
  <cacheFields count="2">
    <cacheField name="Salesperson" numFmtId="0">
      <sharedItems containsBlank="1" count="10">
        <s v="Buchanan"/>
        <s v="Suyama"/>
        <s v="Peacock"/>
        <s v="Leverling"/>
        <s v="Dodsworth"/>
        <s v="Davolio"/>
        <s v="Callahan"/>
        <s v="Fuller"/>
        <s v="King"/>
        <m/>
      </sharedItems>
    </cacheField>
    <cacheField name="Order Amount" numFmtId="0">
      <sharedItems containsString="0" containsBlank="1" containsNumber="1" minValue="12.5" maxValue="16387.5" count="769">
        <n v="440"/>
        <n v="1863.4"/>
        <n v="1552.6"/>
        <n v="654.05999999999995"/>
        <n v="3597.9"/>
        <n v="1444.8"/>
        <n v="556.62"/>
        <n v="2490.5"/>
        <n v="517.79999999999995"/>
        <n v="1119.9000000000001"/>
        <n v="1614.88"/>
        <n v="100.8"/>
        <n v="1504.65"/>
        <n v="448"/>
        <n v="584"/>
        <n v="1873.8"/>
        <n v="695.62"/>
        <n v="1176"/>
        <n v="346.56"/>
        <n v="3536.6"/>
        <n v="1101.2"/>
        <n v="642.20000000000005"/>
        <n v="1376"/>
        <n v="48"/>
        <n v="1456"/>
        <n v="2037.28"/>
        <n v="538.6"/>
        <n v="291.83999999999997"/>
        <n v="420"/>
        <n v="1200.8"/>
        <n v="1488.8"/>
        <n v="351"/>
        <n v="613.20000000000005"/>
        <n v="86.5"/>
        <n v="155.4"/>
        <n v="1414.8"/>
        <n v="1170.3699999999999"/>
        <n v="1743.36"/>
        <n v="3016"/>
        <n v="819"/>
        <n v="80.099999999999994"/>
        <n v="479.4"/>
        <n v="2169"/>
        <n v="497.52"/>
        <n v="1296"/>
        <n v="848.7"/>
        <n v="1887.6"/>
        <n v="121.6"/>
        <n v="1050.5999999999999"/>
        <n v="1420"/>
        <n v="2645"/>
        <n v="349.5"/>
        <n v="608"/>
        <n v="755"/>
        <n v="2708.8"/>
        <n v="1117.8"/>
        <n v="954.4"/>
        <n v="3741.3"/>
        <n v="498.5"/>
        <n v="424"/>
        <n v="88.8"/>
        <n v="1762"/>
        <n v="336"/>
        <n v="268.8"/>
        <n v="1614.8"/>
        <n v="182.4"/>
        <n v="2094.3000000000002"/>
        <n v="516.79999999999995"/>
        <n v="2835"/>
        <n v="288"/>
        <n v="240.4"/>
        <n v="1191.2"/>
        <n v="516"/>
        <n v="144"/>
        <n v="112"/>
        <n v="164.4"/>
        <n v="5275.71"/>
        <n v="1497"/>
        <n v="982"/>
        <n v="1810"/>
        <n v="1168"/>
        <n v="4578.43"/>
        <n v="1649"/>
        <n v="88.5"/>
        <n v="1786.88"/>
        <n v="877.2"/>
        <n v="144.80000000000001"/>
        <n v="2036.16"/>
        <n v="285.12"/>
        <n v="2467"/>
        <n v="934.5"/>
        <n v="3354"/>
        <n v="2436.1799999999998"/>
        <n v="352.6"/>
        <n v="1840.64"/>
        <n v="1584"/>
        <n v="2296"/>
        <n v="2924.8"/>
        <n v="1618.88"/>
        <n v="814.42"/>
        <n v="363.6"/>
        <n v="141.6"/>
        <n v="642.05999999999995"/>
        <n v="5398.72"/>
        <n v="136.30000000000001"/>
        <n v="8593.2800000000007"/>
        <n v="568.79999999999995"/>
        <n v="480"/>
        <n v="1106.4000000000001"/>
        <n v="1167.68"/>
        <n v="429.4"/>
        <n v="3471.68"/>
        <n v="7390.2"/>
        <n v="2046.24"/>
        <n v="1549.6"/>
        <n v="447.2"/>
        <n v="950"/>
        <n v="403.2"/>
        <n v="136"/>
        <n v="834.2"/>
        <n v="1689.78"/>
        <n v="2390.4"/>
        <n v="1117.5999999999999"/>
        <n v="72.959999999999994"/>
        <n v="9210.9"/>
        <n v="1366.4"/>
        <n v="459"/>
        <n v="338"/>
        <n v="399"/>
        <n v="863.6"/>
        <n v="103.2"/>
        <n v="863.28"/>
        <n v="1313.82"/>
        <n v="2900"/>
        <n v="899"/>
        <n v="2222.4"/>
        <n v="691.2"/>
        <n v="166"/>
        <n v="1058.4000000000001"/>
        <n v="1228.8"/>
        <n v="1832.8"/>
        <n v="2090.88"/>
        <n v="86.4"/>
        <n v="1440"/>
        <n v="2556.9499999999998"/>
        <n v="442"/>
        <n v="2122.92"/>
        <n v="1903.8"/>
        <n v="716.72"/>
        <n v="2505.6"/>
        <n v="1765.6"/>
        <n v="3063"/>
        <n v="3868.6"/>
        <n v="2713.5"/>
        <n v="855.01"/>
        <n v="1591.25"/>
        <n v="400"/>
        <n v="1830.78"/>
        <n v="1194"/>
        <n v="1622.4"/>
        <n v="319.2"/>
        <n v="802"/>
        <n v="966.8"/>
        <n v="334.8"/>
        <n v="2123.1999999999998"/>
        <n v="224.83"/>
        <n v="102.4"/>
        <n v="720"/>
        <n v="11188.4"/>
        <n v="1814.8"/>
        <n v="2097.6"/>
        <n v="1707.84"/>
        <n v="1194.27"/>
        <n v="49.8"/>
        <n v="1020"/>
        <n v="9194.56"/>
        <n v="360"/>
        <n v="338.2"/>
        <n v="651"/>
        <n v="192"/>
        <n v="1441.37"/>
        <n v="4899.2"/>
        <n v="1892.25"/>
        <n v="485"/>
        <n v="851.2"/>
        <n v="321.12"/>
        <n v="631.6"/>
        <n v="1994.52"/>
        <n v="393"/>
        <n v="454"/>
        <n v="1078"/>
        <n v="4924.13"/>
        <n v="1755"/>
        <n v="1792"/>
        <n v="517.44000000000005"/>
        <n v="1031.7"/>
        <n v="174.9"/>
        <n v="246.24"/>
        <n v="914.4"/>
        <n v="443.4"/>
        <n v="1838.2"/>
        <n v="425.12"/>
        <n v="3849.66"/>
        <n v="2018.5"/>
        <n v="407.7"/>
        <n v="331.2"/>
        <n v="2684"/>
        <n v="557.6"/>
        <n v="3891"/>
        <n v="1659.2"/>
        <n v="176.1"/>
        <n v="1538.7"/>
        <n v="156"/>
        <n v="713.3"/>
        <n v="1609.28"/>
        <n v="2518"/>
        <n v="216"/>
        <n v="235.2"/>
        <n v="717.6"/>
        <n v="956.67"/>
        <n v="1820.8"/>
        <n v="1328"/>
        <n v="1036.8"/>
        <n v="230.4"/>
        <n v="1249.0999999999999"/>
        <n v="1505.18"/>
        <n v="180.48"/>
        <n v="558"/>
        <n v="471.2"/>
        <n v="10495.6"/>
        <n v="756"/>
        <n v="1472"/>
        <n v="147"/>
        <n v="668.8"/>
        <n v="386.2"/>
        <n v="1272"/>
        <n v="889.7"/>
        <n v="1512"/>
        <n v="439.2"/>
        <n v="3163.2"/>
        <n v="259.5"/>
        <n v="608.4"/>
        <n v="912"/>
        <n v="278"/>
        <n v="190"/>
        <n v="1380.6"/>
        <n v="575"/>
        <n v="1412"/>
        <n v="523.26"/>
        <n v="149"/>
        <n v="816.3"/>
        <n v="2048.5"/>
        <n v="1388.5"/>
        <n v="147.9"/>
        <n v="415.8"/>
        <n v="749.06"/>
        <n v="240"/>
        <n v="136.80000000000001"/>
        <n v="4707.54"/>
        <n v="2550"/>
        <n v="525.29999999999995"/>
        <n v="1942"/>
        <n v="8623.4500000000007"/>
        <n v="9921.2999999999993"/>
        <n v="2381.0500000000002"/>
        <n v="352"/>
        <n v="4150.05"/>
        <n v="2314.1999999999998"/>
        <n v="200"/>
        <n v="225.5"/>
        <n v="2318.2399999999998"/>
        <n v="2444.31"/>
        <n v="3192.65"/>
        <n v="818.4"/>
        <n v="1151.4000000000001"/>
        <n v="1503"/>
        <n v="392.2"/>
        <n v="946"/>
        <n v="4180"/>
        <n v="110"/>
        <n v="796.35"/>
        <n v="2222.1999999999998"/>
        <n v="465.7"/>
        <n v="1940.85"/>
        <n v="1645"/>
        <n v="1823.8"/>
        <n v="139.80000000000001"/>
        <n v="355.5"/>
        <n v="10191.700000000001"/>
        <n v="1946.52"/>
        <n v="469.11"/>
        <n v="1504.5"/>
        <n v="417.2"/>
        <n v="210"/>
        <n v="2812"/>
        <n v="1792.8"/>
        <n v="240.1"/>
        <n v="3554.27"/>
        <n v="683.3"/>
        <n v="1677.3"/>
        <n v="880.5"/>
        <n v="1546.3"/>
        <n v="1728.52"/>
        <n v="2944.4"/>
        <n v="835.2"/>
        <n v="1152.5"/>
        <n v="2142.9"/>
        <n v="520.41"/>
        <n v="1072.42"/>
        <n v="2844.5"/>
        <n v="488.7"/>
        <n v="965"/>
        <n v="1234.05"/>
        <n v="639.9"/>
        <n v="1761"/>
        <n v="2519"/>
        <n v="155"/>
        <n v="890"/>
        <n v="2465.25"/>
        <n v="550.59"/>
        <n v="1501.08"/>
        <n v="2082"/>
        <n v="764.3"/>
        <n v="2147.4"/>
        <n v="838.45"/>
        <n v="569"/>
        <n v="477"/>
        <n v="317.75"/>
        <n v="1013.74"/>
        <n v="310"/>
        <n v="330"/>
        <n v="2237.5"/>
        <n v="593.75"/>
        <n v="142.5"/>
        <n v="23.8"/>
        <n v="807.38"/>
        <n v="3120"/>
        <n v="72"/>
        <n v="1101"/>
        <n v="812.5"/>
        <n v="516.46"/>
        <n v="1994.4"/>
        <n v="565.5"/>
        <n v="4725"/>
        <n v="1180.8800000000001"/>
        <n v="718.08"/>
        <n v="2388.5"/>
        <n v="493"/>
        <n v="479.8"/>
        <n v="2285"/>
        <n v="48.75"/>
        <n v="1483"/>
        <n v="230.85"/>
        <n v="4109.6899999999996"/>
        <n v="1130.4000000000001"/>
        <n v="6475.4"/>
        <n v="1064"/>
        <n v="299.25"/>
        <n v="808"/>
        <n v="6375"/>
        <n v="353.2"/>
        <n v="464"/>
        <n v="120"/>
        <n v="4806.99"/>
        <n v="1402.5"/>
        <n v="2697.5"/>
        <n v="1260"/>
        <n v="57.5"/>
        <n v="758.5"/>
        <n v="560"/>
        <n v="1336.95"/>
        <n v="1393.24"/>
        <n v="479.75"/>
        <n v="1503.6"/>
        <n v="1185.75"/>
        <n v="450"/>
        <n v="2775.05"/>
        <n v="903.6"/>
        <n v="55.8"/>
        <n v="589"/>
        <n v="5510.59"/>
        <n v="4985.5"/>
        <n v="1326.22"/>
        <n v="629.5"/>
        <n v="2761.94"/>
        <n v="2720.05"/>
        <n v="500"/>
        <n v="708.75"/>
        <n v="2054"/>
        <n v="696"/>
        <n v="814.5"/>
        <n v="1371.8"/>
        <n v="1535"/>
        <n v="1446"/>
        <n v="636"/>
        <n v="372.37"/>
        <n v="1434"/>
        <n v="1779.2"/>
        <n v="397.8"/>
        <n v="318.83999999999997"/>
        <n v="1083.1500000000001"/>
        <n v="601.83000000000004"/>
        <n v="154.4"/>
        <n v="604.21"/>
        <n v="4371.6000000000004"/>
        <n v="4464.6000000000004"/>
        <n v="1227.02"/>
        <n v="1701"/>
        <n v="562.6"/>
        <n v="125"/>
        <n v="1930.4"/>
        <n v="1288.3900000000001"/>
        <n v="1295"/>
        <n v="4666.9399999999996"/>
        <n v="1536.8"/>
        <n v="625.27"/>
        <n v="570"/>
        <n v="2301.75"/>
        <n v="920.1"/>
        <n v="3815.25"/>
        <n v="412.35"/>
        <n v="45"/>
        <n v="1423"/>
        <n v="534.85"/>
        <n v="813.36"/>
        <n v="5256.5"/>
        <n v="660"/>
        <n v="1261.8800000000001"/>
        <n v="1287.4000000000001"/>
        <n v="375.5"/>
        <n v="63"/>
        <n v="1768"/>
        <n v="801.1"/>
        <n v="1404.45"/>
        <n v="4960.8999999999996"/>
        <n v="3160.6"/>
        <n v="472.5"/>
        <n v="862.5"/>
        <n v="10164.799999999999"/>
        <n v="878"/>
        <n v="2071.1999999999998"/>
        <n v="4825"/>
        <n v="642"/>
        <n v="996"/>
        <n v="805.43"/>
        <n v="3436.45"/>
        <n v="114"/>
        <n v="1638.4"/>
        <n v="2864.5"/>
        <n v="2545"/>
        <n v="595.5"/>
        <n v="378"/>
        <n v="1893"/>
        <n v="1641"/>
        <n v="180.4"/>
        <n v="3424"/>
        <n v="93.5"/>
        <n v="4451.7"/>
        <n v="1233.48"/>
        <n v="2827.9"/>
        <n v="2205.75"/>
        <n v="706"/>
        <n v="1270.75"/>
        <n v="3463"/>
        <n v="844.25"/>
        <n v="550"/>
        <n v="923.87"/>
        <n v="1570"/>
        <n v="468.45"/>
        <n v="638.5"/>
        <n v="287.8"/>
        <n v="655"/>
        <n v="1624.5"/>
        <n v="1296.75"/>
        <n v="1850"/>
        <n v="484.25"/>
        <n v="1890.5"/>
        <n v="1459"/>
        <n v="1498.35"/>
        <n v="536.4"/>
        <n v="997"/>
        <n v="52.35"/>
        <n v="1416"/>
        <n v="228"/>
        <n v="3118"/>
        <n v="736"/>
        <n v="4529.8"/>
        <n v="2311.6999999999998"/>
        <n v="1912.85"/>
        <n v="2196"/>
        <n v="1080"/>
        <n v="1590.56"/>
        <n v="1631.48"/>
        <n v="252"/>
        <n v="88"/>
        <n v="55.2"/>
        <n v="1948.5"/>
        <n v="1990"/>
        <n v="3082"/>
        <n v="1644.6"/>
        <n v="320"/>
        <n v="2917"/>
        <n v="507"/>
        <n v="4337"/>
        <n v="616"/>
        <n v="2286"/>
        <n v="1515.6"/>
        <n v="2310"/>
        <n v="28"/>
        <n v="1477"/>
        <n v="1684.27"/>
        <n v="236.25"/>
        <n v="344"/>
        <n v="3603.22"/>
        <n v="2030.4"/>
        <n v="868.75"/>
        <n v="6635.27"/>
        <n v="224"/>
        <n v="96.5"/>
        <n v="1335"/>
        <n v="975.88"/>
        <n v="12.5"/>
        <n v="1442.5"/>
        <n v="1488"/>
        <n v="387.5"/>
        <n v="1531.08"/>
        <n v="2622.76"/>
        <n v="731.5"/>
        <n v="3687"/>
        <n v="722.5"/>
        <n v="1829.76"/>
        <n v="399.85"/>
        <n v="191.1"/>
        <n v="314.76"/>
        <n v="2158"/>
        <n v="2341.36"/>
        <n v="446.6"/>
        <n v="1553.5"/>
        <n v="1468.93"/>
        <n v="3026.85"/>
        <n v="2942.81"/>
        <n v="1193.01"/>
        <n v="2278.4"/>
        <n v="2775"/>
        <n v="439.6"/>
        <n v="18.399999999999999"/>
        <n v="1411"/>
        <n v="140"/>
        <n v="187"/>
        <n v="852"/>
        <n v="1692.8"/>
        <n v="602.4"/>
        <n v="1788.45"/>
        <n v="40"/>
        <n v="8446.4500000000007"/>
        <n v="10952.84"/>
        <n v="833"/>
        <n v="1140"/>
        <n v="678"/>
        <n v="237.9"/>
        <n v="2826"/>
        <n v="250.8"/>
        <n v="1030.76"/>
        <n v="730"/>
        <n v="843"/>
        <n v="932"/>
        <n v="1764"/>
        <n v="1974"/>
        <n v="2684.4"/>
        <n v="475.11"/>
        <n v="906.93"/>
        <n v="1432.71"/>
        <n v="845.8"/>
        <n v="4705.5"/>
        <n v="1064.5"/>
        <n v="1938.38"/>
        <n v="827.55"/>
        <n v="211.2"/>
        <n v="4581"/>
        <n v="975"/>
        <n v="159"/>
        <n v="735"/>
        <n v="3812.7"/>
        <n v="1112"/>
        <n v="4931.92"/>
        <n v="931.5"/>
        <n v="967.82"/>
        <n v="629"/>
        <n v="2603"/>
        <n v="2984"/>
        <n v="625"/>
        <n v="2966.5"/>
        <n v="2227.89"/>
        <n v="2048.2199999999998"/>
        <n v="649"/>
        <n v="1078.69"/>
        <n v="519"/>
        <n v="3523.4"/>
        <n v="581"/>
        <n v="441.15"/>
        <n v="282"/>
        <n v="16387.5"/>
        <n v="1096.2"/>
        <n v="98.4"/>
        <n v="1920.6"/>
        <n v="1630"/>
        <n v="160"/>
        <n v="1979.23"/>
        <n v="2058.46"/>
        <n v="336.8"/>
        <n v="709.55"/>
        <n v="917"/>
        <n v="1955.13"/>
        <n v="1539"/>
        <n v="611.29999999999995"/>
        <n v="1500"/>
        <n v="150"/>
        <n v="892.64"/>
        <n v="36"/>
        <n v="1378.07"/>
        <n v="1209"/>
        <n v="3127.5"/>
        <n v="70"/>
        <n v="605"/>
        <n v="11380"/>
        <n v="860.1"/>
        <n v="368.93"/>
        <n v="2090"/>
        <n v="5502.11"/>
        <n v="2753.1"/>
        <n v="6379.4"/>
        <n v="750.5"/>
        <n v="10835.24"/>
        <n v="30"/>
        <n v="122.4"/>
        <n v="33.75"/>
        <n v="863.43"/>
        <n v="932.05"/>
        <n v="1924.25"/>
        <n v="342"/>
        <n v="427.5"/>
        <n v="108.5"/>
        <n v="663.1"/>
        <n v="670"/>
        <n v="452.9"/>
        <n v="858"/>
        <n v="6200.55"/>
        <n v="768.75"/>
        <n v="537.5"/>
        <n v="539.5"/>
        <n v="686.7"/>
        <n v="365.89"/>
        <n v="1447.5"/>
        <n v="1122.8"/>
        <n v="390"/>
        <n v="1936"/>
        <n v="742.5"/>
        <n v="748.8"/>
        <n v="1835.7"/>
        <n v="475.15"/>
        <n v="514.4"/>
        <n v="800"/>
        <n v="137.5"/>
        <n v="1174.75"/>
        <n v="2255.5"/>
        <n v="799.2"/>
        <n v="1788.63"/>
        <n v="920.6"/>
        <n v="619.5"/>
        <n v="456"/>
        <n v="644.79999999999995"/>
        <n v="2731.87"/>
        <n v="637.5"/>
        <n v="4011.75"/>
        <n v="711"/>
        <n v="1025.33"/>
        <n v="245"/>
        <n v="1407.5"/>
        <n v="220"/>
        <n v="2362.25"/>
        <n v="4422"/>
        <n v="458.74"/>
        <n v="4441.25"/>
        <n v="1659.53"/>
        <n v="74.400000000000006"/>
        <n v="677"/>
        <n v="1762.7"/>
        <n v="781"/>
        <n v="131.75"/>
        <n v="265.35000000000002"/>
        <n v="3584"/>
        <n v="57.8"/>
        <n v="2052.5"/>
        <n v="848"/>
        <n v="1098.46"/>
        <n v="910.4"/>
        <n v="1408"/>
        <n v="108"/>
        <n v="1733.06"/>
        <n v="251.5"/>
        <n v="291.55"/>
        <n v="439"/>
        <n v="717.5"/>
        <n v="2233"/>
        <n v="1303.19"/>
        <n v="4813.5"/>
        <n v="248"/>
        <n v="15810"/>
        <n v="1014"/>
        <n v="720.9"/>
        <n v="1809.75"/>
        <n v="2023.38"/>
        <n v="2220"/>
        <n v="2772"/>
        <n v="3574.8"/>
        <n v="1353.6"/>
        <n v="4288.8500000000004"/>
        <n v="69.599999999999994"/>
        <n v="4895.4399999999996"/>
        <n v="940.5"/>
        <n v="1196"/>
        <n v="1885"/>
        <n v="686"/>
        <n v="1197.95"/>
        <n v="903.75"/>
        <n v="2769"/>
        <n v="1811.1"/>
        <n v="326"/>
        <n v="295.38"/>
        <n v="586"/>
        <n v="329.69"/>
        <n v="2633.9"/>
        <n v="616.5"/>
        <n v="645"/>
        <n v="933.5"/>
        <n v="2825.3"/>
        <n v="361"/>
        <n v="243.18"/>
        <n v="622.35"/>
        <n v="491.5"/>
        <n v="6750"/>
        <n v="1575"/>
        <n v="632.4"/>
        <n v="6306.24"/>
        <n v="1966.81"/>
        <n v="270"/>
        <n v="1030"/>
        <n v="877.72"/>
        <n v="2160"/>
        <n v="1286.8"/>
        <n v="12615.05"/>
        <n v="2393.5"/>
        <n v="8902.5"/>
        <n v="3232.8"/>
        <n v="539.4"/>
        <n v="1754.5"/>
        <n v="1692"/>
        <n v="60"/>
        <n v="732.6"/>
        <n v="1773"/>
        <n v="405.75"/>
        <n v="591.6"/>
        <n v="1485.8"/>
        <n v="817.87"/>
        <n v="525"/>
        <n v="1332"/>
        <n v="3055"/>
        <n v="374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x v="0"/>
    <x v="0"/>
  </r>
  <r>
    <x v="1"/>
    <x v="1"/>
  </r>
  <r>
    <x v="2"/>
    <x v="2"/>
  </r>
  <r>
    <x v="3"/>
    <x v="3"/>
  </r>
  <r>
    <x v="2"/>
    <x v="4"/>
  </r>
  <r>
    <x v="3"/>
    <x v="5"/>
  </r>
  <r>
    <x v="0"/>
    <x v="6"/>
  </r>
  <r>
    <x v="4"/>
    <x v="7"/>
  </r>
  <r>
    <x v="3"/>
    <x v="8"/>
  </r>
  <r>
    <x v="2"/>
    <x v="9"/>
  </r>
  <r>
    <x v="5"/>
    <x v="10"/>
  </r>
  <r>
    <x v="2"/>
    <x v="11"/>
  </r>
  <r>
    <x v="2"/>
    <x v="12"/>
  </r>
  <r>
    <x v="2"/>
    <x v="13"/>
  </r>
  <r>
    <x v="6"/>
    <x v="14"/>
  </r>
  <r>
    <x v="4"/>
    <x v="15"/>
  </r>
  <r>
    <x v="1"/>
    <x v="16"/>
  </r>
  <r>
    <x v="7"/>
    <x v="17"/>
  </r>
  <r>
    <x v="3"/>
    <x v="18"/>
  </r>
  <r>
    <x v="2"/>
    <x v="19"/>
  </r>
  <r>
    <x v="6"/>
    <x v="20"/>
  </r>
  <r>
    <x v="0"/>
    <x v="21"/>
  </r>
  <r>
    <x v="5"/>
    <x v="22"/>
  </r>
  <r>
    <x v="1"/>
    <x v="23"/>
  </r>
  <r>
    <x v="1"/>
    <x v="24"/>
  </r>
  <r>
    <x v="3"/>
    <x v="25"/>
  </r>
  <r>
    <x v="1"/>
    <x v="26"/>
  </r>
  <r>
    <x v="5"/>
    <x v="27"/>
  </r>
  <r>
    <x v="6"/>
    <x v="28"/>
  </r>
  <r>
    <x v="7"/>
    <x v="29"/>
  </r>
  <r>
    <x v="6"/>
    <x v="30"/>
  </r>
  <r>
    <x v="6"/>
    <x v="31"/>
  </r>
  <r>
    <x v="7"/>
    <x v="32"/>
  </r>
  <r>
    <x v="2"/>
    <x v="33"/>
  </r>
  <r>
    <x v="2"/>
    <x v="34"/>
  </r>
  <r>
    <x v="3"/>
    <x v="35"/>
  </r>
  <r>
    <x v="2"/>
    <x v="36"/>
  </r>
  <r>
    <x v="5"/>
    <x v="37"/>
  </r>
  <r>
    <x v="6"/>
    <x v="38"/>
  </r>
  <r>
    <x v="6"/>
    <x v="39"/>
  </r>
  <r>
    <x v="2"/>
    <x v="40"/>
  </r>
  <r>
    <x v="8"/>
    <x v="41"/>
  </r>
  <r>
    <x v="6"/>
    <x v="42"/>
  </r>
  <r>
    <x v="1"/>
    <x v="43"/>
  </r>
  <r>
    <x v="5"/>
    <x v="44"/>
  </r>
  <r>
    <x v="5"/>
    <x v="45"/>
  </r>
  <r>
    <x v="2"/>
    <x v="46"/>
  </r>
  <r>
    <x v="7"/>
    <x v="47"/>
  </r>
  <r>
    <x v="1"/>
    <x v="48"/>
  </r>
  <r>
    <x v="0"/>
    <x v="49"/>
  </r>
  <r>
    <x v="1"/>
    <x v="50"/>
  </r>
  <r>
    <x v="2"/>
    <x v="51"/>
  </r>
  <r>
    <x v="7"/>
    <x v="52"/>
  </r>
  <r>
    <x v="6"/>
    <x v="53"/>
  </r>
  <r>
    <x v="2"/>
    <x v="54"/>
  </r>
  <r>
    <x v="8"/>
    <x v="55"/>
  </r>
  <r>
    <x v="5"/>
    <x v="56"/>
  </r>
  <r>
    <x v="6"/>
    <x v="57"/>
  </r>
  <r>
    <x v="5"/>
    <x v="58"/>
  </r>
  <r>
    <x v="7"/>
    <x v="59"/>
  </r>
  <r>
    <x v="8"/>
    <x v="60"/>
  </r>
  <r>
    <x v="3"/>
    <x v="61"/>
  </r>
  <r>
    <x v="6"/>
    <x v="62"/>
  </r>
  <r>
    <x v="5"/>
    <x v="63"/>
  </r>
  <r>
    <x v="7"/>
    <x v="64"/>
  </r>
  <r>
    <x v="7"/>
    <x v="65"/>
  </r>
  <r>
    <x v="5"/>
    <x v="66"/>
  </r>
  <r>
    <x v="2"/>
    <x v="67"/>
  </r>
  <r>
    <x v="5"/>
    <x v="68"/>
  </r>
  <r>
    <x v="1"/>
    <x v="69"/>
  </r>
  <r>
    <x v="6"/>
    <x v="70"/>
  </r>
  <r>
    <x v="8"/>
    <x v="71"/>
  </r>
  <r>
    <x v="0"/>
    <x v="72"/>
  </r>
  <r>
    <x v="3"/>
    <x v="73"/>
  </r>
  <r>
    <x v="8"/>
    <x v="74"/>
  </r>
  <r>
    <x v="2"/>
    <x v="75"/>
  </r>
  <r>
    <x v="4"/>
    <x v="76"/>
  </r>
  <r>
    <x v="5"/>
    <x v="77"/>
  </r>
  <r>
    <x v="2"/>
    <x v="78"/>
  </r>
  <r>
    <x v="7"/>
    <x v="79"/>
  </r>
  <r>
    <x v="2"/>
    <x v="80"/>
  </r>
  <r>
    <x v="2"/>
    <x v="81"/>
  </r>
  <r>
    <x v="3"/>
    <x v="82"/>
  </r>
  <r>
    <x v="4"/>
    <x v="83"/>
  </r>
  <r>
    <x v="3"/>
    <x v="84"/>
  </r>
  <r>
    <x v="0"/>
    <x v="85"/>
  </r>
  <r>
    <x v="6"/>
    <x v="86"/>
  </r>
  <r>
    <x v="8"/>
    <x v="87"/>
  </r>
  <r>
    <x v="8"/>
    <x v="88"/>
  </r>
  <r>
    <x v="2"/>
    <x v="89"/>
  </r>
  <r>
    <x v="2"/>
    <x v="90"/>
  </r>
  <r>
    <x v="7"/>
    <x v="91"/>
  </r>
  <r>
    <x v="5"/>
    <x v="92"/>
  </r>
  <r>
    <x v="8"/>
    <x v="93"/>
  </r>
  <r>
    <x v="2"/>
    <x v="94"/>
  </r>
  <r>
    <x v="2"/>
    <x v="95"/>
  </r>
  <r>
    <x v="2"/>
    <x v="96"/>
  </r>
  <r>
    <x v="7"/>
    <x v="97"/>
  </r>
  <r>
    <x v="3"/>
    <x v="98"/>
  </r>
  <r>
    <x v="2"/>
    <x v="99"/>
  </r>
  <r>
    <x v="2"/>
    <x v="100"/>
  </r>
  <r>
    <x v="8"/>
    <x v="101"/>
  </r>
  <r>
    <x v="1"/>
    <x v="102"/>
  </r>
  <r>
    <x v="5"/>
    <x v="103"/>
  </r>
  <r>
    <x v="3"/>
    <x v="104"/>
  </r>
  <r>
    <x v="8"/>
    <x v="105"/>
  </r>
  <r>
    <x v="6"/>
    <x v="106"/>
  </r>
  <r>
    <x v="1"/>
    <x v="107"/>
  </r>
  <r>
    <x v="1"/>
    <x v="108"/>
  </r>
  <r>
    <x v="5"/>
    <x v="109"/>
  </r>
  <r>
    <x v="0"/>
    <x v="110"/>
  </r>
  <r>
    <x v="0"/>
    <x v="111"/>
  </r>
  <r>
    <x v="2"/>
    <x v="112"/>
  </r>
  <r>
    <x v="5"/>
    <x v="113"/>
  </r>
  <r>
    <x v="3"/>
    <x v="114"/>
  </r>
  <r>
    <x v="2"/>
    <x v="115"/>
  </r>
  <r>
    <x v="5"/>
    <x v="116"/>
  </r>
  <r>
    <x v="3"/>
    <x v="117"/>
  </r>
  <r>
    <x v="6"/>
    <x v="118"/>
  </r>
  <r>
    <x v="8"/>
    <x v="119"/>
  </r>
  <r>
    <x v="7"/>
    <x v="120"/>
  </r>
  <r>
    <x v="6"/>
    <x v="121"/>
  </r>
  <r>
    <x v="1"/>
    <x v="122"/>
  </r>
  <r>
    <x v="5"/>
    <x v="123"/>
  </r>
  <r>
    <x v="0"/>
    <x v="124"/>
  </r>
  <r>
    <x v="2"/>
    <x v="125"/>
  </r>
  <r>
    <x v="5"/>
    <x v="126"/>
  </r>
  <r>
    <x v="3"/>
    <x v="127"/>
  </r>
  <r>
    <x v="5"/>
    <x v="128"/>
  </r>
  <r>
    <x v="5"/>
    <x v="129"/>
  </r>
  <r>
    <x v="0"/>
    <x v="130"/>
  </r>
  <r>
    <x v="7"/>
    <x v="131"/>
  </r>
  <r>
    <x v="6"/>
    <x v="132"/>
  </r>
  <r>
    <x v="3"/>
    <x v="74"/>
  </r>
  <r>
    <x v="2"/>
    <x v="133"/>
  </r>
  <r>
    <x v="6"/>
    <x v="134"/>
  </r>
  <r>
    <x v="3"/>
    <x v="135"/>
  </r>
  <r>
    <x v="5"/>
    <x v="136"/>
  </r>
  <r>
    <x v="4"/>
    <x v="137"/>
  </r>
  <r>
    <x v="5"/>
    <x v="138"/>
  </r>
  <r>
    <x v="7"/>
    <x v="139"/>
  </r>
  <r>
    <x v="2"/>
    <x v="140"/>
  </r>
  <r>
    <x v="1"/>
    <x v="141"/>
  </r>
  <r>
    <x v="3"/>
    <x v="142"/>
  </r>
  <r>
    <x v="7"/>
    <x v="143"/>
  </r>
  <r>
    <x v="5"/>
    <x v="144"/>
  </r>
  <r>
    <x v="5"/>
    <x v="145"/>
  </r>
  <r>
    <x v="1"/>
    <x v="146"/>
  </r>
  <r>
    <x v="5"/>
    <x v="147"/>
  </r>
  <r>
    <x v="0"/>
    <x v="148"/>
  </r>
  <r>
    <x v="7"/>
    <x v="149"/>
  </r>
  <r>
    <x v="6"/>
    <x v="150"/>
  </r>
  <r>
    <x v="5"/>
    <x v="151"/>
  </r>
  <r>
    <x v="5"/>
    <x v="152"/>
  </r>
  <r>
    <x v="6"/>
    <x v="153"/>
  </r>
  <r>
    <x v="2"/>
    <x v="154"/>
  </r>
  <r>
    <x v="7"/>
    <x v="155"/>
  </r>
  <r>
    <x v="5"/>
    <x v="156"/>
  </r>
  <r>
    <x v="8"/>
    <x v="157"/>
  </r>
  <r>
    <x v="7"/>
    <x v="158"/>
  </r>
  <r>
    <x v="6"/>
    <x v="159"/>
  </r>
  <r>
    <x v="3"/>
    <x v="160"/>
  </r>
  <r>
    <x v="3"/>
    <x v="161"/>
  </r>
  <r>
    <x v="4"/>
    <x v="162"/>
  </r>
  <r>
    <x v="6"/>
    <x v="163"/>
  </r>
  <r>
    <x v="3"/>
    <x v="164"/>
  </r>
  <r>
    <x v="7"/>
    <x v="165"/>
  </r>
  <r>
    <x v="3"/>
    <x v="166"/>
  </r>
  <r>
    <x v="6"/>
    <x v="167"/>
  </r>
  <r>
    <x v="2"/>
    <x v="168"/>
  </r>
  <r>
    <x v="2"/>
    <x v="169"/>
  </r>
  <r>
    <x v="2"/>
    <x v="170"/>
  </r>
  <r>
    <x v="3"/>
    <x v="171"/>
  </r>
  <r>
    <x v="6"/>
    <x v="172"/>
  </r>
  <r>
    <x v="7"/>
    <x v="173"/>
  </r>
  <r>
    <x v="1"/>
    <x v="174"/>
  </r>
  <r>
    <x v="8"/>
    <x v="175"/>
  </r>
  <r>
    <x v="1"/>
    <x v="176"/>
  </r>
  <r>
    <x v="2"/>
    <x v="177"/>
  </r>
  <r>
    <x v="2"/>
    <x v="178"/>
  </r>
  <r>
    <x v="8"/>
    <x v="179"/>
  </r>
  <r>
    <x v="3"/>
    <x v="180"/>
  </r>
  <r>
    <x v="2"/>
    <x v="181"/>
  </r>
  <r>
    <x v="2"/>
    <x v="182"/>
  </r>
  <r>
    <x v="3"/>
    <x v="183"/>
  </r>
  <r>
    <x v="3"/>
    <x v="184"/>
  </r>
  <r>
    <x v="3"/>
    <x v="185"/>
  </r>
  <r>
    <x v="6"/>
    <x v="186"/>
  </r>
  <r>
    <x v="3"/>
    <x v="187"/>
  </r>
  <r>
    <x v="6"/>
    <x v="188"/>
  </r>
  <r>
    <x v="3"/>
    <x v="189"/>
  </r>
  <r>
    <x v="1"/>
    <x v="190"/>
  </r>
  <r>
    <x v="2"/>
    <x v="191"/>
  </r>
  <r>
    <x v="3"/>
    <x v="192"/>
  </r>
  <r>
    <x v="3"/>
    <x v="193"/>
  </r>
  <r>
    <x v="6"/>
    <x v="194"/>
  </r>
  <r>
    <x v="3"/>
    <x v="195"/>
  </r>
  <r>
    <x v="3"/>
    <x v="196"/>
  </r>
  <r>
    <x v="1"/>
    <x v="197"/>
  </r>
  <r>
    <x v="2"/>
    <x v="198"/>
  </r>
  <r>
    <x v="2"/>
    <x v="199"/>
  </r>
  <r>
    <x v="3"/>
    <x v="200"/>
  </r>
  <r>
    <x v="6"/>
    <x v="201"/>
  </r>
  <r>
    <x v="2"/>
    <x v="202"/>
  </r>
  <r>
    <x v="6"/>
    <x v="203"/>
  </r>
  <r>
    <x v="5"/>
    <x v="204"/>
  </r>
  <r>
    <x v="2"/>
    <x v="205"/>
  </r>
  <r>
    <x v="6"/>
    <x v="206"/>
  </r>
  <r>
    <x v="6"/>
    <x v="207"/>
  </r>
  <r>
    <x v="7"/>
    <x v="95"/>
  </r>
  <r>
    <x v="8"/>
    <x v="208"/>
  </r>
  <r>
    <x v="2"/>
    <x v="209"/>
  </r>
  <r>
    <x v="6"/>
    <x v="210"/>
  </r>
  <r>
    <x v="5"/>
    <x v="211"/>
  </r>
  <r>
    <x v="7"/>
    <x v="212"/>
  </r>
  <r>
    <x v="0"/>
    <x v="213"/>
  </r>
  <r>
    <x v="2"/>
    <x v="214"/>
  </r>
  <r>
    <x v="5"/>
    <x v="215"/>
  </r>
  <r>
    <x v="2"/>
    <x v="216"/>
  </r>
  <r>
    <x v="6"/>
    <x v="217"/>
  </r>
  <r>
    <x v="3"/>
    <x v="218"/>
  </r>
  <r>
    <x v="5"/>
    <x v="219"/>
  </r>
  <r>
    <x v="2"/>
    <x v="220"/>
  </r>
  <r>
    <x v="7"/>
    <x v="221"/>
  </r>
  <r>
    <x v="6"/>
    <x v="222"/>
  </r>
  <r>
    <x v="5"/>
    <x v="223"/>
  </r>
  <r>
    <x v="0"/>
    <x v="224"/>
  </r>
  <r>
    <x v="4"/>
    <x v="225"/>
  </r>
  <r>
    <x v="6"/>
    <x v="226"/>
  </r>
  <r>
    <x v="0"/>
    <x v="227"/>
  </r>
  <r>
    <x v="7"/>
    <x v="228"/>
  </r>
  <r>
    <x v="3"/>
    <x v="229"/>
  </r>
  <r>
    <x v="1"/>
    <x v="230"/>
  </r>
  <r>
    <x v="6"/>
    <x v="231"/>
  </r>
  <r>
    <x v="5"/>
    <x v="232"/>
  </r>
  <r>
    <x v="8"/>
    <x v="233"/>
  </r>
  <r>
    <x v="3"/>
    <x v="234"/>
  </r>
  <r>
    <x v="2"/>
    <x v="95"/>
  </r>
  <r>
    <x v="5"/>
    <x v="235"/>
  </r>
  <r>
    <x v="7"/>
    <x v="236"/>
  </r>
  <r>
    <x v="6"/>
    <x v="237"/>
  </r>
  <r>
    <x v="1"/>
    <x v="238"/>
  </r>
  <r>
    <x v="8"/>
    <x v="239"/>
  </r>
  <r>
    <x v="6"/>
    <x v="240"/>
  </r>
  <r>
    <x v="3"/>
    <x v="184"/>
  </r>
  <r>
    <x v="2"/>
    <x v="241"/>
  </r>
  <r>
    <x v="2"/>
    <x v="242"/>
  </r>
  <r>
    <x v="3"/>
    <x v="243"/>
  </r>
  <r>
    <x v="8"/>
    <x v="244"/>
  </r>
  <r>
    <x v="8"/>
    <x v="245"/>
  </r>
  <r>
    <x v="6"/>
    <x v="246"/>
  </r>
  <r>
    <x v="2"/>
    <x v="247"/>
  </r>
  <r>
    <x v="1"/>
    <x v="248"/>
  </r>
  <r>
    <x v="4"/>
    <x v="249"/>
  </r>
  <r>
    <x v="7"/>
    <x v="250"/>
  </r>
  <r>
    <x v="1"/>
    <x v="251"/>
  </r>
  <r>
    <x v="2"/>
    <x v="252"/>
  </r>
  <r>
    <x v="3"/>
    <x v="253"/>
  </r>
  <r>
    <x v="4"/>
    <x v="254"/>
  </r>
  <r>
    <x v="8"/>
    <x v="255"/>
  </r>
  <r>
    <x v="5"/>
    <x v="256"/>
  </r>
  <r>
    <x v="2"/>
    <x v="257"/>
  </r>
  <r>
    <x v="1"/>
    <x v="258"/>
  </r>
  <r>
    <x v="2"/>
    <x v="259"/>
  </r>
  <r>
    <x v="8"/>
    <x v="260"/>
  </r>
  <r>
    <x v="8"/>
    <x v="261"/>
  </r>
  <r>
    <x v="3"/>
    <x v="262"/>
  </r>
  <r>
    <x v="7"/>
    <x v="263"/>
  </r>
  <r>
    <x v="7"/>
    <x v="264"/>
  </r>
  <r>
    <x v="3"/>
    <x v="265"/>
  </r>
  <r>
    <x v="2"/>
    <x v="266"/>
  </r>
  <r>
    <x v="1"/>
    <x v="267"/>
  </r>
  <r>
    <x v="8"/>
    <x v="268"/>
  </r>
  <r>
    <x v="6"/>
    <x v="269"/>
  </r>
  <r>
    <x v="2"/>
    <x v="270"/>
  </r>
  <r>
    <x v="8"/>
    <x v="271"/>
  </r>
  <r>
    <x v="5"/>
    <x v="272"/>
  </r>
  <r>
    <x v="5"/>
    <x v="273"/>
  </r>
  <r>
    <x v="2"/>
    <x v="274"/>
  </r>
  <r>
    <x v="8"/>
    <x v="275"/>
  </r>
  <r>
    <x v="1"/>
    <x v="276"/>
  </r>
  <r>
    <x v="0"/>
    <x v="277"/>
  </r>
  <r>
    <x v="3"/>
    <x v="278"/>
  </r>
  <r>
    <x v="8"/>
    <x v="279"/>
  </r>
  <r>
    <x v="8"/>
    <x v="280"/>
  </r>
  <r>
    <x v="6"/>
    <x v="281"/>
  </r>
  <r>
    <x v="6"/>
    <x v="282"/>
  </r>
  <r>
    <x v="2"/>
    <x v="283"/>
  </r>
  <r>
    <x v="3"/>
    <x v="284"/>
  </r>
  <r>
    <x v="5"/>
    <x v="285"/>
  </r>
  <r>
    <x v="4"/>
    <x v="286"/>
  </r>
  <r>
    <x v="1"/>
    <x v="287"/>
  </r>
  <r>
    <x v="3"/>
    <x v="288"/>
  </r>
  <r>
    <x v="7"/>
    <x v="289"/>
  </r>
  <r>
    <x v="5"/>
    <x v="290"/>
  </r>
  <r>
    <x v="6"/>
    <x v="291"/>
  </r>
  <r>
    <x v="2"/>
    <x v="292"/>
  </r>
  <r>
    <x v="6"/>
    <x v="293"/>
  </r>
  <r>
    <x v="5"/>
    <x v="294"/>
  </r>
  <r>
    <x v="3"/>
    <x v="295"/>
  </r>
  <r>
    <x v="3"/>
    <x v="296"/>
  </r>
  <r>
    <x v="0"/>
    <x v="297"/>
  </r>
  <r>
    <x v="8"/>
    <x v="298"/>
  </r>
  <r>
    <x v="2"/>
    <x v="299"/>
  </r>
  <r>
    <x v="7"/>
    <x v="300"/>
  </r>
  <r>
    <x v="7"/>
    <x v="301"/>
  </r>
  <r>
    <x v="2"/>
    <x v="302"/>
  </r>
  <r>
    <x v="1"/>
    <x v="303"/>
  </r>
  <r>
    <x v="7"/>
    <x v="304"/>
  </r>
  <r>
    <x v="4"/>
    <x v="305"/>
  </r>
  <r>
    <x v="5"/>
    <x v="306"/>
  </r>
  <r>
    <x v="1"/>
    <x v="307"/>
  </r>
  <r>
    <x v="6"/>
    <x v="308"/>
  </r>
  <r>
    <x v="7"/>
    <x v="309"/>
  </r>
  <r>
    <x v="5"/>
    <x v="310"/>
  </r>
  <r>
    <x v="7"/>
    <x v="311"/>
  </r>
  <r>
    <x v="2"/>
    <x v="312"/>
  </r>
  <r>
    <x v="6"/>
    <x v="313"/>
  </r>
  <r>
    <x v="4"/>
    <x v="314"/>
  </r>
  <r>
    <x v="5"/>
    <x v="315"/>
  </r>
  <r>
    <x v="3"/>
    <x v="316"/>
  </r>
  <r>
    <x v="0"/>
    <x v="317"/>
  </r>
  <r>
    <x v="3"/>
    <x v="318"/>
  </r>
  <r>
    <x v="6"/>
    <x v="319"/>
  </r>
  <r>
    <x v="3"/>
    <x v="320"/>
  </r>
  <r>
    <x v="8"/>
    <x v="321"/>
  </r>
  <r>
    <x v="2"/>
    <x v="322"/>
  </r>
  <r>
    <x v="0"/>
    <x v="323"/>
  </r>
  <r>
    <x v="3"/>
    <x v="324"/>
  </r>
  <r>
    <x v="4"/>
    <x v="325"/>
  </r>
  <r>
    <x v="2"/>
    <x v="326"/>
  </r>
  <r>
    <x v="5"/>
    <x v="327"/>
  </r>
  <r>
    <x v="2"/>
    <x v="328"/>
  </r>
  <r>
    <x v="3"/>
    <x v="329"/>
  </r>
  <r>
    <x v="3"/>
    <x v="330"/>
  </r>
  <r>
    <x v="7"/>
    <x v="331"/>
  </r>
  <r>
    <x v="2"/>
    <x v="332"/>
  </r>
  <r>
    <x v="8"/>
    <x v="333"/>
  </r>
  <r>
    <x v="4"/>
    <x v="334"/>
  </r>
  <r>
    <x v="5"/>
    <x v="335"/>
  </r>
  <r>
    <x v="7"/>
    <x v="336"/>
  </r>
  <r>
    <x v="6"/>
    <x v="337"/>
  </r>
  <r>
    <x v="2"/>
    <x v="338"/>
  </r>
  <r>
    <x v="5"/>
    <x v="339"/>
  </r>
  <r>
    <x v="3"/>
    <x v="340"/>
  </r>
  <r>
    <x v="8"/>
    <x v="341"/>
  </r>
  <r>
    <x v="3"/>
    <x v="342"/>
  </r>
  <r>
    <x v="7"/>
    <x v="343"/>
  </r>
  <r>
    <x v="6"/>
    <x v="344"/>
  </r>
  <r>
    <x v="8"/>
    <x v="345"/>
  </r>
  <r>
    <x v="5"/>
    <x v="346"/>
  </r>
  <r>
    <x v="1"/>
    <x v="347"/>
  </r>
  <r>
    <x v="2"/>
    <x v="348"/>
  </r>
  <r>
    <x v="8"/>
    <x v="349"/>
  </r>
  <r>
    <x v="6"/>
    <x v="350"/>
  </r>
  <r>
    <x v="6"/>
    <x v="351"/>
  </r>
  <r>
    <x v="5"/>
    <x v="352"/>
  </r>
  <r>
    <x v="5"/>
    <x v="353"/>
  </r>
  <r>
    <x v="2"/>
    <x v="354"/>
  </r>
  <r>
    <x v="0"/>
    <x v="355"/>
  </r>
  <r>
    <x v="2"/>
    <x v="356"/>
  </r>
  <r>
    <x v="8"/>
    <x v="59"/>
  </r>
  <r>
    <x v="6"/>
    <x v="357"/>
  </r>
  <r>
    <x v="1"/>
    <x v="358"/>
  </r>
  <r>
    <x v="5"/>
    <x v="359"/>
  </r>
  <r>
    <x v="2"/>
    <x v="360"/>
  </r>
  <r>
    <x v="6"/>
    <x v="361"/>
  </r>
  <r>
    <x v="7"/>
    <x v="362"/>
  </r>
  <r>
    <x v="5"/>
    <x v="363"/>
  </r>
  <r>
    <x v="2"/>
    <x v="364"/>
  </r>
  <r>
    <x v="5"/>
    <x v="365"/>
  </r>
  <r>
    <x v="3"/>
    <x v="366"/>
  </r>
  <r>
    <x v="7"/>
    <x v="367"/>
  </r>
  <r>
    <x v="2"/>
    <x v="368"/>
  </r>
  <r>
    <x v="2"/>
    <x v="369"/>
  </r>
  <r>
    <x v="6"/>
    <x v="370"/>
  </r>
  <r>
    <x v="2"/>
    <x v="371"/>
  </r>
  <r>
    <x v="3"/>
    <x v="372"/>
  </r>
  <r>
    <x v="5"/>
    <x v="373"/>
  </r>
  <r>
    <x v="6"/>
    <x v="374"/>
  </r>
  <r>
    <x v="2"/>
    <x v="375"/>
  </r>
  <r>
    <x v="2"/>
    <x v="376"/>
  </r>
  <r>
    <x v="5"/>
    <x v="377"/>
  </r>
  <r>
    <x v="6"/>
    <x v="378"/>
  </r>
  <r>
    <x v="6"/>
    <x v="379"/>
  </r>
  <r>
    <x v="8"/>
    <x v="380"/>
  </r>
  <r>
    <x v="2"/>
    <x v="381"/>
  </r>
  <r>
    <x v="6"/>
    <x v="382"/>
  </r>
  <r>
    <x v="2"/>
    <x v="383"/>
  </r>
  <r>
    <x v="1"/>
    <x v="384"/>
  </r>
  <r>
    <x v="3"/>
    <x v="385"/>
  </r>
  <r>
    <x v="8"/>
    <x v="386"/>
  </r>
  <r>
    <x v="2"/>
    <x v="387"/>
  </r>
  <r>
    <x v="2"/>
    <x v="388"/>
  </r>
  <r>
    <x v="8"/>
    <x v="389"/>
  </r>
  <r>
    <x v="1"/>
    <x v="390"/>
  </r>
  <r>
    <x v="3"/>
    <x v="391"/>
  </r>
  <r>
    <x v="2"/>
    <x v="392"/>
  </r>
  <r>
    <x v="4"/>
    <x v="393"/>
  </r>
  <r>
    <x v="2"/>
    <x v="394"/>
  </r>
  <r>
    <x v="0"/>
    <x v="395"/>
  </r>
  <r>
    <x v="0"/>
    <x v="396"/>
  </r>
  <r>
    <x v="0"/>
    <x v="397"/>
  </r>
  <r>
    <x v="6"/>
    <x v="398"/>
  </r>
  <r>
    <x v="2"/>
    <x v="399"/>
  </r>
  <r>
    <x v="5"/>
    <x v="400"/>
  </r>
  <r>
    <x v="0"/>
    <x v="401"/>
  </r>
  <r>
    <x v="5"/>
    <x v="402"/>
  </r>
  <r>
    <x v="1"/>
    <x v="403"/>
  </r>
  <r>
    <x v="7"/>
    <x v="404"/>
  </r>
  <r>
    <x v="2"/>
    <x v="405"/>
  </r>
  <r>
    <x v="8"/>
    <x v="406"/>
  </r>
  <r>
    <x v="6"/>
    <x v="407"/>
  </r>
  <r>
    <x v="8"/>
    <x v="408"/>
  </r>
  <r>
    <x v="3"/>
    <x v="409"/>
  </r>
  <r>
    <x v="7"/>
    <x v="410"/>
  </r>
  <r>
    <x v="5"/>
    <x v="411"/>
  </r>
  <r>
    <x v="5"/>
    <x v="412"/>
  </r>
  <r>
    <x v="8"/>
    <x v="413"/>
  </r>
  <r>
    <x v="8"/>
    <x v="414"/>
  </r>
  <r>
    <x v="5"/>
    <x v="415"/>
  </r>
  <r>
    <x v="7"/>
    <x v="416"/>
  </r>
  <r>
    <x v="2"/>
    <x v="417"/>
  </r>
  <r>
    <x v="5"/>
    <x v="418"/>
  </r>
  <r>
    <x v="4"/>
    <x v="419"/>
  </r>
  <r>
    <x v="7"/>
    <x v="420"/>
  </r>
  <r>
    <x v="2"/>
    <x v="421"/>
  </r>
  <r>
    <x v="0"/>
    <x v="422"/>
  </r>
  <r>
    <x v="7"/>
    <x v="423"/>
  </r>
  <r>
    <x v="5"/>
    <x v="424"/>
  </r>
  <r>
    <x v="8"/>
    <x v="425"/>
  </r>
  <r>
    <x v="6"/>
    <x v="426"/>
  </r>
  <r>
    <x v="5"/>
    <x v="427"/>
  </r>
  <r>
    <x v="3"/>
    <x v="428"/>
  </r>
  <r>
    <x v="3"/>
    <x v="429"/>
  </r>
  <r>
    <x v="7"/>
    <x v="430"/>
  </r>
  <r>
    <x v="3"/>
    <x v="431"/>
  </r>
  <r>
    <x v="2"/>
    <x v="432"/>
  </r>
  <r>
    <x v="7"/>
    <x v="433"/>
  </r>
  <r>
    <x v="4"/>
    <x v="434"/>
  </r>
  <r>
    <x v="2"/>
    <x v="435"/>
  </r>
  <r>
    <x v="5"/>
    <x v="436"/>
  </r>
  <r>
    <x v="5"/>
    <x v="437"/>
  </r>
  <r>
    <x v="7"/>
    <x v="438"/>
  </r>
  <r>
    <x v="2"/>
    <x v="439"/>
  </r>
  <r>
    <x v="3"/>
    <x v="440"/>
  </r>
  <r>
    <x v="6"/>
    <x v="441"/>
  </r>
  <r>
    <x v="8"/>
    <x v="442"/>
  </r>
  <r>
    <x v="6"/>
    <x v="443"/>
  </r>
  <r>
    <x v="3"/>
    <x v="444"/>
  </r>
  <r>
    <x v="2"/>
    <x v="445"/>
  </r>
  <r>
    <x v="3"/>
    <x v="446"/>
  </r>
  <r>
    <x v="3"/>
    <x v="447"/>
  </r>
  <r>
    <x v="1"/>
    <x v="448"/>
  </r>
  <r>
    <x v="2"/>
    <x v="330"/>
  </r>
  <r>
    <x v="1"/>
    <x v="449"/>
  </r>
  <r>
    <x v="1"/>
    <x v="450"/>
  </r>
  <r>
    <x v="4"/>
    <x v="451"/>
  </r>
  <r>
    <x v="6"/>
    <x v="452"/>
  </r>
  <r>
    <x v="2"/>
    <x v="453"/>
  </r>
  <r>
    <x v="1"/>
    <x v="454"/>
  </r>
  <r>
    <x v="5"/>
    <x v="455"/>
  </r>
  <r>
    <x v="5"/>
    <x v="456"/>
  </r>
  <r>
    <x v="0"/>
    <x v="457"/>
  </r>
  <r>
    <x v="3"/>
    <x v="458"/>
  </r>
  <r>
    <x v="5"/>
    <x v="459"/>
  </r>
  <r>
    <x v="0"/>
    <x v="460"/>
  </r>
  <r>
    <x v="3"/>
    <x v="44"/>
  </r>
  <r>
    <x v="2"/>
    <x v="461"/>
  </r>
  <r>
    <x v="5"/>
    <x v="462"/>
  </r>
  <r>
    <x v="5"/>
    <x v="463"/>
  </r>
  <r>
    <x v="6"/>
    <x v="464"/>
  </r>
  <r>
    <x v="6"/>
    <x v="465"/>
  </r>
  <r>
    <x v="0"/>
    <x v="466"/>
  </r>
  <r>
    <x v="6"/>
    <x v="467"/>
  </r>
  <r>
    <x v="3"/>
    <x v="468"/>
  </r>
  <r>
    <x v="6"/>
    <x v="469"/>
  </r>
  <r>
    <x v="2"/>
    <x v="470"/>
  </r>
  <r>
    <x v="2"/>
    <x v="471"/>
  </r>
  <r>
    <x v="7"/>
    <x v="472"/>
  </r>
  <r>
    <x v="2"/>
    <x v="473"/>
  </r>
  <r>
    <x v="6"/>
    <x v="474"/>
  </r>
  <r>
    <x v="0"/>
    <x v="475"/>
  </r>
  <r>
    <x v="8"/>
    <x v="476"/>
  </r>
  <r>
    <x v="3"/>
    <x v="176"/>
  </r>
  <r>
    <x v="5"/>
    <x v="477"/>
  </r>
  <r>
    <x v="7"/>
    <x v="478"/>
  </r>
  <r>
    <x v="1"/>
    <x v="479"/>
  </r>
  <r>
    <x v="4"/>
    <x v="480"/>
  </r>
  <r>
    <x v="7"/>
    <x v="286"/>
  </r>
  <r>
    <x v="7"/>
    <x v="481"/>
  </r>
  <r>
    <x v="3"/>
    <x v="256"/>
  </r>
  <r>
    <x v="2"/>
    <x v="482"/>
  </r>
  <r>
    <x v="2"/>
    <x v="483"/>
  </r>
  <r>
    <x v="3"/>
    <x v="484"/>
  </r>
  <r>
    <x v="5"/>
    <x v="160"/>
  </r>
  <r>
    <x v="1"/>
    <x v="485"/>
  </r>
  <r>
    <x v="4"/>
    <x v="486"/>
  </r>
  <r>
    <x v="5"/>
    <x v="487"/>
  </r>
  <r>
    <x v="1"/>
    <x v="488"/>
  </r>
  <r>
    <x v="3"/>
    <x v="489"/>
  </r>
  <r>
    <x v="2"/>
    <x v="490"/>
  </r>
  <r>
    <x v="4"/>
    <x v="491"/>
  </r>
  <r>
    <x v="3"/>
    <x v="492"/>
  </r>
  <r>
    <x v="7"/>
    <x v="493"/>
  </r>
  <r>
    <x v="3"/>
    <x v="494"/>
  </r>
  <r>
    <x v="1"/>
    <x v="495"/>
  </r>
  <r>
    <x v="2"/>
    <x v="496"/>
  </r>
  <r>
    <x v="6"/>
    <x v="497"/>
  </r>
  <r>
    <x v="1"/>
    <x v="498"/>
  </r>
  <r>
    <x v="3"/>
    <x v="499"/>
  </r>
  <r>
    <x v="3"/>
    <x v="500"/>
  </r>
  <r>
    <x v="2"/>
    <x v="501"/>
  </r>
  <r>
    <x v="0"/>
    <x v="502"/>
  </r>
  <r>
    <x v="3"/>
    <x v="503"/>
  </r>
  <r>
    <x v="3"/>
    <x v="504"/>
  </r>
  <r>
    <x v="1"/>
    <x v="505"/>
  </r>
  <r>
    <x v="3"/>
    <x v="506"/>
  </r>
  <r>
    <x v="2"/>
    <x v="507"/>
  </r>
  <r>
    <x v="2"/>
    <x v="508"/>
  </r>
  <r>
    <x v="3"/>
    <x v="509"/>
  </r>
  <r>
    <x v="3"/>
    <x v="510"/>
  </r>
  <r>
    <x v="6"/>
    <x v="511"/>
  </r>
  <r>
    <x v="4"/>
    <x v="512"/>
  </r>
  <r>
    <x v="3"/>
    <x v="513"/>
  </r>
  <r>
    <x v="5"/>
    <x v="514"/>
  </r>
  <r>
    <x v="2"/>
    <x v="515"/>
  </r>
  <r>
    <x v="8"/>
    <x v="483"/>
  </r>
  <r>
    <x v="5"/>
    <x v="516"/>
  </r>
  <r>
    <x v="8"/>
    <x v="517"/>
  </r>
  <r>
    <x v="3"/>
    <x v="518"/>
  </r>
  <r>
    <x v="3"/>
    <x v="519"/>
  </r>
  <r>
    <x v="7"/>
    <x v="167"/>
  </r>
  <r>
    <x v="7"/>
    <x v="520"/>
  </r>
  <r>
    <x v="4"/>
    <x v="521"/>
  </r>
  <r>
    <x v="2"/>
    <x v="522"/>
  </r>
  <r>
    <x v="2"/>
    <x v="523"/>
  </r>
  <r>
    <x v="5"/>
    <x v="524"/>
  </r>
  <r>
    <x v="6"/>
    <x v="525"/>
  </r>
  <r>
    <x v="7"/>
    <x v="526"/>
  </r>
  <r>
    <x v="5"/>
    <x v="527"/>
  </r>
  <r>
    <x v="5"/>
    <x v="528"/>
  </r>
  <r>
    <x v="1"/>
    <x v="529"/>
  </r>
  <r>
    <x v="1"/>
    <x v="530"/>
  </r>
  <r>
    <x v="5"/>
    <x v="531"/>
  </r>
  <r>
    <x v="3"/>
    <x v="532"/>
  </r>
  <r>
    <x v="1"/>
    <x v="533"/>
  </r>
  <r>
    <x v="6"/>
    <x v="534"/>
  </r>
  <r>
    <x v="3"/>
    <x v="535"/>
  </r>
  <r>
    <x v="8"/>
    <x v="28"/>
  </r>
  <r>
    <x v="7"/>
    <x v="536"/>
  </r>
  <r>
    <x v="4"/>
    <x v="537"/>
  </r>
  <r>
    <x v="5"/>
    <x v="538"/>
  </r>
  <r>
    <x v="2"/>
    <x v="539"/>
  </r>
  <r>
    <x v="2"/>
    <x v="540"/>
  </r>
  <r>
    <x v="2"/>
    <x v="541"/>
  </r>
  <r>
    <x v="1"/>
    <x v="542"/>
  </r>
  <r>
    <x v="7"/>
    <x v="543"/>
  </r>
  <r>
    <x v="3"/>
    <x v="544"/>
  </r>
  <r>
    <x v="2"/>
    <x v="545"/>
  </r>
  <r>
    <x v="7"/>
    <x v="546"/>
  </r>
  <r>
    <x v="8"/>
    <x v="547"/>
  </r>
  <r>
    <x v="7"/>
    <x v="548"/>
  </r>
  <r>
    <x v="6"/>
    <x v="549"/>
  </r>
  <r>
    <x v="0"/>
    <x v="550"/>
  </r>
  <r>
    <x v="5"/>
    <x v="551"/>
  </r>
  <r>
    <x v="3"/>
    <x v="552"/>
  </r>
  <r>
    <x v="7"/>
    <x v="553"/>
  </r>
  <r>
    <x v="2"/>
    <x v="554"/>
  </r>
  <r>
    <x v="3"/>
    <x v="555"/>
  </r>
  <r>
    <x v="8"/>
    <x v="556"/>
  </r>
  <r>
    <x v="7"/>
    <x v="326"/>
  </r>
  <r>
    <x v="3"/>
    <x v="557"/>
  </r>
  <r>
    <x v="5"/>
    <x v="558"/>
  </r>
  <r>
    <x v="1"/>
    <x v="559"/>
  </r>
  <r>
    <x v="0"/>
    <x v="560"/>
  </r>
  <r>
    <x v="6"/>
    <x v="561"/>
  </r>
  <r>
    <x v="5"/>
    <x v="562"/>
  </r>
  <r>
    <x v="1"/>
    <x v="563"/>
  </r>
  <r>
    <x v="5"/>
    <x v="564"/>
  </r>
  <r>
    <x v="4"/>
    <x v="565"/>
  </r>
  <r>
    <x v="4"/>
    <x v="566"/>
  </r>
  <r>
    <x v="2"/>
    <x v="567"/>
  </r>
  <r>
    <x v="3"/>
    <x v="568"/>
  </r>
  <r>
    <x v="7"/>
    <x v="569"/>
  </r>
  <r>
    <x v="1"/>
    <x v="570"/>
  </r>
  <r>
    <x v="5"/>
    <x v="571"/>
  </r>
  <r>
    <x v="5"/>
    <x v="572"/>
  </r>
  <r>
    <x v="8"/>
    <x v="573"/>
  </r>
  <r>
    <x v="4"/>
    <x v="574"/>
  </r>
  <r>
    <x v="3"/>
    <x v="575"/>
  </r>
  <r>
    <x v="3"/>
    <x v="576"/>
  </r>
  <r>
    <x v="2"/>
    <x v="577"/>
  </r>
  <r>
    <x v="0"/>
    <x v="578"/>
  </r>
  <r>
    <x v="5"/>
    <x v="579"/>
  </r>
  <r>
    <x v="2"/>
    <x v="580"/>
  </r>
  <r>
    <x v="6"/>
    <x v="581"/>
  </r>
  <r>
    <x v="6"/>
    <x v="582"/>
  </r>
  <r>
    <x v="7"/>
    <x v="583"/>
  </r>
  <r>
    <x v="2"/>
    <x v="584"/>
  </r>
  <r>
    <x v="8"/>
    <x v="585"/>
  </r>
  <r>
    <x v="4"/>
    <x v="586"/>
  </r>
  <r>
    <x v="5"/>
    <x v="587"/>
  </r>
  <r>
    <x v="0"/>
    <x v="588"/>
  </r>
  <r>
    <x v="6"/>
    <x v="589"/>
  </r>
  <r>
    <x v="4"/>
    <x v="590"/>
  </r>
  <r>
    <x v="3"/>
    <x v="591"/>
  </r>
  <r>
    <x v="3"/>
    <x v="592"/>
  </r>
  <r>
    <x v="3"/>
    <x v="426"/>
  </r>
  <r>
    <x v="6"/>
    <x v="593"/>
  </r>
  <r>
    <x v="7"/>
    <x v="594"/>
  </r>
  <r>
    <x v="5"/>
    <x v="595"/>
  </r>
  <r>
    <x v="3"/>
    <x v="596"/>
  </r>
  <r>
    <x v="2"/>
    <x v="597"/>
  </r>
  <r>
    <x v="6"/>
    <x v="598"/>
  </r>
  <r>
    <x v="2"/>
    <x v="599"/>
  </r>
  <r>
    <x v="2"/>
    <x v="600"/>
  </r>
  <r>
    <x v="7"/>
    <x v="601"/>
  </r>
  <r>
    <x v="0"/>
    <x v="602"/>
  </r>
  <r>
    <x v="1"/>
    <x v="603"/>
  </r>
  <r>
    <x v="8"/>
    <x v="604"/>
  </r>
  <r>
    <x v="0"/>
    <x v="605"/>
  </r>
  <r>
    <x v="0"/>
    <x v="606"/>
  </r>
  <r>
    <x v="4"/>
    <x v="607"/>
  </r>
  <r>
    <x v="0"/>
    <x v="608"/>
  </r>
  <r>
    <x v="2"/>
    <x v="609"/>
  </r>
  <r>
    <x v="0"/>
    <x v="329"/>
  </r>
  <r>
    <x v="2"/>
    <x v="610"/>
  </r>
  <r>
    <x v="8"/>
    <x v="611"/>
  </r>
  <r>
    <x v="5"/>
    <x v="612"/>
  </r>
  <r>
    <x v="2"/>
    <x v="613"/>
  </r>
  <r>
    <x v="3"/>
    <x v="614"/>
  </r>
  <r>
    <x v="8"/>
    <x v="615"/>
  </r>
  <r>
    <x v="2"/>
    <x v="616"/>
  </r>
  <r>
    <x v="2"/>
    <x v="617"/>
  </r>
  <r>
    <x v="6"/>
    <x v="618"/>
  </r>
  <r>
    <x v="2"/>
    <x v="619"/>
  </r>
  <r>
    <x v="1"/>
    <x v="620"/>
  </r>
  <r>
    <x v="5"/>
    <x v="621"/>
  </r>
  <r>
    <x v="6"/>
    <x v="622"/>
  </r>
  <r>
    <x v="5"/>
    <x v="623"/>
  </r>
  <r>
    <x v="4"/>
    <x v="624"/>
  </r>
  <r>
    <x v="8"/>
    <x v="625"/>
  </r>
  <r>
    <x v="8"/>
    <x v="626"/>
  </r>
  <r>
    <x v="2"/>
    <x v="627"/>
  </r>
  <r>
    <x v="4"/>
    <x v="628"/>
  </r>
  <r>
    <x v="5"/>
    <x v="629"/>
  </r>
  <r>
    <x v="3"/>
    <x v="630"/>
  </r>
  <r>
    <x v="8"/>
    <x v="631"/>
  </r>
  <r>
    <x v="3"/>
    <x v="632"/>
  </r>
  <r>
    <x v="2"/>
    <x v="633"/>
  </r>
  <r>
    <x v="0"/>
    <x v="634"/>
  </r>
  <r>
    <x v="5"/>
    <x v="635"/>
  </r>
  <r>
    <x v="2"/>
    <x v="90"/>
  </r>
  <r>
    <x v="5"/>
    <x v="636"/>
  </r>
  <r>
    <x v="3"/>
    <x v="637"/>
  </r>
  <r>
    <x v="3"/>
    <x v="638"/>
  </r>
  <r>
    <x v="4"/>
    <x v="639"/>
  </r>
  <r>
    <x v="2"/>
    <x v="640"/>
  </r>
  <r>
    <x v="1"/>
    <x v="641"/>
  </r>
  <r>
    <x v="2"/>
    <x v="642"/>
  </r>
  <r>
    <x v="5"/>
    <x v="643"/>
  </r>
  <r>
    <x v="5"/>
    <x v="644"/>
  </r>
  <r>
    <x v="3"/>
    <x v="645"/>
  </r>
  <r>
    <x v="7"/>
    <x v="646"/>
  </r>
  <r>
    <x v="2"/>
    <x v="647"/>
  </r>
  <r>
    <x v="1"/>
    <x v="648"/>
  </r>
  <r>
    <x v="7"/>
    <x v="649"/>
  </r>
  <r>
    <x v="5"/>
    <x v="650"/>
  </r>
  <r>
    <x v="2"/>
    <x v="651"/>
  </r>
  <r>
    <x v="3"/>
    <x v="652"/>
  </r>
  <r>
    <x v="7"/>
    <x v="653"/>
  </r>
  <r>
    <x v="2"/>
    <x v="654"/>
  </r>
  <r>
    <x v="5"/>
    <x v="655"/>
  </r>
  <r>
    <x v="0"/>
    <x v="656"/>
  </r>
  <r>
    <x v="8"/>
    <x v="657"/>
  </r>
  <r>
    <x v="3"/>
    <x v="658"/>
  </r>
  <r>
    <x v="3"/>
    <x v="659"/>
  </r>
  <r>
    <x v="2"/>
    <x v="660"/>
  </r>
  <r>
    <x v="2"/>
    <x v="661"/>
  </r>
  <r>
    <x v="5"/>
    <x v="662"/>
  </r>
  <r>
    <x v="1"/>
    <x v="663"/>
  </r>
  <r>
    <x v="2"/>
    <x v="664"/>
  </r>
  <r>
    <x v="2"/>
    <x v="665"/>
  </r>
  <r>
    <x v="6"/>
    <x v="666"/>
  </r>
  <r>
    <x v="1"/>
    <x v="667"/>
  </r>
  <r>
    <x v="3"/>
    <x v="386"/>
  </r>
  <r>
    <x v="2"/>
    <x v="668"/>
  </r>
  <r>
    <x v="3"/>
    <x v="669"/>
  </r>
  <r>
    <x v="8"/>
    <x v="670"/>
  </r>
  <r>
    <x v="3"/>
    <x v="671"/>
  </r>
  <r>
    <x v="7"/>
    <x v="672"/>
  </r>
  <r>
    <x v="6"/>
    <x v="176"/>
  </r>
  <r>
    <x v="8"/>
    <x v="673"/>
  </r>
  <r>
    <x v="4"/>
    <x v="369"/>
  </r>
  <r>
    <x v="2"/>
    <x v="674"/>
  </r>
  <r>
    <x v="1"/>
    <x v="675"/>
  </r>
  <r>
    <x v="2"/>
    <x v="676"/>
  </r>
  <r>
    <x v="5"/>
    <x v="677"/>
  </r>
  <r>
    <x v="3"/>
    <x v="678"/>
  </r>
  <r>
    <x v="3"/>
    <x v="679"/>
  </r>
  <r>
    <x v="7"/>
    <x v="680"/>
  </r>
  <r>
    <x v="5"/>
    <x v="279"/>
  </r>
  <r>
    <x v="4"/>
    <x v="681"/>
  </r>
  <r>
    <x v="5"/>
    <x v="228"/>
  </r>
  <r>
    <x v="4"/>
    <x v="682"/>
  </r>
  <r>
    <x v="0"/>
    <x v="683"/>
  </r>
  <r>
    <x v="6"/>
    <x v="684"/>
  </r>
  <r>
    <x v="1"/>
    <x v="685"/>
  </r>
  <r>
    <x v="6"/>
    <x v="686"/>
  </r>
  <r>
    <x v="8"/>
    <x v="687"/>
  </r>
  <r>
    <x v="1"/>
    <x v="688"/>
  </r>
  <r>
    <x v="3"/>
    <x v="689"/>
  </r>
  <r>
    <x v="6"/>
    <x v="9"/>
  </r>
  <r>
    <x v="6"/>
    <x v="690"/>
  </r>
  <r>
    <x v="4"/>
    <x v="691"/>
  </r>
  <r>
    <x v="3"/>
    <x v="692"/>
  </r>
  <r>
    <x v="1"/>
    <x v="693"/>
  </r>
  <r>
    <x v="2"/>
    <x v="694"/>
  </r>
  <r>
    <x v="7"/>
    <x v="695"/>
  </r>
  <r>
    <x v="5"/>
    <x v="696"/>
  </r>
  <r>
    <x v="5"/>
    <x v="697"/>
  </r>
  <r>
    <x v="4"/>
    <x v="517"/>
  </r>
  <r>
    <x v="7"/>
    <x v="698"/>
  </r>
  <r>
    <x v="2"/>
    <x v="699"/>
  </r>
  <r>
    <x v="1"/>
    <x v="700"/>
  </r>
  <r>
    <x v="3"/>
    <x v="701"/>
  </r>
  <r>
    <x v="5"/>
    <x v="702"/>
  </r>
  <r>
    <x v="5"/>
    <x v="242"/>
  </r>
  <r>
    <x v="6"/>
    <x v="703"/>
  </r>
  <r>
    <x v="4"/>
    <x v="704"/>
  </r>
  <r>
    <x v="6"/>
    <x v="705"/>
  </r>
  <r>
    <x v="2"/>
    <x v="706"/>
  </r>
  <r>
    <x v="5"/>
    <x v="707"/>
  </r>
  <r>
    <x v="7"/>
    <x v="708"/>
  </r>
  <r>
    <x v="7"/>
    <x v="709"/>
  </r>
  <r>
    <x v="5"/>
    <x v="710"/>
  </r>
  <r>
    <x v="7"/>
    <x v="711"/>
  </r>
  <r>
    <x v="6"/>
    <x v="712"/>
  </r>
  <r>
    <x v="6"/>
    <x v="713"/>
  </r>
  <r>
    <x v="3"/>
    <x v="714"/>
  </r>
  <r>
    <x v="7"/>
    <x v="715"/>
  </r>
  <r>
    <x v="7"/>
    <x v="716"/>
  </r>
  <r>
    <x v="5"/>
    <x v="96"/>
  </r>
  <r>
    <x v="5"/>
    <x v="717"/>
  </r>
  <r>
    <x v="8"/>
    <x v="718"/>
  </r>
  <r>
    <x v="7"/>
    <x v="719"/>
  </r>
  <r>
    <x v="5"/>
    <x v="720"/>
  </r>
  <r>
    <x v="2"/>
    <x v="369"/>
  </r>
  <r>
    <x v="6"/>
    <x v="721"/>
  </r>
  <r>
    <x v="6"/>
    <x v="722"/>
  </r>
  <r>
    <x v="1"/>
    <x v="723"/>
  </r>
  <r>
    <x v="7"/>
    <x v="724"/>
  </r>
  <r>
    <x v="7"/>
    <x v="725"/>
  </r>
  <r>
    <x v="2"/>
    <x v="726"/>
  </r>
  <r>
    <x v="3"/>
    <x v="727"/>
  </r>
  <r>
    <x v="3"/>
    <x v="728"/>
  </r>
  <r>
    <x v="7"/>
    <x v="729"/>
  </r>
  <r>
    <x v="3"/>
    <x v="730"/>
  </r>
  <r>
    <x v="6"/>
    <x v="731"/>
  </r>
  <r>
    <x v="7"/>
    <x v="732"/>
  </r>
  <r>
    <x v="7"/>
    <x v="733"/>
  </r>
  <r>
    <x v="3"/>
    <x v="734"/>
  </r>
  <r>
    <x v="5"/>
    <x v="735"/>
  </r>
  <r>
    <x v="7"/>
    <x v="736"/>
  </r>
  <r>
    <x v="7"/>
    <x v="737"/>
  </r>
  <r>
    <x v="7"/>
    <x v="738"/>
  </r>
  <r>
    <x v="4"/>
    <x v="739"/>
  </r>
  <r>
    <x v="4"/>
    <x v="740"/>
  </r>
  <r>
    <x v="2"/>
    <x v="741"/>
  </r>
  <r>
    <x v="7"/>
    <x v="742"/>
  </r>
  <r>
    <x v="3"/>
    <x v="743"/>
  </r>
  <r>
    <x v="5"/>
    <x v="615"/>
  </r>
  <r>
    <x v="2"/>
    <x v="744"/>
  </r>
  <r>
    <x v="1"/>
    <x v="745"/>
  </r>
  <r>
    <x v="2"/>
    <x v="746"/>
  </r>
  <r>
    <x v="5"/>
    <x v="747"/>
  </r>
  <r>
    <x v="7"/>
    <x v="748"/>
  </r>
  <r>
    <x v="2"/>
    <x v="749"/>
  </r>
  <r>
    <x v="8"/>
    <x v="750"/>
  </r>
  <r>
    <x v="1"/>
    <x v="751"/>
  </r>
  <r>
    <x v="7"/>
    <x v="752"/>
  </r>
  <r>
    <x v="8"/>
    <x v="753"/>
  </r>
  <r>
    <x v="6"/>
    <x v="754"/>
  </r>
  <r>
    <x v="7"/>
    <x v="755"/>
  </r>
  <r>
    <x v="6"/>
    <x v="756"/>
  </r>
  <r>
    <x v="8"/>
    <x v="757"/>
  </r>
  <r>
    <x v="5"/>
    <x v="758"/>
  </r>
  <r>
    <x v="3"/>
    <x v="759"/>
  </r>
  <r>
    <x v="7"/>
    <x v="760"/>
  </r>
  <r>
    <x v="0"/>
    <x v="293"/>
  </r>
  <r>
    <x v="2"/>
    <x v="761"/>
  </r>
  <r>
    <x v="6"/>
    <x v="762"/>
  </r>
  <r>
    <x v="8"/>
    <x v="763"/>
  </r>
  <r>
    <x v="8"/>
    <x v="764"/>
  </r>
  <r>
    <x v="3"/>
    <x v="765"/>
  </r>
  <r>
    <x v="7"/>
    <x v="766"/>
  </r>
  <r>
    <x v="6"/>
    <x v="767"/>
  </r>
  <r>
    <x v="3"/>
    <x v="421"/>
  </r>
  <r>
    <x v="9"/>
    <x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E6C4F-A430-464F-BA8F-CB89504CC22B}"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3:L43" firstHeaderRow="1" firstDataRow="1" firstDataCol="1"/>
  <pivotFields count="2">
    <pivotField axis="axisRow" showAll="0" sortType="descending">
      <items count="11">
        <item x="0"/>
        <item x="6"/>
        <item x="5"/>
        <item x="4"/>
        <item x="7"/>
        <item x="8"/>
        <item x="3"/>
        <item x="2"/>
        <item x="1"/>
        <item h="1" x="9"/>
        <item t="default"/>
      </items>
      <autoSortScope>
        <pivotArea dataOnly="0" outline="0" fieldPosition="0">
          <references count="1">
            <reference field="4294967294" count="1" selected="0">
              <x v="0"/>
            </reference>
          </references>
        </pivotArea>
      </autoSortScope>
    </pivotField>
    <pivotField dataField="1" showAll="0">
      <items count="770">
        <item x="521"/>
        <item x="545"/>
        <item x="334"/>
        <item x="508"/>
        <item x="633"/>
        <item x="635"/>
        <item x="618"/>
        <item x="553"/>
        <item x="421"/>
        <item x="23"/>
        <item x="350"/>
        <item x="173"/>
        <item x="481"/>
        <item x="495"/>
        <item x="378"/>
        <item x="367"/>
        <item x="691"/>
        <item x="757"/>
        <item x="430"/>
        <item x="717"/>
        <item x="622"/>
        <item x="337"/>
        <item x="123"/>
        <item x="684"/>
        <item x="40"/>
        <item x="142"/>
        <item x="33"/>
        <item x="494"/>
        <item x="83"/>
        <item x="60"/>
        <item x="456"/>
        <item x="518"/>
        <item x="603"/>
        <item x="11"/>
        <item x="166"/>
        <item x="130"/>
        <item x="697"/>
        <item x="641"/>
        <item x="279"/>
        <item x="74"/>
        <item x="446"/>
        <item x="362"/>
        <item x="47"/>
        <item x="634"/>
        <item x="409"/>
        <item x="688"/>
        <item x="118"/>
        <item x="104"/>
        <item x="257"/>
        <item x="662"/>
        <item x="286"/>
        <item x="547"/>
        <item x="101"/>
        <item x="333"/>
        <item x="73"/>
        <item x="86"/>
        <item x="232"/>
        <item x="253"/>
        <item x="249"/>
        <item x="616"/>
        <item x="402"/>
        <item x="316"/>
        <item x="34"/>
        <item x="212"/>
        <item x="580"/>
        <item x="606"/>
        <item x="75"/>
        <item x="137"/>
        <item x="196"/>
        <item x="210"/>
        <item x="454"/>
        <item x="226"/>
        <item x="65"/>
        <item x="548"/>
        <item x="244"/>
        <item x="532"/>
        <item x="179"/>
        <item x="268"/>
        <item x="293"/>
        <item x="577"/>
        <item x="216"/>
        <item x="678"/>
        <item x="517"/>
        <item x="165"/>
        <item x="269"/>
        <item x="483"/>
        <item x="223"/>
        <item x="352"/>
        <item x="217"/>
        <item x="511"/>
        <item x="559"/>
        <item x="256"/>
        <item x="296"/>
        <item x="70"/>
        <item x="737"/>
        <item x="676"/>
        <item x="197"/>
        <item x="706"/>
        <item x="561"/>
        <item x="699"/>
        <item x="493"/>
        <item x="240"/>
        <item x="689"/>
        <item x="63"/>
        <item x="745"/>
        <item x="243"/>
        <item x="600"/>
        <item x="88"/>
        <item x="470"/>
        <item x="69"/>
        <item x="700"/>
        <item x="27"/>
        <item x="728"/>
        <item x="357"/>
        <item x="329"/>
        <item x="533"/>
        <item x="327"/>
        <item x="399"/>
        <item x="160"/>
        <item x="500"/>
        <item x="185"/>
        <item x="727"/>
        <item x="730"/>
        <item x="330"/>
        <item x="205"/>
        <item x="163"/>
        <item x="62"/>
        <item x="609"/>
        <item x="127"/>
        <item x="177"/>
        <item x="639"/>
        <item x="512"/>
        <item x="18"/>
        <item x="51"/>
        <item x="31"/>
        <item x="265"/>
        <item x="93"/>
        <item x="360"/>
        <item x="287"/>
        <item x="176"/>
        <item x="736"/>
        <item x="100"/>
        <item x="651"/>
        <item x="626"/>
        <item x="395"/>
        <item x="429"/>
        <item x="451"/>
        <item x="234"/>
        <item x="524"/>
        <item x="654"/>
        <item x="276"/>
        <item x="188"/>
        <item x="398"/>
        <item x="128"/>
        <item x="531"/>
        <item x="156"/>
        <item x="117"/>
        <item x="760"/>
        <item x="204"/>
        <item x="420"/>
        <item x="254"/>
        <item x="292"/>
        <item x="28"/>
        <item x="59"/>
        <item x="201"/>
        <item x="640"/>
        <item x="110"/>
        <item x="701"/>
        <item x="238"/>
        <item x="544"/>
        <item x="0"/>
        <item x="599"/>
        <item x="145"/>
        <item x="199"/>
        <item x="536"/>
        <item x="115"/>
        <item x="13"/>
        <item x="375"/>
        <item x="644"/>
        <item x="189"/>
        <item x="669"/>
        <item x="681"/>
        <item x="126"/>
        <item x="361"/>
        <item x="282"/>
        <item x="468"/>
        <item x="290"/>
        <item x="228"/>
        <item x="436"/>
        <item x="569"/>
        <item x="659"/>
        <item x="326"/>
        <item x="41"/>
        <item x="372"/>
        <item x="348"/>
        <item x="107"/>
        <item x="475"/>
        <item x="183"/>
        <item x="310"/>
        <item x="739"/>
        <item x="347"/>
        <item x="43"/>
        <item x="58"/>
        <item x="386"/>
        <item x="502"/>
        <item x="660"/>
        <item x="72"/>
        <item x="340"/>
        <item x="67"/>
        <item x="194"/>
        <item x="8"/>
        <item x="596"/>
        <item x="307"/>
        <item x="248"/>
        <item x="764"/>
        <item x="260"/>
        <item x="423"/>
        <item x="479"/>
        <item x="648"/>
        <item x="26"/>
        <item x="754"/>
        <item x="649"/>
        <item x="465"/>
        <item x="319"/>
        <item x="6"/>
        <item x="207"/>
        <item x="227"/>
        <item x="369"/>
        <item x="408"/>
        <item x="342"/>
        <item x="106"/>
        <item x="325"/>
        <item x="416"/>
        <item x="246"/>
        <item x="598"/>
        <item x="14"/>
        <item x="729"/>
        <item x="379"/>
        <item x="761"/>
        <item x="332"/>
        <item x="450"/>
        <item x="401"/>
        <item x="551"/>
        <item x="403"/>
        <item x="623"/>
        <item x="52"/>
        <item x="241"/>
        <item x="614"/>
        <item x="32"/>
        <item x="504"/>
        <item x="732"/>
        <item x="668"/>
        <item x="738"/>
        <item x="590"/>
        <item x="415"/>
        <item x="587"/>
        <item x="383"/>
        <item x="186"/>
        <item x="742"/>
        <item x="394"/>
        <item x="672"/>
        <item x="469"/>
        <item x="313"/>
        <item x="442"/>
        <item x="102"/>
        <item x="21"/>
        <item x="670"/>
        <item x="733"/>
        <item x="594"/>
        <item x="178"/>
        <item x="3"/>
        <item x="471"/>
        <item x="426"/>
        <item x="642"/>
        <item x="233"/>
        <item x="643"/>
        <item x="685"/>
        <item x="558"/>
        <item x="298"/>
        <item x="722"/>
        <item x="650"/>
        <item x="136"/>
        <item x="16"/>
        <item x="389"/>
        <item x="461"/>
        <item x="387"/>
        <item x="610"/>
        <item x="674"/>
        <item x="213"/>
        <item x="148"/>
        <item x="702"/>
        <item x="218"/>
        <item x="345"/>
        <item x="167"/>
        <item x="709"/>
        <item x="529"/>
        <item x="563"/>
        <item x="527"/>
        <item x="758"/>
        <item x="581"/>
        <item x="485"/>
        <item x="656"/>
        <item x="657"/>
        <item x="255"/>
        <item x="631"/>
        <item x="53"/>
        <item x="230"/>
        <item x="368"/>
        <item x="322"/>
        <item x="647"/>
        <item x="687"/>
        <item x="280"/>
        <item x="665"/>
        <item x="661"/>
        <item x="432"/>
        <item x="161"/>
        <item x="444"/>
        <item x="335"/>
        <item x="358"/>
        <item x="339"/>
        <item x="424"/>
        <item x="99"/>
        <item x="390"/>
        <item x="250"/>
        <item x="763"/>
        <item x="273"/>
        <item x="39"/>
        <item x="576"/>
        <item x="556"/>
        <item x="119"/>
        <item x="304"/>
        <item x="324"/>
        <item x="564"/>
        <item x="464"/>
        <item x="572"/>
        <item x="693"/>
        <item x="45"/>
        <item x="184"/>
        <item x="549"/>
        <item x="154"/>
        <item x="645"/>
        <item x="625"/>
        <item x="437"/>
        <item x="131"/>
        <item x="636"/>
        <item x="129"/>
        <item x="515"/>
        <item x="85"/>
        <item x="747"/>
        <item x="439"/>
        <item x="300"/>
        <item x="236"/>
        <item x="317"/>
        <item x="617"/>
        <item x="134"/>
        <item x="377"/>
        <item x="724"/>
        <item x="570"/>
        <item x="695"/>
        <item x="242"/>
        <item x="198"/>
        <item x="611"/>
        <item x="418"/>
        <item x="667"/>
        <item x="466"/>
        <item x="585"/>
        <item x="565"/>
        <item x="637"/>
        <item x="734"/>
        <item x="90"/>
        <item x="719"/>
        <item x="277"/>
        <item x="116"/>
        <item x="56"/>
        <item x="219"/>
        <item x="311"/>
        <item x="162"/>
        <item x="586"/>
        <item x="579"/>
        <item x="520"/>
        <item x="78"/>
        <item x="443"/>
        <item x="480"/>
        <item x="328"/>
        <item x="708"/>
        <item x="174"/>
        <item x="675"/>
        <item x="746"/>
        <item x="562"/>
        <item x="195"/>
        <item x="222"/>
        <item x="48"/>
        <item x="138"/>
        <item x="356"/>
        <item x="574"/>
        <item x="308"/>
        <item x="190"/>
        <item x="595"/>
        <item x="490"/>
        <item x="400"/>
        <item x="602"/>
        <item x="694"/>
        <item x="338"/>
        <item x="20"/>
        <item x="108"/>
        <item x="583"/>
        <item x="122"/>
        <item x="55"/>
        <item x="9"/>
        <item x="653"/>
        <item x="354"/>
        <item x="557"/>
        <item x="274"/>
        <item x="305"/>
        <item x="109"/>
        <item x="80"/>
        <item x="36"/>
        <item x="663"/>
        <item x="17"/>
        <item x="344"/>
        <item x="374"/>
        <item x="71"/>
        <item x="541"/>
        <item x="158"/>
        <item x="172"/>
        <item x="720"/>
        <item x="723"/>
        <item x="29"/>
        <item x="620"/>
        <item x="406"/>
        <item x="139"/>
        <item x="458"/>
        <item x="312"/>
        <item x="224"/>
        <item x="366"/>
        <item x="427"/>
        <item x="462"/>
        <item x="235"/>
        <item x="749"/>
        <item x="428"/>
        <item x="411"/>
        <item x="412"/>
        <item x="44"/>
        <item x="473"/>
        <item x="704"/>
        <item x="132"/>
        <item x="382"/>
        <item x="221"/>
        <item x="765"/>
        <item x="519"/>
        <item x="370"/>
        <item x="715"/>
        <item x="125"/>
        <item x="391"/>
        <item x="22"/>
        <item x="619"/>
        <item x="245"/>
        <item x="252"/>
        <item x="371"/>
        <item x="364"/>
        <item x="433"/>
        <item x="677"/>
        <item x="696"/>
        <item x="546"/>
        <item x="247"/>
        <item x="35"/>
        <item x="482"/>
        <item x="49"/>
        <item x="422"/>
        <item x="571"/>
        <item x="396"/>
        <item x="143"/>
        <item x="180"/>
        <item x="522"/>
        <item x="5"/>
        <item x="393"/>
        <item x="652"/>
        <item x="24"/>
        <item x="477"/>
        <item x="538"/>
        <item x="231"/>
        <item x="509"/>
        <item x="351"/>
        <item x="762"/>
        <item x="523"/>
        <item x="30"/>
        <item x="77"/>
        <item x="478"/>
        <item x="615"/>
        <item x="320"/>
        <item x="275"/>
        <item x="373"/>
        <item x="291"/>
        <item x="12"/>
        <item x="225"/>
        <item x="237"/>
        <item x="506"/>
        <item x="525"/>
        <item x="392"/>
        <item x="414"/>
        <item x="211"/>
        <item x="613"/>
        <item x="301"/>
        <item x="114"/>
        <item x="2"/>
        <item x="537"/>
        <item x="467"/>
        <item x="741"/>
        <item x="95"/>
        <item x="491"/>
        <item x="155"/>
        <item x="214"/>
        <item x="64"/>
        <item x="10"/>
        <item x="98"/>
        <item x="159"/>
        <item x="472"/>
        <item x="605"/>
        <item x="492"/>
        <item x="447"/>
        <item x="453"/>
        <item x="499"/>
        <item x="284"/>
        <item x="82"/>
        <item x="209"/>
        <item x="683"/>
        <item x="299"/>
        <item x="510"/>
        <item x="120"/>
        <item x="756"/>
        <item x="550"/>
        <item x="407"/>
        <item x="171"/>
        <item x="302"/>
        <item x="698"/>
        <item x="37"/>
        <item x="755"/>
        <item x="192"/>
        <item x="314"/>
        <item x="61"/>
        <item x="686"/>
        <item x="566"/>
        <item x="150"/>
        <item x="431"/>
        <item x="759"/>
        <item x="397"/>
        <item x="84"/>
        <item x="552"/>
        <item x="666"/>
        <item x="193"/>
        <item x="295"/>
        <item x="710"/>
        <item x="79"/>
        <item x="726"/>
        <item x="169"/>
        <item x="220"/>
        <item x="285"/>
        <item x="530"/>
        <item x="157"/>
        <item x="140"/>
        <item x="658"/>
        <item x="200"/>
        <item x="94"/>
        <item x="474"/>
        <item x="1"/>
        <item x="15"/>
        <item x="721"/>
        <item x="46"/>
        <item x="476"/>
        <item x="182"/>
        <item x="452"/>
        <item x="147"/>
        <item x="488"/>
        <item x="604"/>
        <item x="638"/>
        <item x="410"/>
        <item x="655"/>
        <item x="575"/>
        <item x="283"/>
        <item x="261"/>
        <item x="289"/>
        <item x="496"/>
        <item x="612"/>
        <item x="744"/>
        <item x="567"/>
        <item x="607"/>
        <item x="497"/>
        <item x="341"/>
        <item x="187"/>
        <item x="203"/>
        <item x="711"/>
        <item x="514"/>
        <item x="87"/>
        <item x="25"/>
        <item x="113"/>
        <item x="593"/>
        <item x="251"/>
        <item x="692"/>
        <item x="388"/>
        <item x="608"/>
        <item x="440"/>
        <item x="321"/>
        <item x="627"/>
        <item x="141"/>
        <item x="66"/>
        <item x="170"/>
        <item x="146"/>
        <item x="164"/>
        <item x="306"/>
        <item x="323"/>
        <item x="534"/>
        <item x="748"/>
        <item x="42"/>
        <item x="489"/>
        <item x="460"/>
        <item x="712"/>
        <item x="281"/>
        <item x="135"/>
        <item x="592"/>
        <item x="703"/>
        <item x="331"/>
        <item x="664"/>
        <item x="542"/>
        <item x="349"/>
        <item x="505"/>
        <item x="96"/>
        <item x="417"/>
        <item x="507"/>
        <item x="487"/>
        <item x="267"/>
        <item x="270"/>
        <item x="535"/>
        <item x="679"/>
        <item x="264"/>
        <item x="346"/>
        <item x="121"/>
        <item x="751"/>
        <item x="92"/>
        <item x="271"/>
        <item x="318"/>
        <item x="89"/>
        <item x="7"/>
        <item x="149"/>
        <item x="215"/>
        <item x="315"/>
        <item x="449"/>
        <item x="259"/>
        <item x="144"/>
        <item x="588"/>
        <item x="526"/>
        <item x="731"/>
        <item x="50"/>
        <item x="206"/>
        <item x="568"/>
        <item x="365"/>
        <item x="54"/>
        <item x="153"/>
        <item x="385"/>
        <item x="671"/>
        <item x="629"/>
        <item x="384"/>
        <item x="725"/>
        <item x="713"/>
        <item x="543"/>
        <item x="376"/>
        <item x="294"/>
        <item x="735"/>
        <item x="560"/>
        <item x="459"/>
        <item x="68"/>
        <item x="309"/>
        <item x="448"/>
        <item x="133"/>
        <item x="501"/>
        <item x="97"/>
        <item x="540"/>
        <item x="303"/>
        <item x="591"/>
        <item x="589"/>
        <item x="38"/>
        <item x="539"/>
        <item x="766"/>
        <item x="151"/>
        <item x="498"/>
        <item x="484"/>
        <item x="336"/>
        <item x="621"/>
        <item x="435"/>
        <item x="239"/>
        <item x="272"/>
        <item x="753"/>
        <item x="91"/>
        <item x="455"/>
        <item x="445"/>
        <item x="463"/>
        <item x="111"/>
        <item x="597"/>
        <item x="19"/>
        <item x="297"/>
        <item x="714"/>
        <item x="690"/>
        <item x="4"/>
        <item x="513"/>
        <item x="528"/>
        <item x="767"/>
        <item x="57"/>
        <item x="582"/>
        <item x="419"/>
        <item x="202"/>
        <item x="152"/>
        <item x="208"/>
        <item x="673"/>
        <item x="353"/>
        <item x="266"/>
        <item x="278"/>
        <item x="716"/>
        <item x="503"/>
        <item x="404"/>
        <item x="680"/>
        <item x="682"/>
        <item x="457"/>
        <item x="405"/>
        <item x="486"/>
        <item x="81"/>
        <item x="578"/>
        <item x="413"/>
        <item x="573"/>
        <item x="258"/>
        <item x="343"/>
        <item x="363"/>
        <item x="705"/>
        <item x="441"/>
        <item x="718"/>
        <item x="181"/>
        <item x="191"/>
        <item x="584"/>
        <item x="434"/>
        <item x="381"/>
        <item x="425"/>
        <item x="76"/>
        <item x="103"/>
        <item x="628"/>
        <item x="380"/>
        <item x="646"/>
        <item x="743"/>
        <item x="359"/>
        <item x="630"/>
        <item x="355"/>
        <item x="516"/>
        <item x="740"/>
        <item x="112"/>
        <item x="554"/>
        <item x="105"/>
        <item x="262"/>
        <item x="752"/>
        <item x="175"/>
        <item x="124"/>
        <item x="263"/>
        <item x="438"/>
        <item x="288"/>
        <item x="229"/>
        <item x="632"/>
        <item x="555"/>
        <item x="168"/>
        <item x="624"/>
        <item x="750"/>
        <item x="707"/>
        <item x="601"/>
        <item x="768"/>
        <item t="default"/>
      </items>
    </pivotField>
  </pivotFields>
  <rowFields count="1">
    <field x="0"/>
  </rowFields>
  <rowItems count="10">
    <i>
      <x v="3"/>
    </i>
    <i>
      <x v="4"/>
    </i>
    <i>
      <x v="5"/>
    </i>
    <i>
      <x/>
    </i>
    <i>
      <x v="6"/>
    </i>
    <i>
      <x v="2"/>
    </i>
    <i>
      <x v="7"/>
    </i>
    <i>
      <x v="1"/>
    </i>
    <i>
      <x v="8"/>
    </i>
    <i t="grand">
      <x/>
    </i>
  </rowItems>
  <colItems count="1">
    <i/>
  </colItems>
  <dataFields count="1">
    <dataField name="Average of Order Amount" fld="1" subtotal="average" baseField="0" baseItem="0"/>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97218-911A-D744-9B7D-71197FB3CDDF}"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3:I43" firstHeaderRow="1" firstDataRow="1" firstDataCol="1"/>
  <pivotFields count="2">
    <pivotField axis="axisRow" showAll="0" sortType="descending">
      <items count="11">
        <item x="0"/>
        <item x="6"/>
        <item x="5"/>
        <item x="4"/>
        <item x="7"/>
        <item x="8"/>
        <item x="3"/>
        <item x="2"/>
        <item x="1"/>
        <item h="1" x="9"/>
        <item t="default"/>
      </items>
      <autoSortScope>
        <pivotArea dataOnly="0" outline="0" fieldPosition="0">
          <references count="1">
            <reference field="4294967294" count="1" selected="0">
              <x v="0"/>
            </reference>
          </references>
        </pivotArea>
      </autoSortScope>
    </pivotField>
    <pivotField dataField="1" showAll="0">
      <items count="770">
        <item x="521"/>
        <item x="545"/>
        <item x="334"/>
        <item x="508"/>
        <item x="633"/>
        <item x="635"/>
        <item x="618"/>
        <item x="553"/>
        <item x="421"/>
        <item x="23"/>
        <item x="350"/>
        <item x="173"/>
        <item x="481"/>
        <item x="495"/>
        <item x="378"/>
        <item x="367"/>
        <item x="691"/>
        <item x="757"/>
        <item x="430"/>
        <item x="717"/>
        <item x="622"/>
        <item x="337"/>
        <item x="123"/>
        <item x="684"/>
        <item x="40"/>
        <item x="142"/>
        <item x="33"/>
        <item x="494"/>
        <item x="83"/>
        <item x="60"/>
        <item x="456"/>
        <item x="518"/>
        <item x="603"/>
        <item x="11"/>
        <item x="166"/>
        <item x="130"/>
        <item x="697"/>
        <item x="641"/>
        <item x="279"/>
        <item x="74"/>
        <item x="446"/>
        <item x="362"/>
        <item x="47"/>
        <item x="634"/>
        <item x="409"/>
        <item x="688"/>
        <item x="118"/>
        <item x="104"/>
        <item x="257"/>
        <item x="662"/>
        <item x="286"/>
        <item x="547"/>
        <item x="101"/>
        <item x="333"/>
        <item x="73"/>
        <item x="86"/>
        <item x="232"/>
        <item x="253"/>
        <item x="249"/>
        <item x="616"/>
        <item x="402"/>
        <item x="316"/>
        <item x="34"/>
        <item x="212"/>
        <item x="580"/>
        <item x="606"/>
        <item x="75"/>
        <item x="137"/>
        <item x="196"/>
        <item x="210"/>
        <item x="454"/>
        <item x="226"/>
        <item x="65"/>
        <item x="548"/>
        <item x="244"/>
        <item x="532"/>
        <item x="179"/>
        <item x="268"/>
        <item x="293"/>
        <item x="577"/>
        <item x="216"/>
        <item x="678"/>
        <item x="517"/>
        <item x="165"/>
        <item x="269"/>
        <item x="483"/>
        <item x="223"/>
        <item x="352"/>
        <item x="217"/>
        <item x="511"/>
        <item x="559"/>
        <item x="256"/>
        <item x="296"/>
        <item x="70"/>
        <item x="737"/>
        <item x="676"/>
        <item x="197"/>
        <item x="706"/>
        <item x="561"/>
        <item x="699"/>
        <item x="493"/>
        <item x="240"/>
        <item x="689"/>
        <item x="63"/>
        <item x="745"/>
        <item x="243"/>
        <item x="600"/>
        <item x="88"/>
        <item x="470"/>
        <item x="69"/>
        <item x="700"/>
        <item x="27"/>
        <item x="728"/>
        <item x="357"/>
        <item x="329"/>
        <item x="533"/>
        <item x="327"/>
        <item x="399"/>
        <item x="160"/>
        <item x="500"/>
        <item x="185"/>
        <item x="727"/>
        <item x="730"/>
        <item x="330"/>
        <item x="205"/>
        <item x="163"/>
        <item x="62"/>
        <item x="609"/>
        <item x="127"/>
        <item x="177"/>
        <item x="639"/>
        <item x="512"/>
        <item x="18"/>
        <item x="51"/>
        <item x="31"/>
        <item x="265"/>
        <item x="93"/>
        <item x="360"/>
        <item x="287"/>
        <item x="176"/>
        <item x="736"/>
        <item x="100"/>
        <item x="651"/>
        <item x="626"/>
        <item x="395"/>
        <item x="429"/>
        <item x="451"/>
        <item x="234"/>
        <item x="524"/>
        <item x="654"/>
        <item x="276"/>
        <item x="188"/>
        <item x="398"/>
        <item x="128"/>
        <item x="531"/>
        <item x="156"/>
        <item x="117"/>
        <item x="760"/>
        <item x="204"/>
        <item x="420"/>
        <item x="254"/>
        <item x="292"/>
        <item x="28"/>
        <item x="59"/>
        <item x="201"/>
        <item x="640"/>
        <item x="110"/>
        <item x="701"/>
        <item x="238"/>
        <item x="544"/>
        <item x="0"/>
        <item x="599"/>
        <item x="145"/>
        <item x="199"/>
        <item x="536"/>
        <item x="115"/>
        <item x="13"/>
        <item x="375"/>
        <item x="644"/>
        <item x="189"/>
        <item x="669"/>
        <item x="681"/>
        <item x="126"/>
        <item x="361"/>
        <item x="282"/>
        <item x="468"/>
        <item x="290"/>
        <item x="228"/>
        <item x="436"/>
        <item x="569"/>
        <item x="659"/>
        <item x="326"/>
        <item x="41"/>
        <item x="372"/>
        <item x="348"/>
        <item x="107"/>
        <item x="475"/>
        <item x="183"/>
        <item x="310"/>
        <item x="739"/>
        <item x="347"/>
        <item x="43"/>
        <item x="58"/>
        <item x="386"/>
        <item x="502"/>
        <item x="660"/>
        <item x="72"/>
        <item x="340"/>
        <item x="67"/>
        <item x="194"/>
        <item x="8"/>
        <item x="596"/>
        <item x="307"/>
        <item x="248"/>
        <item x="764"/>
        <item x="260"/>
        <item x="423"/>
        <item x="479"/>
        <item x="648"/>
        <item x="26"/>
        <item x="754"/>
        <item x="649"/>
        <item x="465"/>
        <item x="319"/>
        <item x="6"/>
        <item x="207"/>
        <item x="227"/>
        <item x="369"/>
        <item x="408"/>
        <item x="342"/>
        <item x="106"/>
        <item x="325"/>
        <item x="416"/>
        <item x="246"/>
        <item x="598"/>
        <item x="14"/>
        <item x="729"/>
        <item x="379"/>
        <item x="761"/>
        <item x="332"/>
        <item x="450"/>
        <item x="401"/>
        <item x="551"/>
        <item x="403"/>
        <item x="623"/>
        <item x="52"/>
        <item x="241"/>
        <item x="614"/>
        <item x="32"/>
        <item x="504"/>
        <item x="732"/>
        <item x="668"/>
        <item x="738"/>
        <item x="590"/>
        <item x="415"/>
        <item x="587"/>
        <item x="383"/>
        <item x="186"/>
        <item x="742"/>
        <item x="394"/>
        <item x="672"/>
        <item x="469"/>
        <item x="313"/>
        <item x="442"/>
        <item x="102"/>
        <item x="21"/>
        <item x="670"/>
        <item x="733"/>
        <item x="594"/>
        <item x="178"/>
        <item x="3"/>
        <item x="471"/>
        <item x="426"/>
        <item x="642"/>
        <item x="233"/>
        <item x="643"/>
        <item x="685"/>
        <item x="558"/>
        <item x="298"/>
        <item x="722"/>
        <item x="650"/>
        <item x="136"/>
        <item x="16"/>
        <item x="389"/>
        <item x="461"/>
        <item x="387"/>
        <item x="610"/>
        <item x="674"/>
        <item x="213"/>
        <item x="148"/>
        <item x="702"/>
        <item x="218"/>
        <item x="345"/>
        <item x="167"/>
        <item x="709"/>
        <item x="529"/>
        <item x="563"/>
        <item x="527"/>
        <item x="758"/>
        <item x="581"/>
        <item x="485"/>
        <item x="656"/>
        <item x="657"/>
        <item x="255"/>
        <item x="631"/>
        <item x="53"/>
        <item x="230"/>
        <item x="368"/>
        <item x="322"/>
        <item x="647"/>
        <item x="687"/>
        <item x="280"/>
        <item x="665"/>
        <item x="661"/>
        <item x="432"/>
        <item x="161"/>
        <item x="444"/>
        <item x="335"/>
        <item x="358"/>
        <item x="339"/>
        <item x="424"/>
        <item x="99"/>
        <item x="390"/>
        <item x="250"/>
        <item x="763"/>
        <item x="273"/>
        <item x="39"/>
        <item x="576"/>
        <item x="556"/>
        <item x="119"/>
        <item x="304"/>
        <item x="324"/>
        <item x="564"/>
        <item x="464"/>
        <item x="572"/>
        <item x="693"/>
        <item x="45"/>
        <item x="184"/>
        <item x="549"/>
        <item x="154"/>
        <item x="645"/>
        <item x="625"/>
        <item x="437"/>
        <item x="131"/>
        <item x="636"/>
        <item x="129"/>
        <item x="515"/>
        <item x="85"/>
        <item x="747"/>
        <item x="439"/>
        <item x="300"/>
        <item x="236"/>
        <item x="317"/>
        <item x="617"/>
        <item x="134"/>
        <item x="377"/>
        <item x="724"/>
        <item x="570"/>
        <item x="695"/>
        <item x="242"/>
        <item x="198"/>
        <item x="611"/>
        <item x="418"/>
        <item x="667"/>
        <item x="466"/>
        <item x="585"/>
        <item x="565"/>
        <item x="637"/>
        <item x="734"/>
        <item x="90"/>
        <item x="719"/>
        <item x="277"/>
        <item x="116"/>
        <item x="56"/>
        <item x="219"/>
        <item x="311"/>
        <item x="162"/>
        <item x="586"/>
        <item x="579"/>
        <item x="520"/>
        <item x="78"/>
        <item x="443"/>
        <item x="480"/>
        <item x="328"/>
        <item x="708"/>
        <item x="174"/>
        <item x="675"/>
        <item x="746"/>
        <item x="562"/>
        <item x="195"/>
        <item x="222"/>
        <item x="48"/>
        <item x="138"/>
        <item x="356"/>
        <item x="574"/>
        <item x="308"/>
        <item x="190"/>
        <item x="595"/>
        <item x="490"/>
        <item x="400"/>
        <item x="602"/>
        <item x="694"/>
        <item x="338"/>
        <item x="20"/>
        <item x="108"/>
        <item x="583"/>
        <item x="122"/>
        <item x="55"/>
        <item x="9"/>
        <item x="653"/>
        <item x="354"/>
        <item x="557"/>
        <item x="274"/>
        <item x="305"/>
        <item x="109"/>
        <item x="80"/>
        <item x="36"/>
        <item x="663"/>
        <item x="17"/>
        <item x="344"/>
        <item x="374"/>
        <item x="71"/>
        <item x="541"/>
        <item x="158"/>
        <item x="172"/>
        <item x="720"/>
        <item x="723"/>
        <item x="29"/>
        <item x="620"/>
        <item x="406"/>
        <item x="139"/>
        <item x="458"/>
        <item x="312"/>
        <item x="224"/>
        <item x="366"/>
        <item x="427"/>
        <item x="462"/>
        <item x="235"/>
        <item x="749"/>
        <item x="428"/>
        <item x="411"/>
        <item x="412"/>
        <item x="44"/>
        <item x="473"/>
        <item x="704"/>
        <item x="132"/>
        <item x="382"/>
        <item x="221"/>
        <item x="765"/>
        <item x="519"/>
        <item x="370"/>
        <item x="715"/>
        <item x="125"/>
        <item x="391"/>
        <item x="22"/>
        <item x="619"/>
        <item x="245"/>
        <item x="252"/>
        <item x="371"/>
        <item x="364"/>
        <item x="433"/>
        <item x="677"/>
        <item x="696"/>
        <item x="546"/>
        <item x="247"/>
        <item x="35"/>
        <item x="482"/>
        <item x="49"/>
        <item x="422"/>
        <item x="571"/>
        <item x="396"/>
        <item x="143"/>
        <item x="180"/>
        <item x="522"/>
        <item x="5"/>
        <item x="393"/>
        <item x="652"/>
        <item x="24"/>
        <item x="477"/>
        <item x="538"/>
        <item x="231"/>
        <item x="509"/>
        <item x="351"/>
        <item x="762"/>
        <item x="523"/>
        <item x="30"/>
        <item x="77"/>
        <item x="478"/>
        <item x="615"/>
        <item x="320"/>
        <item x="275"/>
        <item x="373"/>
        <item x="291"/>
        <item x="12"/>
        <item x="225"/>
        <item x="237"/>
        <item x="506"/>
        <item x="525"/>
        <item x="392"/>
        <item x="414"/>
        <item x="211"/>
        <item x="613"/>
        <item x="301"/>
        <item x="114"/>
        <item x="2"/>
        <item x="537"/>
        <item x="467"/>
        <item x="741"/>
        <item x="95"/>
        <item x="491"/>
        <item x="155"/>
        <item x="214"/>
        <item x="64"/>
        <item x="10"/>
        <item x="98"/>
        <item x="159"/>
        <item x="472"/>
        <item x="605"/>
        <item x="492"/>
        <item x="447"/>
        <item x="453"/>
        <item x="499"/>
        <item x="284"/>
        <item x="82"/>
        <item x="209"/>
        <item x="683"/>
        <item x="299"/>
        <item x="510"/>
        <item x="120"/>
        <item x="756"/>
        <item x="550"/>
        <item x="407"/>
        <item x="171"/>
        <item x="302"/>
        <item x="698"/>
        <item x="37"/>
        <item x="755"/>
        <item x="192"/>
        <item x="314"/>
        <item x="61"/>
        <item x="686"/>
        <item x="566"/>
        <item x="150"/>
        <item x="431"/>
        <item x="759"/>
        <item x="397"/>
        <item x="84"/>
        <item x="552"/>
        <item x="666"/>
        <item x="193"/>
        <item x="295"/>
        <item x="710"/>
        <item x="79"/>
        <item x="726"/>
        <item x="169"/>
        <item x="220"/>
        <item x="285"/>
        <item x="530"/>
        <item x="157"/>
        <item x="140"/>
        <item x="658"/>
        <item x="200"/>
        <item x="94"/>
        <item x="474"/>
        <item x="1"/>
        <item x="15"/>
        <item x="721"/>
        <item x="46"/>
        <item x="476"/>
        <item x="182"/>
        <item x="452"/>
        <item x="147"/>
        <item x="488"/>
        <item x="604"/>
        <item x="638"/>
        <item x="410"/>
        <item x="655"/>
        <item x="575"/>
        <item x="283"/>
        <item x="261"/>
        <item x="289"/>
        <item x="496"/>
        <item x="612"/>
        <item x="744"/>
        <item x="567"/>
        <item x="607"/>
        <item x="497"/>
        <item x="341"/>
        <item x="187"/>
        <item x="203"/>
        <item x="711"/>
        <item x="514"/>
        <item x="87"/>
        <item x="25"/>
        <item x="113"/>
        <item x="593"/>
        <item x="251"/>
        <item x="692"/>
        <item x="388"/>
        <item x="608"/>
        <item x="440"/>
        <item x="321"/>
        <item x="627"/>
        <item x="141"/>
        <item x="66"/>
        <item x="170"/>
        <item x="146"/>
        <item x="164"/>
        <item x="306"/>
        <item x="323"/>
        <item x="534"/>
        <item x="748"/>
        <item x="42"/>
        <item x="489"/>
        <item x="460"/>
        <item x="712"/>
        <item x="281"/>
        <item x="135"/>
        <item x="592"/>
        <item x="703"/>
        <item x="331"/>
        <item x="664"/>
        <item x="542"/>
        <item x="349"/>
        <item x="505"/>
        <item x="96"/>
        <item x="417"/>
        <item x="507"/>
        <item x="487"/>
        <item x="267"/>
        <item x="270"/>
        <item x="535"/>
        <item x="679"/>
        <item x="264"/>
        <item x="346"/>
        <item x="121"/>
        <item x="751"/>
        <item x="92"/>
        <item x="271"/>
        <item x="318"/>
        <item x="89"/>
        <item x="7"/>
        <item x="149"/>
        <item x="215"/>
        <item x="315"/>
        <item x="449"/>
        <item x="259"/>
        <item x="144"/>
        <item x="588"/>
        <item x="526"/>
        <item x="731"/>
        <item x="50"/>
        <item x="206"/>
        <item x="568"/>
        <item x="365"/>
        <item x="54"/>
        <item x="153"/>
        <item x="385"/>
        <item x="671"/>
        <item x="629"/>
        <item x="384"/>
        <item x="725"/>
        <item x="713"/>
        <item x="543"/>
        <item x="376"/>
        <item x="294"/>
        <item x="735"/>
        <item x="560"/>
        <item x="459"/>
        <item x="68"/>
        <item x="309"/>
        <item x="448"/>
        <item x="133"/>
        <item x="501"/>
        <item x="97"/>
        <item x="540"/>
        <item x="303"/>
        <item x="591"/>
        <item x="589"/>
        <item x="38"/>
        <item x="539"/>
        <item x="766"/>
        <item x="151"/>
        <item x="498"/>
        <item x="484"/>
        <item x="336"/>
        <item x="621"/>
        <item x="435"/>
        <item x="239"/>
        <item x="272"/>
        <item x="753"/>
        <item x="91"/>
        <item x="455"/>
        <item x="445"/>
        <item x="463"/>
        <item x="111"/>
        <item x="597"/>
        <item x="19"/>
        <item x="297"/>
        <item x="714"/>
        <item x="690"/>
        <item x="4"/>
        <item x="513"/>
        <item x="528"/>
        <item x="767"/>
        <item x="57"/>
        <item x="582"/>
        <item x="419"/>
        <item x="202"/>
        <item x="152"/>
        <item x="208"/>
        <item x="673"/>
        <item x="353"/>
        <item x="266"/>
        <item x="278"/>
        <item x="716"/>
        <item x="503"/>
        <item x="404"/>
        <item x="680"/>
        <item x="682"/>
        <item x="457"/>
        <item x="405"/>
        <item x="486"/>
        <item x="81"/>
        <item x="578"/>
        <item x="413"/>
        <item x="573"/>
        <item x="258"/>
        <item x="343"/>
        <item x="363"/>
        <item x="705"/>
        <item x="441"/>
        <item x="718"/>
        <item x="181"/>
        <item x="191"/>
        <item x="584"/>
        <item x="434"/>
        <item x="381"/>
        <item x="425"/>
        <item x="76"/>
        <item x="103"/>
        <item x="628"/>
        <item x="380"/>
        <item x="646"/>
        <item x="743"/>
        <item x="359"/>
        <item x="630"/>
        <item x="355"/>
        <item x="516"/>
        <item x="740"/>
        <item x="112"/>
        <item x="554"/>
        <item x="105"/>
        <item x="262"/>
        <item x="752"/>
        <item x="175"/>
        <item x="124"/>
        <item x="263"/>
        <item x="438"/>
        <item x="288"/>
        <item x="229"/>
        <item x="632"/>
        <item x="555"/>
        <item x="168"/>
        <item x="624"/>
        <item x="750"/>
        <item x="707"/>
        <item x="601"/>
        <item x="768"/>
        <item t="default"/>
      </items>
    </pivotField>
  </pivotFields>
  <rowFields count="1">
    <field x="0"/>
  </rowFields>
  <rowItems count="10">
    <i>
      <x v="7"/>
    </i>
    <i>
      <x v="6"/>
    </i>
    <i>
      <x v="2"/>
    </i>
    <i>
      <x v="4"/>
    </i>
    <i>
      <x v="1"/>
    </i>
    <i>
      <x v="5"/>
    </i>
    <i>
      <x v="3"/>
    </i>
    <i>
      <x v="8"/>
    </i>
    <i>
      <x/>
    </i>
    <i t="grand">
      <x/>
    </i>
  </rowItems>
  <colItems count="1">
    <i/>
  </colItems>
  <dataFields count="1">
    <dataField name="Sum of Order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F12C3CF-5D90-974E-899A-3D84179DC38C}" name="Table13" displayName="Table13" ref="M55:P58" totalsRowShown="0" dataDxfId="5">
  <autoFilter ref="M55:P58" xr:uid="{A36425A4-E9AE-3C46-BE86-7890D6298774}"/>
  <tableColumns count="4">
    <tableColumn id="1" xr3:uid="{510501EE-176A-1446-8474-32CCD583603B}" name="Oct" dataDxfId="4"/>
    <tableColumn id="2" xr3:uid="{2B0947A2-5DF7-D04B-AE16-A8046DC09909}" name="ad 1" dataDxfId="3"/>
    <tableColumn id="3" xr3:uid="{58625232-1873-F94F-A754-6D1CFA3DE2E6}" name="ad 2" dataDxfId="2"/>
    <tableColumn id="4" xr3:uid="{7CBC3CDD-61F8-964D-819E-6BA4519A321A}" name="ad 3" dataDxfId="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A8F4C72-FF03-F14A-B446-91941F35C3F5}" name="Table14" displayName="Table14" ref="M66:P69" totalsRowShown="0">
  <autoFilter ref="M66:P69" xr:uid="{F1D2613B-9FE3-AB48-A29C-6934DDF7EF0A}"/>
  <tableColumns count="4">
    <tableColumn id="1" xr3:uid="{0FCEE966-D4E9-274E-B55C-298A43258057}" name="Nov"/>
    <tableColumn id="2" xr3:uid="{23E6D693-470B-B048-B1E3-366DEE92626D}" name="ad 1"/>
    <tableColumn id="3" xr3:uid="{60678C69-C147-8647-BB03-422B54685DFA}" name="ad 2"/>
    <tableColumn id="4" xr3:uid="{6AB78E81-8F54-C54B-9D2E-43226E97DBE6}" name="ad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workbookViewId="0">
      <selection activeCell="C27" sqref="C27"/>
    </sheetView>
  </sheetViews>
  <sheetFormatPr baseColWidth="10" defaultColWidth="8.83203125" defaultRowHeight="15"/>
  <sheetData/>
  <pageMargins left="0.7" right="0.7" top="0.75" bottom="0.75" header="0.3" footer="0.3"/>
  <pageSetup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L25"/>
  <sheetViews>
    <sheetView zoomScaleNormal="100" workbookViewId="0">
      <selection activeCell="K17" sqref="K17"/>
    </sheetView>
  </sheetViews>
  <sheetFormatPr baseColWidth="10" defaultColWidth="8.83203125" defaultRowHeight="15"/>
  <cols>
    <col min="1" max="1" width="11.83203125" bestFit="1" customWidth="1"/>
    <col min="2" max="2" width="11.6640625" bestFit="1" customWidth="1"/>
    <col min="3" max="3" width="13.33203125" bestFit="1" customWidth="1"/>
    <col min="4" max="4" width="9.5" bestFit="1" customWidth="1"/>
    <col min="8" max="8" width="11.1640625" bestFit="1" customWidth="1"/>
    <col min="9" max="9" width="10.6640625" bestFit="1" customWidth="1"/>
  </cols>
  <sheetData>
    <row r="14" spans="1:12">
      <c r="A14" s="1"/>
      <c r="B14" s="1" t="s">
        <v>2</v>
      </c>
      <c r="C14" s="1" t="s">
        <v>4</v>
      </c>
      <c r="D14" s="1" t="s">
        <v>5</v>
      </c>
      <c r="E14" s="1" t="s">
        <v>3</v>
      </c>
      <c r="F14" s="1" t="s">
        <v>6</v>
      </c>
      <c r="G14" s="1" t="s">
        <v>7</v>
      </c>
      <c r="H14" s="1" t="s">
        <v>8</v>
      </c>
      <c r="I14" s="1" t="s">
        <v>9</v>
      </c>
      <c r="J14" s="4" t="s">
        <v>12</v>
      </c>
      <c r="K14" s="1" t="s">
        <v>11</v>
      </c>
      <c r="L14" s="1" t="s">
        <v>10</v>
      </c>
    </row>
    <row r="15" spans="1:12">
      <c r="A15" s="1" t="s">
        <v>0</v>
      </c>
      <c r="B15" s="2">
        <v>2000000</v>
      </c>
      <c r="C15" s="3">
        <v>3.0000000000000001E-3</v>
      </c>
      <c r="D15" s="3">
        <v>0.08</v>
      </c>
      <c r="E15" s="50">
        <f>B15*C15</f>
        <v>6000</v>
      </c>
      <c r="F15" s="50">
        <f>D15*E15</f>
        <v>480</v>
      </c>
      <c r="G15" s="50">
        <f>K15*F15</f>
        <v>24000</v>
      </c>
      <c r="H15" s="50">
        <f>L15/1000*B15</f>
        <v>10000</v>
      </c>
      <c r="I15" s="50">
        <f xml:space="preserve"> G15 - H15</f>
        <v>14000</v>
      </c>
      <c r="J15" s="63">
        <f>I15/G15</f>
        <v>0.58333333333333337</v>
      </c>
      <c r="K15" s="33">
        <v>50</v>
      </c>
      <c r="L15" s="33">
        <v>5</v>
      </c>
    </row>
    <row r="16" spans="1:12">
      <c r="A16" s="1" t="s">
        <v>1</v>
      </c>
      <c r="B16" s="2">
        <v>3000000</v>
      </c>
      <c r="C16" s="3">
        <v>4.0000000000000001E-3</v>
      </c>
      <c r="D16" s="3">
        <v>0.08</v>
      </c>
      <c r="E16" s="50">
        <f>B16*C16</f>
        <v>12000</v>
      </c>
      <c r="F16" s="50">
        <f>D16*E16</f>
        <v>960</v>
      </c>
      <c r="G16" s="50">
        <f>K16*F16</f>
        <v>48000</v>
      </c>
      <c r="H16" s="50">
        <f>L16/1000*B16</f>
        <v>15000</v>
      </c>
      <c r="I16" s="50">
        <f xml:space="preserve"> G16 - H16</f>
        <v>33000</v>
      </c>
      <c r="J16" s="63">
        <f>I16/G16</f>
        <v>0.6875</v>
      </c>
      <c r="K16" s="33">
        <v>50</v>
      </c>
      <c r="L16" s="33">
        <v>5</v>
      </c>
    </row>
    <row r="17" spans="1:12">
      <c r="A17" s="1" t="s">
        <v>13</v>
      </c>
      <c r="B17" s="49">
        <f>SUM(B15:B16)</f>
        <v>5000000</v>
      </c>
      <c r="C17" s="64">
        <f>E17/B17</f>
        <v>3.5999999999999999E-3</v>
      </c>
      <c r="D17" s="64">
        <f>F17/E17</f>
        <v>0.08</v>
      </c>
      <c r="E17" s="49">
        <f>SUM(E15:E16)</f>
        <v>18000</v>
      </c>
      <c r="F17" s="49">
        <f t="shared" ref="F17:I17" si="0">SUM(F15:F16)</f>
        <v>1440</v>
      </c>
      <c r="G17" s="49">
        <f t="shared" si="0"/>
        <v>72000</v>
      </c>
      <c r="H17" s="49">
        <f t="shared" si="0"/>
        <v>25000</v>
      </c>
      <c r="I17" s="49">
        <f t="shared" si="0"/>
        <v>47000</v>
      </c>
      <c r="J17" s="64">
        <f>I17/G17</f>
        <v>0.65277777777777779</v>
      </c>
      <c r="K17" s="65">
        <f>G17/F17</f>
        <v>50</v>
      </c>
      <c r="L17" s="65">
        <f>H17/(B17/1000)</f>
        <v>5</v>
      </c>
    </row>
    <row r="25" spans="1:12">
      <c r="H25" s="6"/>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8:Q79"/>
  <sheetViews>
    <sheetView tabSelected="1" topLeftCell="A18" zoomScaleNormal="100" workbookViewId="0">
      <selection activeCell="Q42" sqref="Q42"/>
    </sheetView>
  </sheetViews>
  <sheetFormatPr baseColWidth="10" defaultColWidth="8.83203125" defaultRowHeight="15"/>
  <cols>
    <col min="1" max="1" width="21" customWidth="1"/>
    <col min="2" max="2" width="11.5" bestFit="1" customWidth="1"/>
    <col min="3" max="3" width="12.5" customWidth="1"/>
    <col min="4" max="4" width="11.83203125" bestFit="1" customWidth="1"/>
    <col min="5" max="5" width="11.33203125" customWidth="1"/>
    <col min="7" max="7" width="8.83203125" bestFit="1" customWidth="1"/>
    <col min="8" max="8" width="9.83203125" customWidth="1"/>
    <col min="12" max="12" width="10.1640625" bestFit="1" customWidth="1"/>
    <col min="13" max="14" width="10.5" customWidth="1"/>
    <col min="17" max="17" width="13.6640625" customWidth="1"/>
  </cols>
  <sheetData>
    <row r="8" spans="1:12">
      <c r="A8" s="14" t="s">
        <v>16</v>
      </c>
      <c r="B8" s="15" t="s">
        <v>14</v>
      </c>
      <c r="C8" s="15" t="s">
        <v>15</v>
      </c>
      <c r="D8" s="15" t="s">
        <v>2</v>
      </c>
      <c r="E8" s="16" t="s">
        <v>3</v>
      </c>
      <c r="F8" s="16" t="s">
        <v>6</v>
      </c>
      <c r="G8" s="16" t="s">
        <v>7</v>
      </c>
      <c r="H8" s="16" t="s">
        <v>8</v>
      </c>
      <c r="I8" s="16" t="s">
        <v>4</v>
      </c>
      <c r="J8" s="16" t="s">
        <v>5</v>
      </c>
      <c r="K8" s="25" t="s">
        <v>23</v>
      </c>
      <c r="L8" s="17" t="s">
        <v>12</v>
      </c>
    </row>
    <row r="9" spans="1:12">
      <c r="A9" s="18" t="s">
        <v>17</v>
      </c>
      <c r="B9" s="7" t="s">
        <v>18</v>
      </c>
      <c r="C9" s="7" t="s">
        <v>20</v>
      </c>
      <c r="D9" s="8">
        <v>256378</v>
      </c>
      <c r="E9" s="9">
        <v>2165</v>
      </c>
      <c r="F9" s="9">
        <v>133</v>
      </c>
      <c r="G9" s="28">
        <f>F9*12</f>
        <v>1596</v>
      </c>
      <c r="H9" s="66">
        <f>2/1000*D9</f>
        <v>512.75599999999997</v>
      </c>
      <c r="I9" s="10">
        <f>E9/D9</f>
        <v>8.4445623259406036E-3</v>
      </c>
      <c r="J9" s="10">
        <f>F9/E9</f>
        <v>6.143187066974596E-2</v>
      </c>
      <c r="K9" s="26">
        <f>G9*1000/D9</f>
        <v>6.2251831280375072</v>
      </c>
      <c r="L9" s="22">
        <f>(G9-H9)/G9</f>
        <v>0.6787243107769424</v>
      </c>
    </row>
    <row r="10" spans="1:12">
      <c r="A10" s="19"/>
      <c r="B10" s="11"/>
      <c r="C10" s="12" t="s">
        <v>21</v>
      </c>
      <c r="D10" s="13">
        <v>256265</v>
      </c>
      <c r="E10" s="20">
        <v>2123</v>
      </c>
      <c r="F10" s="20">
        <v>92</v>
      </c>
      <c r="G10" s="29">
        <f>F10*12</f>
        <v>1104</v>
      </c>
      <c r="H10" s="66">
        <f t="shared" ref="H10:H15" si="0">2/1000*D10</f>
        <v>512.53</v>
      </c>
      <c r="I10" s="10">
        <f t="shared" ref="I10:I14" si="1">E10/D10</f>
        <v>8.2843931086960757E-3</v>
      </c>
      <c r="J10" s="10">
        <f t="shared" ref="J10:J15" si="2">F10/E10</f>
        <v>4.333490343853038E-2</v>
      </c>
      <c r="K10" s="27">
        <f t="shared" ref="K10:K11" si="3">G10*1000/D10</f>
        <v>4.3080405049460522</v>
      </c>
      <c r="L10" s="22">
        <f t="shared" ref="L10:L15" si="4">(G10-H10)/G10</f>
        <v>0.53575181159420293</v>
      </c>
    </row>
    <row r="11" spans="1:12">
      <c r="A11" s="19"/>
      <c r="B11" s="11"/>
      <c r="C11" s="12" t="s">
        <v>22</v>
      </c>
      <c r="D11" s="13">
        <v>256387</v>
      </c>
      <c r="E11" s="20">
        <v>1945</v>
      </c>
      <c r="F11" s="20">
        <v>117</v>
      </c>
      <c r="G11" s="29">
        <f>F11*12</f>
        <v>1404</v>
      </c>
      <c r="H11" s="66">
        <f t="shared" si="0"/>
        <v>512.774</v>
      </c>
      <c r="I11" s="10">
        <f t="shared" si="1"/>
        <v>7.5861880672577001E-3</v>
      </c>
      <c r="J11" s="10">
        <f t="shared" si="2"/>
        <v>6.0154241645244216E-2</v>
      </c>
      <c r="K11" s="27">
        <f t="shared" si="3"/>
        <v>5.4760966819690546</v>
      </c>
      <c r="L11" s="22">
        <f t="shared" si="4"/>
        <v>0.63477635327635329</v>
      </c>
    </row>
    <row r="12" spans="1:12">
      <c r="A12" s="19"/>
      <c r="B12" s="24"/>
      <c r="C12" s="34"/>
      <c r="D12" s="35"/>
      <c r="E12" s="35"/>
      <c r="F12" s="35"/>
      <c r="G12" s="36"/>
      <c r="H12" s="66"/>
      <c r="I12" s="10"/>
      <c r="J12" s="10"/>
      <c r="K12" s="38"/>
      <c r="L12" s="22"/>
    </row>
    <row r="13" spans="1:12">
      <c r="A13" s="19"/>
      <c r="B13" s="12" t="s">
        <v>19</v>
      </c>
      <c r="C13" s="12" t="s">
        <v>20</v>
      </c>
      <c r="D13" s="13">
        <v>109797</v>
      </c>
      <c r="E13" s="20">
        <v>756</v>
      </c>
      <c r="F13" s="20">
        <v>63</v>
      </c>
      <c r="G13" s="29">
        <f>F13*12</f>
        <v>756</v>
      </c>
      <c r="H13" s="66">
        <f t="shared" si="0"/>
        <v>219.59399999999999</v>
      </c>
      <c r="I13" s="10">
        <f t="shared" si="1"/>
        <v>6.8854340282521378E-3</v>
      </c>
      <c r="J13" s="10">
        <f t="shared" si="2"/>
        <v>8.3333333333333329E-2</v>
      </c>
      <c r="K13" s="27">
        <f t="shared" ref="K13:K15" si="5">G13*1000/D13</f>
        <v>6.8854340282521385</v>
      </c>
      <c r="L13" s="22">
        <f t="shared" si="4"/>
        <v>0.70953174603174596</v>
      </c>
    </row>
    <row r="14" spans="1:12">
      <c r="A14" s="19"/>
      <c r="B14" s="11"/>
      <c r="C14" s="12" t="s">
        <v>21</v>
      </c>
      <c r="D14" s="13">
        <v>109633</v>
      </c>
      <c r="E14" s="20">
        <v>800</v>
      </c>
      <c r="F14" s="20">
        <v>55</v>
      </c>
      <c r="G14" s="29">
        <f>F14*12</f>
        <v>660</v>
      </c>
      <c r="H14" s="66">
        <f t="shared" si="0"/>
        <v>219.26599999999999</v>
      </c>
      <c r="I14" s="10">
        <f t="shared" si="1"/>
        <v>7.2970729616082747E-3</v>
      </c>
      <c r="J14" s="10">
        <f t="shared" si="2"/>
        <v>6.8750000000000006E-2</v>
      </c>
      <c r="K14" s="27">
        <f t="shared" si="5"/>
        <v>6.0200851933268265</v>
      </c>
      <c r="L14" s="22">
        <f t="shared" si="4"/>
        <v>0.66777878787878797</v>
      </c>
    </row>
    <row r="15" spans="1:12">
      <c r="A15" s="23"/>
      <c r="B15" s="11"/>
      <c r="C15" s="12" t="s">
        <v>22</v>
      </c>
      <c r="D15" s="13">
        <v>109736</v>
      </c>
      <c r="E15" s="20">
        <v>718</v>
      </c>
      <c r="F15" s="20">
        <v>31</v>
      </c>
      <c r="G15" s="29">
        <f>F15*12</f>
        <v>372</v>
      </c>
      <c r="H15" s="66">
        <f t="shared" si="0"/>
        <v>219.47200000000001</v>
      </c>
      <c r="I15" s="10">
        <f>E15/D15</f>
        <v>6.5429758693591892E-3</v>
      </c>
      <c r="J15" s="10">
        <f t="shared" si="2"/>
        <v>4.3175487465181059E-2</v>
      </c>
      <c r="K15" s="27">
        <f t="shared" si="5"/>
        <v>3.3899540715899978</v>
      </c>
      <c r="L15" s="22">
        <f t="shared" si="4"/>
        <v>0.41002150537634408</v>
      </c>
    </row>
    <row r="16" spans="1:12">
      <c r="A16" s="21"/>
      <c r="B16" s="24"/>
      <c r="C16" s="34"/>
      <c r="D16" s="35"/>
      <c r="E16" s="35"/>
      <c r="F16" s="35"/>
      <c r="G16" s="36"/>
      <c r="H16" s="36"/>
      <c r="I16" s="37"/>
      <c r="J16" s="37"/>
      <c r="K16" s="38"/>
      <c r="L16" s="39"/>
    </row>
    <row r="18" spans="1:1" s="5" customFormat="1">
      <c r="A18" s="31"/>
    </row>
    <row r="19" spans="1:1" s="5" customFormat="1"/>
    <row r="20" spans="1:1" s="5" customFormat="1"/>
    <row r="21" spans="1:1" s="5" customFormat="1"/>
    <row r="22" spans="1:1" s="5" customFormat="1"/>
    <row r="23" spans="1:1" s="5" customFormat="1"/>
    <row r="24" spans="1:1" s="5" customFormat="1"/>
    <row r="25" spans="1:1" s="5" customFormat="1"/>
    <row r="26" spans="1:1" s="5" customFormat="1"/>
    <row r="27" spans="1:1" s="30" customFormat="1">
      <c r="A27" s="5"/>
    </row>
    <row r="28" spans="1:1" s="30" customFormat="1">
      <c r="A28" s="5"/>
    </row>
    <row r="29" spans="1:1" s="30" customFormat="1">
      <c r="A29" s="5"/>
    </row>
    <row r="36" spans="6:17">
      <c r="F36" s="68" t="s">
        <v>101</v>
      </c>
      <c r="G36" s="1" t="s">
        <v>15</v>
      </c>
      <c r="H36" s="1" t="s">
        <v>92</v>
      </c>
      <c r="I36" s="1" t="s">
        <v>93</v>
      </c>
      <c r="J36" s="1" t="s">
        <v>94</v>
      </c>
      <c r="K36" s="1" t="s">
        <v>95</v>
      </c>
      <c r="L36" s="1" t="s">
        <v>96</v>
      </c>
      <c r="M36" s="1" t="s">
        <v>97</v>
      </c>
      <c r="N36" s="1" t="s">
        <v>98</v>
      </c>
      <c r="O36" s="1" t="s">
        <v>99</v>
      </c>
      <c r="P36" s="1" t="s">
        <v>100</v>
      </c>
    </row>
    <row r="37" spans="6:17">
      <c r="G37" s="69" t="s">
        <v>20</v>
      </c>
      <c r="H37" s="71">
        <f>D9+D13</f>
        <v>366175</v>
      </c>
      <c r="I37" s="71">
        <f>E9+E13</f>
        <v>2921</v>
      </c>
      <c r="J37" s="71">
        <f>F9+F13</f>
        <v>196</v>
      </c>
      <c r="K37" s="77">
        <f>G9+G13</f>
        <v>2352</v>
      </c>
      <c r="L37" s="73">
        <f>H9+H13</f>
        <v>732.34999999999991</v>
      </c>
      <c r="M37" s="75">
        <f>I37/H37</f>
        <v>7.9770601488359395E-3</v>
      </c>
      <c r="N37" s="75">
        <f>J37/I37</f>
        <v>6.7100308113659704E-2</v>
      </c>
      <c r="O37" s="73">
        <f>K37*1000/H37</f>
        <v>6.4231583259370524</v>
      </c>
      <c r="P37" s="75">
        <f>(K37-L37)/K37</f>
        <v>0.6886267006802721</v>
      </c>
    </row>
    <row r="38" spans="6:17">
      <c r="G38" s="69" t="s">
        <v>21</v>
      </c>
      <c r="H38" s="71">
        <f t="shared" ref="H38:H39" si="6">D10+D14</f>
        <v>365898</v>
      </c>
      <c r="I38" s="71">
        <f t="shared" ref="I38:I39" si="7">E10+E14</f>
        <v>2923</v>
      </c>
      <c r="J38" s="71">
        <f t="shared" ref="J38:L38" si="8">F10+F14</f>
        <v>147</v>
      </c>
      <c r="K38" s="77">
        <f t="shared" si="8"/>
        <v>1764</v>
      </c>
      <c r="L38" s="73">
        <f t="shared" si="8"/>
        <v>731.79599999999994</v>
      </c>
      <c r="M38" s="75">
        <f t="shared" ref="M38:M39" si="9">I38/H38</f>
        <v>7.9885651192408806E-3</v>
      </c>
      <c r="N38" s="75">
        <f t="shared" ref="N38:N39" si="10">J38/I38</f>
        <v>5.0290797126240162E-2</v>
      </c>
      <c r="O38" s="73">
        <f t="shared" ref="O38:O39" si="11">K38*1000/H38</f>
        <v>4.8210156928980208</v>
      </c>
      <c r="P38" s="75">
        <f t="shared" ref="P38:P39" si="12">(K38-L38)/K38</f>
        <v>0.58514965986394563</v>
      </c>
    </row>
    <row r="39" spans="6:17">
      <c r="G39" s="70" t="s">
        <v>22</v>
      </c>
      <c r="H39" s="72">
        <f t="shared" si="6"/>
        <v>366123</v>
      </c>
      <c r="I39" s="72">
        <f t="shared" si="7"/>
        <v>2663</v>
      </c>
      <c r="J39" s="72">
        <f t="shared" ref="J39:L39" si="13">F11+F15</f>
        <v>148</v>
      </c>
      <c r="K39" s="78">
        <f t="shared" si="13"/>
        <v>1776</v>
      </c>
      <c r="L39" s="74">
        <f t="shared" si="13"/>
        <v>732.24599999999998</v>
      </c>
      <c r="M39" s="76">
        <f t="shared" si="9"/>
        <v>7.2735119072005854E-3</v>
      </c>
      <c r="N39" s="76">
        <f t="shared" si="10"/>
        <v>5.5576417574164476E-2</v>
      </c>
      <c r="O39" s="74">
        <f t="shared" si="11"/>
        <v>4.8508288198228469</v>
      </c>
      <c r="P39" s="76">
        <f t="shared" si="12"/>
        <v>0.58769932432432426</v>
      </c>
    </row>
    <row r="41" spans="6:17">
      <c r="F41" s="68" t="s">
        <v>124</v>
      </c>
      <c r="G41" s="1" t="s">
        <v>14</v>
      </c>
      <c r="H41" s="1" t="s">
        <v>92</v>
      </c>
      <c r="I41" s="1" t="s">
        <v>93</v>
      </c>
      <c r="J41" s="1" t="s">
        <v>94</v>
      </c>
      <c r="K41" s="1" t="s">
        <v>95</v>
      </c>
      <c r="L41" s="1" t="s">
        <v>96</v>
      </c>
      <c r="M41" s="1" t="s">
        <v>97</v>
      </c>
      <c r="N41" s="1" t="s">
        <v>98</v>
      </c>
      <c r="O41" s="1" t="s">
        <v>99</v>
      </c>
      <c r="P41" s="1" t="s">
        <v>100</v>
      </c>
      <c r="Q41" s="79" t="s">
        <v>104</v>
      </c>
    </row>
    <row r="42" spans="6:17">
      <c r="G42" s="69" t="s">
        <v>102</v>
      </c>
      <c r="H42" s="71">
        <f>SUM(D9:D11)</f>
        <v>769030</v>
      </c>
      <c r="I42" s="69">
        <f>SUM(E9:E11)</f>
        <v>6233</v>
      </c>
      <c r="J42" s="69">
        <f>SUM(F9:F11)</f>
        <v>342</v>
      </c>
      <c r="K42" s="77">
        <f>SUM(G9:G11)</f>
        <v>4104</v>
      </c>
      <c r="L42" s="73">
        <f>SUM(H9:H11)</f>
        <v>1538.06</v>
      </c>
      <c r="M42" s="75">
        <f>I42/H42</f>
        <v>8.1050154090217541E-3</v>
      </c>
      <c r="N42" s="75">
        <f>J42/I42</f>
        <v>5.486924434461736E-2</v>
      </c>
      <c r="O42" s="73">
        <f>K42*1000/H42</f>
        <v>5.3365928507340419</v>
      </c>
      <c r="P42" s="75">
        <f>(K42-L42)/K42</f>
        <v>0.62522904483430797</v>
      </c>
      <c r="Q42" s="75">
        <f>(K42-L42)/L42</f>
        <v>1.6682964253670209</v>
      </c>
    </row>
    <row r="43" spans="6:17">
      <c r="G43" s="70" t="s">
        <v>103</v>
      </c>
      <c r="H43" s="72">
        <f>SUM(D13:D15)</f>
        <v>329166</v>
      </c>
      <c r="I43" s="70">
        <f>SUM(E13:E15)</f>
        <v>2274</v>
      </c>
      <c r="J43" s="70">
        <f>SUM(F13:F15)</f>
        <v>149</v>
      </c>
      <c r="K43" s="78">
        <f>SUM(G13:G15)</f>
        <v>1788</v>
      </c>
      <c r="L43" s="74">
        <f>SUM(H13:H15)</f>
        <v>658.33199999999999</v>
      </c>
      <c r="M43" s="76">
        <f>I43/H43</f>
        <v>6.9083684220119937E-3</v>
      </c>
      <c r="N43" s="76">
        <f>J43/I43</f>
        <v>6.5523306948109053E-2</v>
      </c>
      <c r="O43" s="74">
        <f>K43*1000/H43</f>
        <v>5.4319097355133881</v>
      </c>
      <c r="P43" s="76">
        <f>(K43-L43)/K43</f>
        <v>0.63180536912751684</v>
      </c>
      <c r="Q43" s="76">
        <f>(K43-L43)/L43</f>
        <v>1.7159548677566945</v>
      </c>
    </row>
    <row r="50" spans="1:16">
      <c r="A50" t="s">
        <v>4</v>
      </c>
      <c r="B50" t="s">
        <v>102</v>
      </c>
      <c r="C50" t="s">
        <v>103</v>
      </c>
      <c r="M50" s="32"/>
      <c r="N50" s="102"/>
      <c r="O50" s="102"/>
      <c r="P50" s="103"/>
    </row>
    <row r="51" spans="1:16">
      <c r="A51" t="s">
        <v>117</v>
      </c>
      <c r="B51">
        <v>8.4445623259406036E-3</v>
      </c>
      <c r="C51">
        <v>6.8854340282521378E-3</v>
      </c>
      <c r="M51" s="32"/>
      <c r="N51" s="104"/>
      <c r="O51" s="104"/>
      <c r="P51" s="103"/>
    </row>
    <row r="52" spans="1:16">
      <c r="A52" t="s">
        <v>118</v>
      </c>
      <c r="B52">
        <v>8.2843931086960757E-3</v>
      </c>
      <c r="C52">
        <v>7.2970729616082747E-3</v>
      </c>
      <c r="M52" s="32"/>
      <c r="N52" s="104"/>
      <c r="O52" s="104"/>
      <c r="P52" s="103"/>
    </row>
    <row r="53" spans="1:16">
      <c r="A53" t="s">
        <v>119</v>
      </c>
      <c r="B53">
        <v>7.5861880672577001E-3</v>
      </c>
      <c r="C53">
        <v>6.5429758693591892E-3</v>
      </c>
      <c r="M53" s="32"/>
      <c r="N53" s="104"/>
      <c r="O53" s="104"/>
      <c r="P53" s="103"/>
    </row>
    <row r="55" spans="1:16">
      <c r="M55" s="32" t="s">
        <v>102</v>
      </c>
      <c r="N55" s="32" t="s">
        <v>117</v>
      </c>
      <c r="O55" s="32" t="s">
        <v>118</v>
      </c>
      <c r="P55" s="32" t="s">
        <v>119</v>
      </c>
    </row>
    <row r="56" spans="1:16">
      <c r="M56" s="105" t="s">
        <v>120</v>
      </c>
      <c r="N56" s="104">
        <v>8.3999999999999991E-2</v>
      </c>
      <c r="O56" s="104">
        <v>8.3000000000000004E-2</v>
      </c>
      <c r="P56" s="104">
        <v>7.5999999999999998E-2</v>
      </c>
    </row>
    <row r="57" spans="1:16">
      <c r="M57" s="105" t="s">
        <v>5</v>
      </c>
      <c r="N57" s="104">
        <v>6.1400000000000003E-2</v>
      </c>
      <c r="O57" s="104">
        <v>4.3299999999999998E-2</v>
      </c>
      <c r="P57" s="104">
        <v>6.0199999999999997E-2</v>
      </c>
    </row>
    <row r="58" spans="1:16">
      <c r="M58" s="106" t="s">
        <v>121</v>
      </c>
      <c r="N58" s="104">
        <v>6.2300000000000001E-2</v>
      </c>
      <c r="O58" s="104">
        <v>4.3099999999999999E-2</v>
      </c>
      <c r="P58" s="104">
        <v>5.4800000000000001E-2</v>
      </c>
    </row>
    <row r="59" spans="1:16">
      <c r="N59" s="67"/>
      <c r="O59" s="67"/>
      <c r="P59" s="67"/>
    </row>
    <row r="61" spans="1:16">
      <c r="A61" t="s">
        <v>5</v>
      </c>
      <c r="B61" t="s">
        <v>102</v>
      </c>
      <c r="C61" t="s">
        <v>103</v>
      </c>
    </row>
    <row r="62" spans="1:16">
      <c r="A62" t="s">
        <v>117</v>
      </c>
      <c r="B62">
        <v>6.143187066974596E-2</v>
      </c>
      <c r="C62">
        <v>8.3333333333333329E-2</v>
      </c>
    </row>
    <row r="63" spans="1:16">
      <c r="A63" t="s">
        <v>118</v>
      </c>
      <c r="B63">
        <v>4.333490343853038E-2</v>
      </c>
      <c r="C63">
        <v>6.8750000000000006E-2</v>
      </c>
    </row>
    <row r="64" spans="1:16">
      <c r="A64" t="s">
        <v>119</v>
      </c>
      <c r="B64">
        <v>6.0154241645244216E-2</v>
      </c>
      <c r="C64">
        <v>4.3175487465181059E-2</v>
      </c>
    </row>
    <row r="66" spans="1:16">
      <c r="M66" t="s">
        <v>103</v>
      </c>
      <c r="N66" t="s">
        <v>117</v>
      </c>
      <c r="O66" t="s">
        <v>118</v>
      </c>
      <c r="P66" t="s">
        <v>119</v>
      </c>
    </row>
    <row r="67" spans="1:16">
      <c r="M67" t="s">
        <v>120</v>
      </c>
      <c r="N67">
        <v>6.8854340282521381E-2</v>
      </c>
      <c r="O67">
        <v>7.2970729616082752E-2</v>
      </c>
      <c r="P67">
        <v>6.5429758693591897E-2</v>
      </c>
    </row>
    <row r="68" spans="1:16">
      <c r="M68" t="s">
        <v>5</v>
      </c>
      <c r="N68">
        <v>8.3333333333333329E-2</v>
      </c>
      <c r="O68">
        <v>6.8750000000000006E-2</v>
      </c>
      <c r="P68">
        <v>4.3175487465181059E-2</v>
      </c>
    </row>
    <row r="69" spans="1:16">
      <c r="M69" t="s">
        <v>121</v>
      </c>
      <c r="N69">
        <v>6.8854340282521381E-2</v>
      </c>
      <c r="O69">
        <v>6.0200851933268268E-2</v>
      </c>
      <c r="P69">
        <v>3.3899540715899977E-2</v>
      </c>
    </row>
    <row r="76" spans="1:16">
      <c r="A76" t="s">
        <v>23</v>
      </c>
      <c r="B76" t="s">
        <v>102</v>
      </c>
      <c r="C76" t="s">
        <v>103</v>
      </c>
    </row>
    <row r="77" spans="1:16">
      <c r="A77" t="s">
        <v>117</v>
      </c>
      <c r="B77">
        <v>6.2251831280375072</v>
      </c>
      <c r="C77">
        <v>6.8854340282521385</v>
      </c>
    </row>
    <row r="78" spans="1:16">
      <c r="A78" t="s">
        <v>118</v>
      </c>
      <c r="B78">
        <v>4.3080405049460522</v>
      </c>
      <c r="C78">
        <v>6.0200851933268265</v>
      </c>
    </row>
    <row r="79" spans="1:16">
      <c r="A79" t="s">
        <v>119</v>
      </c>
      <c r="B79">
        <v>5.4760966819690546</v>
      </c>
      <c r="C79">
        <v>3.3899540715899978</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Q37"/>
  <sheetViews>
    <sheetView zoomScale="90" zoomScaleNormal="90" workbookViewId="0">
      <selection activeCell="I13" sqref="I13"/>
    </sheetView>
  </sheetViews>
  <sheetFormatPr baseColWidth="10" defaultColWidth="8.83203125" defaultRowHeight="15"/>
  <cols>
    <col min="8" max="8" width="12.5" customWidth="1"/>
    <col min="9" max="9" width="13.6640625" customWidth="1"/>
    <col min="11" max="11" width="11.33203125" bestFit="1" customWidth="1"/>
    <col min="12" max="12" width="12.6640625" customWidth="1"/>
    <col min="13" max="13" width="13.33203125" customWidth="1"/>
    <col min="15" max="17" width="11.33203125" bestFit="1" customWidth="1"/>
  </cols>
  <sheetData>
    <row r="1" spans="8:17">
      <c r="H1" s="40" t="s">
        <v>36</v>
      </c>
      <c r="I1" s="40" t="s">
        <v>37</v>
      </c>
      <c r="L1" s="107" t="s">
        <v>38</v>
      </c>
      <c r="M1" s="107"/>
    </row>
    <row r="2" spans="8:17" ht="16" thickBot="1">
      <c r="H2" t="s">
        <v>24</v>
      </c>
      <c r="I2" s="51" t="str">
        <f>VLOOKUP(H2,L$3:M$8,2,)</f>
        <v>google.com</v>
      </c>
      <c r="L2" s="40" t="s">
        <v>39</v>
      </c>
      <c r="M2" s="40" t="s">
        <v>40</v>
      </c>
    </row>
    <row r="3" spans="8:17">
      <c r="H3" t="s">
        <v>25</v>
      </c>
      <c r="I3" s="51" t="str">
        <f t="shared" ref="I3:I7" si="0">VLOOKUP(H3,L$3:M$8,2,)</f>
        <v>yahoo.com</v>
      </c>
      <c r="L3" s="41" t="s">
        <v>35</v>
      </c>
      <c r="M3" s="42" t="s">
        <v>29</v>
      </c>
    </row>
    <row r="4" spans="8:17">
      <c r="H4" t="s">
        <v>26</v>
      </c>
      <c r="I4" s="51" t="str">
        <f t="shared" si="0"/>
        <v>espn.com</v>
      </c>
      <c r="L4" s="43" t="s">
        <v>26</v>
      </c>
      <c r="M4" s="44" t="s">
        <v>30</v>
      </c>
    </row>
    <row r="5" spans="8:17">
      <c r="H5" t="s">
        <v>27</v>
      </c>
      <c r="I5" s="51" t="str">
        <f t="shared" si="0"/>
        <v>sfgate.com</v>
      </c>
      <c r="L5" s="43" t="s">
        <v>24</v>
      </c>
      <c r="M5" s="44" t="s">
        <v>28</v>
      </c>
    </row>
    <row r="6" spans="8:17">
      <c r="H6" t="s">
        <v>34</v>
      </c>
      <c r="I6" s="51" t="str">
        <f t="shared" si="0"/>
        <v>msn.com</v>
      </c>
      <c r="L6" s="43" t="s">
        <v>34</v>
      </c>
      <c r="M6" s="44" t="s">
        <v>33</v>
      </c>
    </row>
    <row r="7" spans="8:17">
      <c r="H7" t="s">
        <v>35</v>
      </c>
      <c r="I7" s="51" t="str">
        <f t="shared" si="0"/>
        <v>cnn.com</v>
      </c>
      <c r="L7" s="43" t="s">
        <v>27</v>
      </c>
      <c r="M7" s="44" t="s">
        <v>32</v>
      </c>
    </row>
    <row r="8" spans="8:17" ht="16" thickBot="1">
      <c r="L8" s="45" t="s">
        <v>25</v>
      </c>
      <c r="M8" s="46" t="s">
        <v>31</v>
      </c>
    </row>
    <row r="10" spans="8:17" s="47" customFormat="1" ht="16" thickBot="1"/>
    <row r="11" spans="8:17" s="32" customFormat="1" ht="16" thickTop="1"/>
    <row r="12" spans="8:17">
      <c r="H12" s="40" t="s">
        <v>40</v>
      </c>
      <c r="I12" s="40" t="s">
        <v>41</v>
      </c>
      <c r="K12" s="40" t="s">
        <v>40</v>
      </c>
      <c r="L12" s="60"/>
      <c r="P12" s="32"/>
      <c r="Q12" s="32"/>
    </row>
    <row r="13" spans="8:17">
      <c r="H13" s="5" t="s">
        <v>28</v>
      </c>
      <c r="I13" s="51">
        <f>COUNTIF(K$13:K$37, H13)</f>
        <v>4</v>
      </c>
      <c r="K13" t="s">
        <v>28</v>
      </c>
      <c r="L13" s="51" t="str">
        <f>UPPER(K13)</f>
        <v>GOOGLE.COM</v>
      </c>
      <c r="O13" s="48"/>
      <c r="P13" s="32"/>
      <c r="Q13" s="32"/>
    </row>
    <row r="14" spans="8:17">
      <c r="H14" s="5" t="s">
        <v>31</v>
      </c>
      <c r="I14" s="51">
        <f>COUNTIF(K$13:K$37, H14)</f>
        <v>4</v>
      </c>
      <c r="K14" t="s">
        <v>31</v>
      </c>
      <c r="L14" s="51" t="str">
        <f t="shared" ref="L14:L37" si="1">UPPER(K14)</f>
        <v>YAHOO.COM</v>
      </c>
      <c r="P14" s="32"/>
      <c r="Q14" s="32"/>
    </row>
    <row r="15" spans="8:17">
      <c r="K15" t="s">
        <v>30</v>
      </c>
      <c r="L15" s="51" t="str">
        <f t="shared" si="1"/>
        <v>ESPN.COM</v>
      </c>
      <c r="M15" s="30"/>
      <c r="P15" s="32"/>
      <c r="Q15" s="32"/>
    </row>
    <row r="16" spans="8:17">
      <c r="K16" t="s">
        <v>32</v>
      </c>
      <c r="L16" s="51" t="str">
        <f t="shared" si="1"/>
        <v>SFGATE.COM</v>
      </c>
      <c r="M16" s="30"/>
      <c r="P16" s="32"/>
      <c r="Q16" s="32"/>
    </row>
    <row r="17" spans="11:17">
      <c r="K17" t="s">
        <v>33</v>
      </c>
      <c r="L17" s="51" t="str">
        <f t="shared" si="1"/>
        <v>MSN.COM</v>
      </c>
      <c r="M17" s="30"/>
      <c r="P17" s="32"/>
      <c r="Q17" s="32"/>
    </row>
    <row r="18" spans="11:17">
      <c r="K18" t="s">
        <v>29</v>
      </c>
      <c r="L18" s="51" t="str">
        <f t="shared" si="1"/>
        <v>CNN.COM</v>
      </c>
      <c r="M18" s="30"/>
      <c r="P18" s="32"/>
      <c r="Q18" s="32"/>
    </row>
    <row r="19" spans="11:17">
      <c r="K19" t="s">
        <v>28</v>
      </c>
      <c r="L19" s="51" t="str">
        <f t="shared" si="1"/>
        <v>GOOGLE.COM</v>
      </c>
    </row>
    <row r="20" spans="11:17">
      <c r="K20" t="s">
        <v>31</v>
      </c>
      <c r="L20" s="51" t="str">
        <f t="shared" si="1"/>
        <v>YAHOO.COM</v>
      </c>
    </row>
    <row r="21" spans="11:17">
      <c r="K21" t="s">
        <v>30</v>
      </c>
      <c r="L21" s="51" t="str">
        <f t="shared" si="1"/>
        <v>ESPN.COM</v>
      </c>
    </row>
    <row r="22" spans="11:17">
      <c r="K22" t="s">
        <v>32</v>
      </c>
      <c r="L22" s="51" t="str">
        <f t="shared" si="1"/>
        <v>SFGATE.COM</v>
      </c>
    </row>
    <row r="23" spans="11:17">
      <c r="K23" t="s">
        <v>33</v>
      </c>
      <c r="L23" s="51" t="str">
        <f t="shared" si="1"/>
        <v>MSN.COM</v>
      </c>
    </row>
    <row r="24" spans="11:17">
      <c r="K24" t="s">
        <v>29</v>
      </c>
      <c r="L24" s="51" t="str">
        <f t="shared" si="1"/>
        <v>CNN.COM</v>
      </c>
    </row>
    <row r="25" spans="11:17">
      <c r="K25" t="s">
        <v>32</v>
      </c>
      <c r="L25" s="51" t="str">
        <f t="shared" si="1"/>
        <v>SFGATE.COM</v>
      </c>
    </row>
    <row r="26" spans="11:17">
      <c r="K26" t="s">
        <v>33</v>
      </c>
      <c r="L26" s="51" t="str">
        <f t="shared" si="1"/>
        <v>MSN.COM</v>
      </c>
    </row>
    <row r="27" spans="11:17">
      <c r="K27" t="s">
        <v>30</v>
      </c>
      <c r="L27" s="51" t="str">
        <f t="shared" si="1"/>
        <v>ESPN.COM</v>
      </c>
    </row>
    <row r="28" spans="11:17">
      <c r="K28" t="s">
        <v>32</v>
      </c>
      <c r="L28" s="51" t="str">
        <f t="shared" si="1"/>
        <v>SFGATE.COM</v>
      </c>
    </row>
    <row r="29" spans="11:17">
      <c r="K29" t="s">
        <v>31</v>
      </c>
      <c r="L29" s="51" t="str">
        <f t="shared" si="1"/>
        <v>YAHOO.COM</v>
      </c>
    </row>
    <row r="30" spans="11:17">
      <c r="K30" t="s">
        <v>30</v>
      </c>
      <c r="L30" s="51" t="str">
        <f t="shared" si="1"/>
        <v>ESPN.COM</v>
      </c>
    </row>
    <row r="31" spans="11:17">
      <c r="K31" t="s">
        <v>29</v>
      </c>
      <c r="L31" s="51" t="str">
        <f t="shared" si="1"/>
        <v>CNN.COM</v>
      </c>
    </row>
    <row r="32" spans="11:17">
      <c r="K32" t="s">
        <v>28</v>
      </c>
      <c r="L32" s="51" t="str">
        <f t="shared" si="1"/>
        <v>GOOGLE.COM</v>
      </c>
    </row>
    <row r="33" spans="11:12">
      <c r="K33" t="s">
        <v>28</v>
      </c>
      <c r="L33" s="51" t="str">
        <f t="shared" si="1"/>
        <v>GOOGLE.COM</v>
      </c>
    </row>
    <row r="34" spans="11:12">
      <c r="K34" t="s">
        <v>32</v>
      </c>
      <c r="L34" s="51" t="str">
        <f t="shared" si="1"/>
        <v>SFGATE.COM</v>
      </c>
    </row>
    <row r="35" spans="11:12">
      <c r="K35" t="s">
        <v>33</v>
      </c>
      <c r="L35" s="51" t="str">
        <f t="shared" si="1"/>
        <v>MSN.COM</v>
      </c>
    </row>
    <row r="36" spans="11:12">
      <c r="K36" t="s">
        <v>31</v>
      </c>
      <c r="L36" s="51" t="str">
        <f t="shared" si="1"/>
        <v>YAHOO.COM</v>
      </c>
    </row>
    <row r="37" spans="11:12">
      <c r="K37" t="s">
        <v>30</v>
      </c>
      <c r="L37" s="51" t="str">
        <f t="shared" si="1"/>
        <v>ESPN.COM</v>
      </c>
    </row>
  </sheetData>
  <sortState xmlns:xlrd2="http://schemas.microsoft.com/office/spreadsheetml/2017/richdata2" ref="L3:M8">
    <sortCondition ref="M3:M8"/>
  </sortState>
  <mergeCells count="1">
    <mergeCell ref="L1:M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00"/>
  <sheetViews>
    <sheetView topLeftCell="A55" workbookViewId="0">
      <selection activeCell="O37" sqref="O37"/>
    </sheetView>
  </sheetViews>
  <sheetFormatPr baseColWidth="10" defaultColWidth="9.1640625" defaultRowHeight="13"/>
  <cols>
    <col min="1" max="1" width="8" style="52" bestFit="1" customWidth="1"/>
    <col min="2" max="2" width="12.1640625" style="52" bestFit="1" customWidth="1"/>
    <col min="3" max="3" width="13.83203125" style="52" bestFit="1" customWidth="1"/>
    <col min="4" max="4" width="10.83203125" style="52" bestFit="1" customWidth="1"/>
    <col min="5" max="5" width="8" style="52" bestFit="1" customWidth="1"/>
    <col min="6" max="6" width="12.5" style="52" bestFit="1" customWidth="1"/>
    <col min="7" max="7" width="9.1640625" style="52"/>
    <col min="8" max="8" width="12.1640625" style="52" bestFit="1" customWidth="1"/>
    <col min="9" max="9" width="18" style="52" bestFit="1" customWidth="1"/>
    <col min="10" max="10" width="9.1640625" style="52"/>
    <col min="11" max="11" width="12.1640625" style="52" bestFit="1" customWidth="1"/>
    <col min="12" max="12" width="21" style="52" bestFit="1" customWidth="1"/>
    <col min="13" max="13" width="9.1640625" style="52"/>
    <col min="14" max="14" width="12.1640625" style="52" bestFit="1" customWidth="1"/>
    <col min="15" max="15" width="18" style="52" bestFit="1" customWidth="1"/>
    <col min="16" max="16384" width="9.1640625" style="52"/>
  </cols>
  <sheetData>
    <row r="1" spans="1:9">
      <c r="A1" s="57" t="s">
        <v>57</v>
      </c>
      <c r="B1" s="57" t="s">
        <v>56</v>
      </c>
      <c r="C1" s="57" t="s">
        <v>55</v>
      </c>
      <c r="D1" s="57" t="s">
        <v>54</v>
      </c>
      <c r="E1" s="56" t="s">
        <v>53</v>
      </c>
      <c r="I1" s="58" t="s">
        <v>58</v>
      </c>
    </row>
    <row r="2" spans="1:9">
      <c r="A2" s="53" t="s">
        <v>47</v>
      </c>
      <c r="B2" s="53" t="s">
        <v>49</v>
      </c>
      <c r="C2" s="55">
        <v>440</v>
      </c>
      <c r="D2" s="54">
        <v>37818</v>
      </c>
      <c r="E2" s="53">
        <v>10248</v>
      </c>
      <c r="I2" s="52" t="s">
        <v>60</v>
      </c>
    </row>
    <row r="3" spans="1:9">
      <c r="A3" s="53" t="s">
        <v>47</v>
      </c>
      <c r="B3" s="53" t="s">
        <v>51</v>
      </c>
      <c r="C3" s="55">
        <v>1863.4</v>
      </c>
      <c r="D3" s="54">
        <v>37812</v>
      </c>
      <c r="E3" s="53">
        <v>10249</v>
      </c>
      <c r="I3" s="52" t="s">
        <v>59</v>
      </c>
    </row>
    <row r="4" spans="1:9">
      <c r="A4" s="53" t="s">
        <v>43</v>
      </c>
      <c r="B4" s="53" t="s">
        <v>48</v>
      </c>
      <c r="C4" s="55">
        <v>1552.6</v>
      </c>
      <c r="D4" s="54">
        <v>37814</v>
      </c>
      <c r="E4" s="53">
        <v>10250</v>
      </c>
      <c r="I4" s="59" t="s">
        <v>61</v>
      </c>
    </row>
    <row r="5" spans="1:9">
      <c r="A5" s="53" t="s">
        <v>43</v>
      </c>
      <c r="B5" s="53" t="s">
        <v>42</v>
      </c>
      <c r="C5" s="55">
        <v>654.05999999999995</v>
      </c>
      <c r="D5" s="54">
        <v>37817</v>
      </c>
      <c r="E5" s="53">
        <v>10251</v>
      </c>
      <c r="I5" s="59" t="s">
        <v>62</v>
      </c>
    </row>
    <row r="6" spans="1:9">
      <c r="A6" s="53" t="s">
        <v>43</v>
      </c>
      <c r="B6" s="53" t="s">
        <v>48</v>
      </c>
      <c r="C6" s="55">
        <v>3597.9</v>
      </c>
      <c r="D6" s="54">
        <v>37813</v>
      </c>
      <c r="E6" s="53">
        <v>10252</v>
      </c>
      <c r="I6" s="59" t="s">
        <v>63</v>
      </c>
    </row>
    <row r="7" spans="1:9">
      <c r="A7" s="53" t="s">
        <v>43</v>
      </c>
      <c r="B7" s="53" t="s">
        <v>42</v>
      </c>
      <c r="C7" s="55">
        <v>1444.8</v>
      </c>
      <c r="D7" s="54">
        <v>37818</v>
      </c>
      <c r="E7" s="53">
        <v>10253</v>
      </c>
      <c r="I7" s="59" t="s">
        <v>64</v>
      </c>
    </row>
    <row r="8" spans="1:9">
      <c r="A8" s="53" t="s">
        <v>47</v>
      </c>
      <c r="B8" s="53" t="s">
        <v>49</v>
      </c>
      <c r="C8" s="55">
        <v>556.62</v>
      </c>
      <c r="D8" s="54">
        <v>37825</v>
      </c>
      <c r="E8" s="53">
        <v>10254</v>
      </c>
      <c r="I8" s="59" t="s">
        <v>65</v>
      </c>
    </row>
    <row r="9" spans="1:9">
      <c r="A9" s="53" t="s">
        <v>47</v>
      </c>
      <c r="B9" s="53" t="s">
        <v>52</v>
      </c>
      <c r="C9" s="55">
        <v>2490.5</v>
      </c>
      <c r="D9" s="54">
        <v>37817</v>
      </c>
      <c r="E9" s="53">
        <v>10255</v>
      </c>
      <c r="I9" s="59"/>
    </row>
    <row r="10" spans="1:9">
      <c r="A10" s="53" t="s">
        <v>43</v>
      </c>
      <c r="B10" s="53" t="s">
        <v>42</v>
      </c>
      <c r="C10" s="55">
        <v>517.79999999999995</v>
      </c>
      <c r="D10" s="54">
        <v>37819</v>
      </c>
      <c r="E10" s="53">
        <v>10256</v>
      </c>
      <c r="I10" s="59"/>
    </row>
    <row r="11" spans="1:9">
      <c r="A11" s="53" t="s">
        <v>43</v>
      </c>
      <c r="B11" s="53" t="s">
        <v>48</v>
      </c>
      <c r="C11" s="55">
        <v>1119.9000000000001</v>
      </c>
      <c r="D11" s="54">
        <v>37824</v>
      </c>
      <c r="E11" s="53">
        <v>10257</v>
      </c>
    </row>
    <row r="12" spans="1:9">
      <c r="A12" s="53" t="s">
        <v>43</v>
      </c>
      <c r="B12" s="53" t="s">
        <v>50</v>
      </c>
      <c r="C12" s="55">
        <v>1614.88</v>
      </c>
      <c r="D12" s="54">
        <v>37825</v>
      </c>
      <c r="E12" s="53">
        <v>10258</v>
      </c>
    </row>
    <row r="13" spans="1:9">
      <c r="A13" s="53" t="s">
        <v>43</v>
      </c>
      <c r="B13" s="53" t="s">
        <v>48</v>
      </c>
      <c r="C13" s="55">
        <v>100.8</v>
      </c>
      <c r="D13" s="54">
        <v>37827</v>
      </c>
      <c r="E13" s="53">
        <v>10259</v>
      </c>
      <c r="H13" s="86" t="s">
        <v>105</v>
      </c>
      <c r="I13" s="87"/>
    </row>
    <row r="14" spans="1:9">
      <c r="A14" s="53" t="s">
        <v>43</v>
      </c>
      <c r="B14" s="53" t="s">
        <v>48</v>
      </c>
      <c r="C14" s="55">
        <v>1504.65</v>
      </c>
      <c r="D14" s="54">
        <v>37831</v>
      </c>
      <c r="E14" s="53">
        <v>10260</v>
      </c>
      <c r="H14" s="88" t="s">
        <v>57</v>
      </c>
      <c r="I14" s="88" t="s">
        <v>56</v>
      </c>
    </row>
    <row r="15" spans="1:9">
      <c r="A15" s="53" t="s">
        <v>43</v>
      </c>
      <c r="B15" s="53" t="s">
        <v>48</v>
      </c>
      <c r="C15" s="55">
        <v>448</v>
      </c>
      <c r="D15" s="54">
        <v>37832</v>
      </c>
      <c r="E15" s="53">
        <v>10261</v>
      </c>
      <c r="H15" s="82" t="s">
        <v>47</v>
      </c>
      <c r="I15" s="83" t="s">
        <v>49</v>
      </c>
    </row>
    <row r="16" spans="1:9">
      <c r="A16" s="53" t="s">
        <v>43</v>
      </c>
      <c r="B16" s="53" t="s">
        <v>44</v>
      </c>
      <c r="C16" s="55">
        <v>584</v>
      </c>
      <c r="D16" s="54">
        <v>37827</v>
      </c>
      <c r="E16" s="53">
        <v>10262</v>
      </c>
      <c r="H16" s="82" t="s">
        <v>47</v>
      </c>
      <c r="I16" s="83" t="s">
        <v>51</v>
      </c>
    </row>
    <row r="17" spans="1:9">
      <c r="A17" s="53" t="s">
        <v>47</v>
      </c>
      <c r="B17" s="53" t="s">
        <v>52</v>
      </c>
      <c r="C17" s="55">
        <v>1873.8</v>
      </c>
      <c r="D17" s="54">
        <v>37833</v>
      </c>
      <c r="E17" s="53">
        <v>10263</v>
      </c>
      <c r="H17" s="82" t="s">
        <v>43</v>
      </c>
      <c r="I17" s="83" t="s">
        <v>48</v>
      </c>
    </row>
    <row r="18" spans="1:9">
      <c r="A18" s="53" t="s">
        <v>47</v>
      </c>
      <c r="B18" s="53" t="s">
        <v>51</v>
      </c>
      <c r="C18" s="55">
        <v>695.62</v>
      </c>
      <c r="D18" s="54">
        <v>37856</v>
      </c>
      <c r="E18" s="53">
        <v>10264</v>
      </c>
      <c r="H18" s="82" t="s">
        <v>43</v>
      </c>
      <c r="I18" s="83" t="s">
        <v>42</v>
      </c>
    </row>
    <row r="19" spans="1:9">
      <c r="A19" s="53" t="s">
        <v>43</v>
      </c>
      <c r="B19" s="53" t="s">
        <v>45</v>
      </c>
      <c r="C19" s="55">
        <v>1176</v>
      </c>
      <c r="D19" s="54">
        <v>37845</v>
      </c>
      <c r="E19" s="53">
        <v>10265</v>
      </c>
      <c r="H19" s="82" t="s">
        <v>47</v>
      </c>
      <c r="I19" s="83" t="s">
        <v>52</v>
      </c>
    </row>
    <row r="20" spans="1:9">
      <c r="A20" s="53" t="s">
        <v>43</v>
      </c>
      <c r="B20" s="53" t="s">
        <v>42</v>
      </c>
      <c r="C20" s="55">
        <v>346.56</v>
      </c>
      <c r="D20" s="54">
        <v>37833</v>
      </c>
      <c r="E20" s="53">
        <v>10266</v>
      </c>
      <c r="H20" s="82" t="s">
        <v>43</v>
      </c>
      <c r="I20" s="83" t="s">
        <v>50</v>
      </c>
    </row>
    <row r="21" spans="1:9">
      <c r="A21" s="53" t="s">
        <v>43</v>
      </c>
      <c r="B21" s="53" t="s">
        <v>48</v>
      </c>
      <c r="C21" s="55">
        <v>3536.6</v>
      </c>
      <c r="D21" s="54">
        <v>37839</v>
      </c>
      <c r="E21" s="53">
        <v>10267</v>
      </c>
      <c r="H21" s="82" t="s">
        <v>43</v>
      </c>
      <c r="I21" s="83" t="s">
        <v>44</v>
      </c>
    </row>
    <row r="22" spans="1:9">
      <c r="A22" s="53" t="s">
        <v>43</v>
      </c>
      <c r="B22" s="53" t="s">
        <v>44</v>
      </c>
      <c r="C22" s="55">
        <v>1101.2</v>
      </c>
      <c r="D22" s="54">
        <v>37835</v>
      </c>
      <c r="E22" s="53">
        <v>10268</v>
      </c>
      <c r="H22" s="82" t="s">
        <v>43</v>
      </c>
      <c r="I22" s="83" t="s">
        <v>45</v>
      </c>
    </row>
    <row r="23" spans="1:9">
      <c r="A23" s="53" t="s">
        <v>47</v>
      </c>
      <c r="B23" s="53" t="s">
        <v>49</v>
      </c>
      <c r="C23" s="55">
        <v>642.20000000000005</v>
      </c>
      <c r="D23" s="54">
        <v>37842</v>
      </c>
      <c r="E23" s="53">
        <v>10269</v>
      </c>
      <c r="H23" s="84" t="s">
        <v>47</v>
      </c>
      <c r="I23" s="85" t="s">
        <v>46</v>
      </c>
    </row>
    <row r="24" spans="1:9">
      <c r="A24" s="53" t="s">
        <v>43</v>
      </c>
      <c r="B24" s="53" t="s">
        <v>50</v>
      </c>
      <c r="C24" s="55">
        <v>1376</v>
      </c>
      <c r="D24" s="54">
        <v>37835</v>
      </c>
      <c r="E24" s="53">
        <v>10270</v>
      </c>
    </row>
    <row r="25" spans="1:9">
      <c r="A25" s="53" t="s">
        <v>47</v>
      </c>
      <c r="B25" s="53" t="s">
        <v>51</v>
      </c>
      <c r="C25" s="55">
        <v>48</v>
      </c>
      <c r="D25" s="54">
        <v>37863</v>
      </c>
      <c r="E25" s="53">
        <v>10271</v>
      </c>
    </row>
    <row r="26" spans="1:9">
      <c r="A26" s="53" t="s">
        <v>47</v>
      </c>
      <c r="B26" s="53" t="s">
        <v>51</v>
      </c>
      <c r="C26" s="55">
        <v>1456</v>
      </c>
      <c r="D26" s="54">
        <v>37839</v>
      </c>
      <c r="E26" s="53">
        <v>10272</v>
      </c>
      <c r="H26" s="80" t="s">
        <v>106</v>
      </c>
      <c r="I26" s="81"/>
    </row>
    <row r="27" spans="1:9">
      <c r="A27" s="53" t="s">
        <v>43</v>
      </c>
      <c r="B27" s="53" t="s">
        <v>42</v>
      </c>
      <c r="C27" s="55">
        <v>2037.28</v>
      </c>
      <c r="D27" s="54">
        <v>37845</v>
      </c>
      <c r="E27" s="53">
        <v>10273</v>
      </c>
      <c r="H27" s="89" t="s">
        <v>107</v>
      </c>
      <c r="I27" s="90">
        <f>MAX(C2:C800)</f>
        <v>16387.5</v>
      </c>
    </row>
    <row r="28" spans="1:9">
      <c r="A28" s="53" t="s">
        <v>47</v>
      </c>
      <c r="B28" s="53" t="s">
        <v>51</v>
      </c>
      <c r="C28" s="55">
        <v>538.6</v>
      </c>
      <c r="D28" s="54">
        <v>37849</v>
      </c>
      <c r="E28" s="53">
        <v>10274</v>
      </c>
      <c r="H28" s="91" t="s">
        <v>56</v>
      </c>
      <c r="I28" s="92" t="str">
        <f>INDEX(B2:B800,MATCH(I27,C2:C800, 0))</f>
        <v>Fuller</v>
      </c>
    </row>
    <row r="29" spans="1:9">
      <c r="A29" s="53" t="s">
        <v>43</v>
      </c>
      <c r="B29" s="53" t="s">
        <v>50</v>
      </c>
      <c r="C29" s="55">
        <v>291.83999999999997</v>
      </c>
      <c r="D29" s="54">
        <v>37842</v>
      </c>
      <c r="E29" s="53">
        <v>10275</v>
      </c>
    </row>
    <row r="30" spans="1:9">
      <c r="A30" s="53" t="s">
        <v>43</v>
      </c>
      <c r="B30" s="53" t="s">
        <v>44</v>
      </c>
      <c r="C30" s="55">
        <v>420</v>
      </c>
      <c r="D30" s="54">
        <v>37847</v>
      </c>
      <c r="E30" s="53">
        <v>10276</v>
      </c>
    </row>
    <row r="31" spans="1:9">
      <c r="A31" s="53" t="s">
        <v>43</v>
      </c>
      <c r="B31" s="53" t="s">
        <v>45</v>
      </c>
      <c r="C31" s="55">
        <v>1200.8</v>
      </c>
      <c r="D31" s="54">
        <v>37846</v>
      </c>
      <c r="E31" s="53">
        <v>10277</v>
      </c>
    </row>
    <row r="32" spans="1:9">
      <c r="A32" s="53" t="s">
        <v>43</v>
      </c>
      <c r="B32" s="53" t="s">
        <v>44</v>
      </c>
      <c r="C32" s="55">
        <v>1488.8</v>
      </c>
      <c r="D32" s="54">
        <v>37849</v>
      </c>
      <c r="E32" s="53">
        <v>10278</v>
      </c>
      <c r="H32" s="58" t="s">
        <v>108</v>
      </c>
    </row>
    <row r="33" spans="1:16" ht="15">
      <c r="A33" s="53" t="s">
        <v>43</v>
      </c>
      <c r="B33" s="53" t="s">
        <v>44</v>
      </c>
      <c r="C33" s="55">
        <v>351</v>
      </c>
      <c r="D33" s="54">
        <v>37849</v>
      </c>
      <c r="E33" s="53">
        <v>10279</v>
      </c>
      <c r="H33" s="93" t="s">
        <v>109</v>
      </c>
      <c r="I33" t="s">
        <v>111</v>
      </c>
      <c r="J33"/>
      <c r="K33" s="93" t="s">
        <v>109</v>
      </c>
      <c r="L33" t="s">
        <v>114</v>
      </c>
      <c r="M33"/>
      <c r="N33"/>
      <c r="O33"/>
      <c r="P33"/>
    </row>
    <row r="34" spans="1:16" ht="15">
      <c r="A34" s="53" t="s">
        <v>43</v>
      </c>
      <c r="B34" s="53" t="s">
        <v>45</v>
      </c>
      <c r="C34" s="55">
        <v>613.20000000000005</v>
      </c>
      <c r="D34" s="54">
        <v>37876</v>
      </c>
      <c r="E34" s="53">
        <v>10280</v>
      </c>
      <c r="H34" s="94" t="s">
        <v>48</v>
      </c>
      <c r="I34" s="95">
        <v>225763.68000000008</v>
      </c>
      <c r="J34"/>
      <c r="K34" s="94" t="s">
        <v>52</v>
      </c>
      <c r="L34" s="99">
        <v>1830.4399999999998</v>
      </c>
      <c r="M34"/>
      <c r="N34"/>
      <c r="O34"/>
      <c r="P34"/>
    </row>
    <row r="35" spans="1:16" ht="15">
      <c r="A35" s="53" t="s">
        <v>43</v>
      </c>
      <c r="B35" s="53" t="s">
        <v>48</v>
      </c>
      <c r="C35" s="55">
        <v>86.5</v>
      </c>
      <c r="D35" s="54">
        <v>37854</v>
      </c>
      <c r="E35" s="53">
        <v>10281</v>
      </c>
      <c r="H35" s="94" t="s">
        <v>42</v>
      </c>
      <c r="I35" s="95">
        <v>201196.26999999996</v>
      </c>
      <c r="J35"/>
      <c r="K35" s="94" t="s">
        <v>45</v>
      </c>
      <c r="L35" s="99">
        <v>1766.3454347826089</v>
      </c>
      <c r="M35"/>
      <c r="N35"/>
      <c r="O35"/>
      <c r="P35"/>
    </row>
    <row r="36" spans="1:16" ht="15">
      <c r="A36" s="53" t="s">
        <v>43</v>
      </c>
      <c r="B36" s="53" t="s">
        <v>48</v>
      </c>
      <c r="C36" s="55">
        <v>155.4</v>
      </c>
      <c r="D36" s="54">
        <v>37854</v>
      </c>
      <c r="E36" s="53">
        <v>10282</v>
      </c>
      <c r="H36" s="94" t="s">
        <v>50</v>
      </c>
      <c r="I36" s="95">
        <v>182500.09000000003</v>
      </c>
      <c r="J36"/>
      <c r="K36" s="94" t="s">
        <v>46</v>
      </c>
      <c r="L36" s="99">
        <v>1745.7162686567167</v>
      </c>
      <c r="M36"/>
      <c r="N36"/>
      <c r="O36"/>
      <c r="P36"/>
    </row>
    <row r="37" spans="1:16" ht="15">
      <c r="A37" s="53" t="s">
        <v>43</v>
      </c>
      <c r="B37" s="53" t="s">
        <v>42</v>
      </c>
      <c r="C37" s="55">
        <v>1414.8</v>
      </c>
      <c r="D37" s="54">
        <v>37856</v>
      </c>
      <c r="E37" s="53">
        <v>10283</v>
      </c>
      <c r="H37" s="94" t="s">
        <v>45</v>
      </c>
      <c r="I37" s="95">
        <v>162503.78000000003</v>
      </c>
      <c r="J37"/>
      <c r="K37" s="94" t="s">
        <v>49</v>
      </c>
      <c r="L37" s="99">
        <v>1637.9107142857142</v>
      </c>
      <c r="M37"/>
      <c r="N37"/>
      <c r="O37"/>
      <c r="P37"/>
    </row>
    <row r="38" spans="1:16" ht="15">
      <c r="A38" s="53" t="s">
        <v>43</v>
      </c>
      <c r="B38" s="53" t="s">
        <v>48</v>
      </c>
      <c r="C38" s="55">
        <v>1170.3699999999999</v>
      </c>
      <c r="D38" s="54">
        <v>37860</v>
      </c>
      <c r="E38" s="53">
        <v>10284</v>
      </c>
      <c r="H38" s="94" t="s">
        <v>44</v>
      </c>
      <c r="I38" s="95">
        <v>123032.66999999997</v>
      </c>
      <c r="J38"/>
      <c r="K38" s="94" t="s">
        <v>42</v>
      </c>
      <c r="L38" s="99">
        <v>1609.5701599999998</v>
      </c>
      <c r="M38"/>
      <c r="N38"/>
      <c r="O38"/>
      <c r="P38"/>
    </row>
    <row r="39" spans="1:16" ht="15">
      <c r="A39" s="53" t="s">
        <v>43</v>
      </c>
      <c r="B39" s="53" t="s">
        <v>50</v>
      </c>
      <c r="C39" s="55">
        <v>1743.36</v>
      </c>
      <c r="D39" s="54">
        <v>37859</v>
      </c>
      <c r="E39" s="53">
        <v>10285</v>
      </c>
      <c r="H39" s="94" t="s">
        <v>46</v>
      </c>
      <c r="I39" s="95">
        <v>116962.99000000002</v>
      </c>
      <c r="J39"/>
      <c r="K39" s="94" t="s">
        <v>50</v>
      </c>
      <c r="L39" s="99">
        <v>1559.8298290598293</v>
      </c>
      <c r="M39"/>
      <c r="N39"/>
      <c r="O39"/>
      <c r="P39"/>
    </row>
    <row r="40" spans="1:16" ht="15">
      <c r="A40" s="53" t="s">
        <v>43</v>
      </c>
      <c r="B40" s="53" t="s">
        <v>44</v>
      </c>
      <c r="C40" s="55">
        <v>3016</v>
      </c>
      <c r="D40" s="54">
        <v>37863</v>
      </c>
      <c r="E40" s="53">
        <v>10286</v>
      </c>
      <c r="H40" s="94" t="s">
        <v>52</v>
      </c>
      <c r="I40" s="95">
        <v>75048.039999999994</v>
      </c>
      <c r="J40"/>
      <c r="K40" s="94" t="s">
        <v>48</v>
      </c>
      <c r="L40" s="99">
        <v>1495.1237086092719</v>
      </c>
      <c r="M40"/>
      <c r="N40"/>
      <c r="O40"/>
      <c r="P40"/>
    </row>
    <row r="41" spans="1:16" ht="15">
      <c r="A41" s="53" t="s">
        <v>43</v>
      </c>
      <c r="B41" s="53" t="s">
        <v>44</v>
      </c>
      <c r="C41" s="55">
        <v>819</v>
      </c>
      <c r="D41" s="54">
        <v>37861</v>
      </c>
      <c r="E41" s="53">
        <v>10287</v>
      </c>
      <c r="H41" s="94" t="s">
        <v>51</v>
      </c>
      <c r="I41" s="95">
        <v>72527.630000000019</v>
      </c>
      <c r="J41"/>
      <c r="K41" s="94" t="s">
        <v>44</v>
      </c>
      <c r="L41" s="99">
        <v>1242.7542424242422</v>
      </c>
      <c r="M41"/>
      <c r="N41"/>
      <c r="O41"/>
      <c r="P41"/>
    </row>
    <row r="42" spans="1:16" ht="15">
      <c r="A42" s="53" t="s">
        <v>43</v>
      </c>
      <c r="B42" s="53" t="s">
        <v>48</v>
      </c>
      <c r="C42" s="55">
        <v>80.099999999999994</v>
      </c>
      <c r="D42" s="54">
        <v>37867</v>
      </c>
      <c r="E42" s="53">
        <v>10288</v>
      </c>
      <c r="H42" s="94" t="s">
        <v>49</v>
      </c>
      <c r="I42" s="95">
        <v>68792.25</v>
      </c>
      <c r="J42"/>
      <c r="K42" s="94" t="s">
        <v>51</v>
      </c>
      <c r="L42" s="99">
        <v>1115.8096923076926</v>
      </c>
      <c r="M42"/>
      <c r="N42"/>
      <c r="O42"/>
      <c r="P42"/>
    </row>
    <row r="43" spans="1:16" ht="15">
      <c r="A43" s="53" t="s">
        <v>47</v>
      </c>
      <c r="B43" s="53" t="s">
        <v>46</v>
      </c>
      <c r="C43" s="55">
        <v>479.4</v>
      </c>
      <c r="D43" s="54">
        <v>37861</v>
      </c>
      <c r="E43" s="53">
        <v>10289</v>
      </c>
      <c r="H43" s="94" t="s">
        <v>110</v>
      </c>
      <c r="I43" s="95">
        <v>1228327.4000000004</v>
      </c>
      <c r="J43"/>
      <c r="K43" s="94" t="s">
        <v>110</v>
      </c>
      <c r="L43" s="95">
        <v>1537.330913642053</v>
      </c>
      <c r="M43"/>
      <c r="N43"/>
      <c r="O43"/>
      <c r="P43"/>
    </row>
    <row r="44" spans="1:16" ht="15">
      <c r="A44" s="53" t="s">
        <v>43</v>
      </c>
      <c r="B44" s="53" t="s">
        <v>44</v>
      </c>
      <c r="C44" s="55">
        <v>2169</v>
      </c>
      <c r="D44" s="54">
        <v>37867</v>
      </c>
      <c r="E44" s="53">
        <v>10290</v>
      </c>
      <c r="H44"/>
      <c r="I44"/>
      <c r="J44"/>
      <c r="K44"/>
      <c r="L44"/>
      <c r="M44"/>
      <c r="N44"/>
      <c r="O44"/>
      <c r="P44"/>
    </row>
    <row r="45" spans="1:16" ht="15">
      <c r="A45" s="53" t="s">
        <v>47</v>
      </c>
      <c r="B45" s="53" t="s">
        <v>51</v>
      </c>
      <c r="C45" s="55">
        <v>497.52</v>
      </c>
      <c r="D45" s="54">
        <v>37868</v>
      </c>
      <c r="E45" s="53">
        <v>10291</v>
      </c>
      <c r="H45" s="98" t="s">
        <v>112</v>
      </c>
      <c r="I45" s="1"/>
      <c r="J45"/>
      <c r="K45"/>
      <c r="L45"/>
      <c r="M45"/>
      <c r="N45"/>
      <c r="O45"/>
      <c r="P45"/>
    </row>
    <row r="46" spans="1:16" ht="15">
      <c r="A46" s="53" t="s">
        <v>43</v>
      </c>
      <c r="B46" s="53" t="s">
        <v>50</v>
      </c>
      <c r="C46" s="55">
        <v>1296</v>
      </c>
      <c r="D46" s="54">
        <v>37866</v>
      </c>
      <c r="E46" s="53">
        <v>10292</v>
      </c>
      <c r="H46" s="98" t="s">
        <v>56</v>
      </c>
      <c r="I46" s="98" t="s">
        <v>113</v>
      </c>
      <c r="J46"/>
      <c r="K46"/>
      <c r="L46"/>
      <c r="M46"/>
      <c r="N46"/>
      <c r="O46"/>
      <c r="P46"/>
    </row>
    <row r="47" spans="1:16" ht="15">
      <c r="A47" s="53" t="s">
        <v>43</v>
      </c>
      <c r="B47" s="53" t="s">
        <v>50</v>
      </c>
      <c r="C47" s="55">
        <v>848.7</v>
      </c>
      <c r="D47" s="54">
        <v>37875</v>
      </c>
      <c r="E47" s="53">
        <v>10293</v>
      </c>
      <c r="H47" s="82" t="s">
        <v>48</v>
      </c>
      <c r="I47" s="96">
        <f t="shared" ref="I47:I55" si="0">COUNTIF(B$2:B$800,H47)</f>
        <v>151</v>
      </c>
      <c r="J47"/>
      <c r="K47"/>
      <c r="L47"/>
      <c r="M47"/>
      <c r="N47"/>
      <c r="O47"/>
      <c r="P47"/>
    </row>
    <row r="48" spans="1:16" ht="15">
      <c r="A48" s="53" t="s">
        <v>43</v>
      </c>
      <c r="B48" s="53" t="s">
        <v>48</v>
      </c>
      <c r="C48" s="55">
        <v>1887.6</v>
      </c>
      <c r="D48" s="54">
        <v>37869</v>
      </c>
      <c r="E48" s="53">
        <v>10294</v>
      </c>
      <c r="H48" s="82" t="s">
        <v>42</v>
      </c>
      <c r="I48" s="96">
        <f t="shared" si="0"/>
        <v>125</v>
      </c>
      <c r="J48"/>
      <c r="K48"/>
      <c r="L48"/>
      <c r="M48"/>
      <c r="N48"/>
      <c r="O48"/>
      <c r="P48"/>
    </row>
    <row r="49" spans="1:16" ht="15">
      <c r="A49" s="53" t="s">
        <v>43</v>
      </c>
      <c r="B49" s="53" t="s">
        <v>45</v>
      </c>
      <c r="C49" s="55">
        <v>121.6</v>
      </c>
      <c r="D49" s="54">
        <v>37874</v>
      </c>
      <c r="E49" s="53">
        <v>10295</v>
      </c>
      <c r="H49" s="82" t="s">
        <v>50</v>
      </c>
      <c r="I49" s="96">
        <f t="shared" si="0"/>
        <v>117</v>
      </c>
      <c r="J49"/>
      <c r="K49"/>
      <c r="L49"/>
      <c r="M49"/>
      <c r="N49"/>
      <c r="O49"/>
      <c r="P49"/>
    </row>
    <row r="50" spans="1:16" ht="15">
      <c r="A50" s="53" t="s">
        <v>47</v>
      </c>
      <c r="B50" s="53" t="s">
        <v>51</v>
      </c>
      <c r="C50" s="55">
        <v>1050.5999999999999</v>
      </c>
      <c r="D50" s="54">
        <v>37875</v>
      </c>
      <c r="E50" s="53">
        <v>10296</v>
      </c>
      <c r="H50" s="82" t="s">
        <v>44</v>
      </c>
      <c r="I50" s="96">
        <f t="shared" si="0"/>
        <v>99</v>
      </c>
      <c r="J50"/>
      <c r="K50"/>
      <c r="L50"/>
      <c r="M50"/>
      <c r="N50"/>
      <c r="O50"/>
      <c r="P50"/>
    </row>
    <row r="51" spans="1:16" ht="15">
      <c r="A51" s="53" t="s">
        <v>47</v>
      </c>
      <c r="B51" s="53" t="s">
        <v>49</v>
      </c>
      <c r="C51" s="55">
        <v>1420</v>
      </c>
      <c r="D51" s="54">
        <v>37874</v>
      </c>
      <c r="E51" s="53">
        <v>10297</v>
      </c>
      <c r="H51" s="82" t="s">
        <v>45</v>
      </c>
      <c r="I51" s="96">
        <f t="shared" si="0"/>
        <v>92</v>
      </c>
    </row>
    <row r="52" spans="1:16" ht="15">
      <c r="A52" s="53" t="s">
        <v>47</v>
      </c>
      <c r="B52" s="53" t="s">
        <v>51</v>
      </c>
      <c r="C52" s="55">
        <v>2645</v>
      </c>
      <c r="D52" s="54">
        <v>37875</v>
      </c>
      <c r="E52" s="53">
        <v>10298</v>
      </c>
      <c r="H52" s="82" t="s">
        <v>46</v>
      </c>
      <c r="I52" s="96">
        <f t="shared" si="0"/>
        <v>67</v>
      </c>
    </row>
    <row r="53" spans="1:16" ht="15">
      <c r="A53" s="53" t="s">
        <v>43</v>
      </c>
      <c r="B53" s="53" t="s">
        <v>48</v>
      </c>
      <c r="C53" s="55">
        <v>349.5</v>
      </c>
      <c r="D53" s="54">
        <v>37877</v>
      </c>
      <c r="E53" s="53">
        <v>10299</v>
      </c>
      <c r="H53" s="82" t="s">
        <v>51</v>
      </c>
      <c r="I53" s="96">
        <f t="shared" si="0"/>
        <v>65</v>
      </c>
    </row>
    <row r="54" spans="1:16" ht="15">
      <c r="A54" s="53" t="s">
        <v>43</v>
      </c>
      <c r="B54" s="53" t="s">
        <v>45</v>
      </c>
      <c r="C54" s="55">
        <v>608</v>
      </c>
      <c r="D54" s="54">
        <v>37882</v>
      </c>
      <c r="E54" s="53">
        <v>10300</v>
      </c>
      <c r="H54" s="82" t="s">
        <v>49</v>
      </c>
      <c r="I54" s="96">
        <f t="shared" si="0"/>
        <v>42</v>
      </c>
    </row>
    <row r="55" spans="1:16" ht="15">
      <c r="A55" s="53" t="s">
        <v>43</v>
      </c>
      <c r="B55" s="53" t="s">
        <v>44</v>
      </c>
      <c r="C55" s="55">
        <v>755</v>
      </c>
      <c r="D55" s="54">
        <v>37881</v>
      </c>
      <c r="E55" s="53">
        <v>10301</v>
      </c>
      <c r="H55" s="84" t="s">
        <v>52</v>
      </c>
      <c r="I55" s="97">
        <f t="shared" si="0"/>
        <v>41</v>
      </c>
    </row>
    <row r="56" spans="1:16">
      <c r="A56" s="53" t="s">
        <v>43</v>
      </c>
      <c r="B56" s="53" t="s">
        <v>48</v>
      </c>
      <c r="C56" s="55">
        <v>2708.8</v>
      </c>
      <c r="D56" s="54">
        <v>37903</v>
      </c>
      <c r="E56" s="53">
        <v>10302</v>
      </c>
    </row>
    <row r="57" spans="1:16">
      <c r="A57" s="53" t="s">
        <v>47</v>
      </c>
      <c r="B57" s="53" t="s">
        <v>46</v>
      </c>
      <c r="C57" s="55">
        <v>1117.8</v>
      </c>
      <c r="D57" s="54">
        <v>37882</v>
      </c>
      <c r="E57" s="53">
        <v>10303</v>
      </c>
    </row>
    <row r="58" spans="1:16">
      <c r="A58" s="53" t="s">
        <v>43</v>
      </c>
      <c r="B58" s="53" t="s">
        <v>50</v>
      </c>
      <c r="C58" s="55">
        <v>954.4</v>
      </c>
      <c r="D58" s="54">
        <v>37881</v>
      </c>
      <c r="E58" s="53">
        <v>10304</v>
      </c>
      <c r="H58" s="58"/>
    </row>
    <row r="59" spans="1:16">
      <c r="A59" s="53" t="s">
        <v>43</v>
      </c>
      <c r="B59" s="53" t="s">
        <v>44</v>
      </c>
      <c r="C59" s="55">
        <v>3741.3</v>
      </c>
      <c r="D59" s="54">
        <v>37903</v>
      </c>
      <c r="E59" s="53">
        <v>10305</v>
      </c>
      <c r="H59" s="58" t="s">
        <v>115</v>
      </c>
    </row>
    <row r="60" spans="1:16">
      <c r="A60" s="53" t="s">
        <v>43</v>
      </c>
      <c r="B60" s="53" t="s">
        <v>50</v>
      </c>
      <c r="C60" s="55">
        <v>498.5</v>
      </c>
      <c r="D60" s="54">
        <v>37887</v>
      </c>
      <c r="E60" s="53">
        <v>10306</v>
      </c>
    </row>
    <row r="61" spans="1:16">
      <c r="A61" s="53" t="s">
        <v>43</v>
      </c>
      <c r="B61" s="53" t="s">
        <v>45</v>
      </c>
      <c r="C61" s="55">
        <v>424</v>
      </c>
      <c r="D61" s="54">
        <v>37889</v>
      </c>
      <c r="E61" s="53">
        <v>10307</v>
      </c>
    </row>
    <row r="62" spans="1:16">
      <c r="A62" s="53" t="s">
        <v>47</v>
      </c>
      <c r="B62" s="53" t="s">
        <v>46</v>
      </c>
      <c r="C62" s="55">
        <v>88.8</v>
      </c>
      <c r="D62" s="54">
        <v>37888</v>
      </c>
      <c r="E62" s="53">
        <v>10308</v>
      </c>
    </row>
    <row r="63" spans="1:16">
      <c r="A63" s="53" t="s">
        <v>43</v>
      </c>
      <c r="B63" s="53" t="s">
        <v>42</v>
      </c>
      <c r="C63" s="55">
        <v>1762</v>
      </c>
      <c r="D63" s="54">
        <v>37917</v>
      </c>
      <c r="E63" s="53">
        <v>10309</v>
      </c>
    </row>
    <row r="64" spans="1:16">
      <c r="A64" s="53" t="s">
        <v>43</v>
      </c>
      <c r="B64" s="53" t="s">
        <v>44</v>
      </c>
      <c r="C64" s="55">
        <v>336</v>
      </c>
      <c r="D64" s="54">
        <v>37891</v>
      </c>
      <c r="E64" s="53">
        <v>10310</v>
      </c>
    </row>
    <row r="65" spans="1:5">
      <c r="A65" s="53" t="s">
        <v>43</v>
      </c>
      <c r="B65" s="53" t="s">
        <v>50</v>
      </c>
      <c r="C65" s="55">
        <v>268.8</v>
      </c>
      <c r="D65" s="54">
        <v>37890</v>
      </c>
      <c r="E65" s="53">
        <v>10311</v>
      </c>
    </row>
    <row r="66" spans="1:5">
      <c r="A66" s="53" t="s">
        <v>43</v>
      </c>
      <c r="B66" s="53" t="s">
        <v>45</v>
      </c>
      <c r="C66" s="55">
        <v>1614.8</v>
      </c>
      <c r="D66" s="54">
        <v>37897</v>
      </c>
      <c r="E66" s="53">
        <v>10312</v>
      </c>
    </row>
    <row r="67" spans="1:5">
      <c r="A67" s="53" t="s">
        <v>43</v>
      </c>
      <c r="B67" s="53" t="s">
        <v>45</v>
      </c>
      <c r="C67" s="55">
        <v>182.4</v>
      </c>
      <c r="D67" s="54">
        <v>37898</v>
      </c>
      <c r="E67" s="53">
        <v>10313</v>
      </c>
    </row>
    <row r="68" spans="1:5">
      <c r="A68" s="53" t="s">
        <v>43</v>
      </c>
      <c r="B68" s="53" t="s">
        <v>50</v>
      </c>
      <c r="C68" s="55">
        <v>2094.3000000000002</v>
      </c>
      <c r="D68" s="54">
        <v>37898</v>
      </c>
      <c r="E68" s="53">
        <v>10314</v>
      </c>
    </row>
    <row r="69" spans="1:5">
      <c r="A69" s="53" t="s">
        <v>43</v>
      </c>
      <c r="B69" s="53" t="s">
        <v>48</v>
      </c>
      <c r="C69" s="55">
        <v>516.79999999999995</v>
      </c>
      <c r="D69" s="54">
        <v>37897</v>
      </c>
      <c r="E69" s="53">
        <v>10315</v>
      </c>
    </row>
    <row r="70" spans="1:5">
      <c r="A70" s="53" t="s">
        <v>43</v>
      </c>
      <c r="B70" s="53" t="s">
        <v>50</v>
      </c>
      <c r="C70" s="55">
        <v>2835</v>
      </c>
      <c r="D70" s="54">
        <v>37902</v>
      </c>
      <c r="E70" s="53">
        <v>10316</v>
      </c>
    </row>
    <row r="71" spans="1:5">
      <c r="A71" s="53" t="s">
        <v>47</v>
      </c>
      <c r="B71" s="53" t="s">
        <v>51</v>
      </c>
      <c r="C71" s="55">
        <v>288</v>
      </c>
      <c r="D71" s="54">
        <v>37904</v>
      </c>
      <c r="E71" s="53">
        <v>10317</v>
      </c>
    </row>
    <row r="72" spans="1:5">
      <c r="A72" s="53" t="s">
        <v>43</v>
      </c>
      <c r="B72" s="53" t="s">
        <v>44</v>
      </c>
      <c r="C72" s="55">
        <v>240.4</v>
      </c>
      <c r="D72" s="54">
        <v>37898</v>
      </c>
      <c r="E72" s="53">
        <v>10318</v>
      </c>
    </row>
    <row r="73" spans="1:5">
      <c r="A73" s="53" t="s">
        <v>47</v>
      </c>
      <c r="B73" s="53" t="s">
        <v>46</v>
      </c>
      <c r="C73" s="55">
        <v>1191.2</v>
      </c>
      <c r="D73" s="54">
        <v>37905</v>
      </c>
      <c r="E73" s="53">
        <v>10319</v>
      </c>
    </row>
    <row r="74" spans="1:5">
      <c r="A74" s="53" t="s">
        <v>47</v>
      </c>
      <c r="B74" s="53" t="s">
        <v>49</v>
      </c>
      <c r="C74" s="55">
        <v>516</v>
      </c>
      <c r="D74" s="54">
        <v>37912</v>
      </c>
      <c r="E74" s="53">
        <v>10320</v>
      </c>
    </row>
    <row r="75" spans="1:5">
      <c r="A75" s="53" t="s">
        <v>43</v>
      </c>
      <c r="B75" s="53" t="s">
        <v>42</v>
      </c>
      <c r="C75" s="55">
        <v>144</v>
      </c>
      <c r="D75" s="54">
        <v>37905</v>
      </c>
      <c r="E75" s="53">
        <v>10321</v>
      </c>
    </row>
    <row r="76" spans="1:5">
      <c r="A76" s="53" t="s">
        <v>47</v>
      </c>
      <c r="B76" s="53" t="s">
        <v>46</v>
      </c>
      <c r="C76" s="55">
        <v>112</v>
      </c>
      <c r="D76" s="54">
        <v>37917</v>
      </c>
      <c r="E76" s="53">
        <v>10322</v>
      </c>
    </row>
    <row r="77" spans="1:5">
      <c r="A77" s="53" t="s">
        <v>43</v>
      </c>
      <c r="B77" s="53" t="s">
        <v>48</v>
      </c>
      <c r="C77" s="55">
        <v>164.4</v>
      </c>
      <c r="D77" s="54">
        <v>37908</v>
      </c>
      <c r="E77" s="53">
        <v>10323</v>
      </c>
    </row>
    <row r="78" spans="1:5">
      <c r="A78" s="53" t="s">
        <v>47</v>
      </c>
      <c r="B78" s="53" t="s">
        <v>52</v>
      </c>
      <c r="C78" s="55">
        <v>5275.71</v>
      </c>
      <c r="D78" s="54">
        <v>37904</v>
      </c>
      <c r="E78" s="53">
        <v>10324</v>
      </c>
    </row>
    <row r="79" spans="1:5">
      <c r="A79" s="53" t="s">
        <v>43</v>
      </c>
      <c r="B79" s="53" t="s">
        <v>50</v>
      </c>
      <c r="C79" s="55">
        <v>1497</v>
      </c>
      <c r="D79" s="54">
        <v>37908</v>
      </c>
      <c r="E79" s="53">
        <v>10325</v>
      </c>
    </row>
    <row r="80" spans="1:5">
      <c r="A80" s="53" t="s">
        <v>43</v>
      </c>
      <c r="B80" s="53" t="s">
        <v>48</v>
      </c>
      <c r="C80" s="55">
        <v>982</v>
      </c>
      <c r="D80" s="54">
        <v>37908</v>
      </c>
      <c r="E80" s="53">
        <v>10326</v>
      </c>
    </row>
    <row r="81" spans="1:5">
      <c r="A81" s="53" t="s">
        <v>43</v>
      </c>
      <c r="B81" s="53" t="s">
        <v>45</v>
      </c>
      <c r="C81" s="55">
        <v>1810</v>
      </c>
      <c r="D81" s="54">
        <v>37908</v>
      </c>
      <c r="E81" s="53">
        <v>10327</v>
      </c>
    </row>
    <row r="82" spans="1:5">
      <c r="A82" s="53" t="s">
        <v>43</v>
      </c>
      <c r="B82" s="53" t="s">
        <v>48</v>
      </c>
      <c r="C82" s="55">
        <v>1168</v>
      </c>
      <c r="D82" s="54">
        <v>37911</v>
      </c>
      <c r="E82" s="53">
        <v>10328</v>
      </c>
    </row>
    <row r="83" spans="1:5">
      <c r="A83" s="53" t="s">
        <v>43</v>
      </c>
      <c r="B83" s="53" t="s">
        <v>48</v>
      </c>
      <c r="C83" s="55">
        <v>4578.43</v>
      </c>
      <c r="D83" s="54">
        <v>37917</v>
      </c>
      <c r="E83" s="53">
        <v>10329</v>
      </c>
    </row>
    <row r="84" spans="1:5">
      <c r="A84" s="53" t="s">
        <v>43</v>
      </c>
      <c r="B84" s="53" t="s">
        <v>42</v>
      </c>
      <c r="C84" s="55">
        <v>1649</v>
      </c>
      <c r="D84" s="54">
        <v>37922</v>
      </c>
      <c r="E84" s="53">
        <v>10330</v>
      </c>
    </row>
    <row r="85" spans="1:5">
      <c r="A85" s="53" t="s">
        <v>47</v>
      </c>
      <c r="B85" s="53" t="s">
        <v>52</v>
      </c>
      <c r="C85" s="55">
        <v>88.5</v>
      </c>
      <c r="D85" s="54">
        <v>37915</v>
      </c>
      <c r="E85" s="53">
        <v>10331</v>
      </c>
    </row>
    <row r="86" spans="1:5">
      <c r="A86" s="53" t="s">
        <v>43</v>
      </c>
      <c r="B86" s="53" t="s">
        <v>42</v>
      </c>
      <c r="C86" s="55">
        <v>1786.88</v>
      </c>
      <c r="D86" s="54">
        <v>37915</v>
      </c>
      <c r="E86" s="53">
        <v>10332</v>
      </c>
    </row>
    <row r="87" spans="1:5">
      <c r="A87" s="53" t="s">
        <v>47</v>
      </c>
      <c r="B87" s="53" t="s">
        <v>49</v>
      </c>
      <c r="C87" s="55">
        <v>877.2</v>
      </c>
      <c r="D87" s="54">
        <v>37919</v>
      </c>
      <c r="E87" s="53">
        <v>10333</v>
      </c>
    </row>
    <row r="88" spans="1:5">
      <c r="A88" s="53" t="s">
        <v>43</v>
      </c>
      <c r="B88" s="53" t="s">
        <v>44</v>
      </c>
      <c r="C88" s="55">
        <v>144.80000000000001</v>
      </c>
      <c r="D88" s="54">
        <v>37922</v>
      </c>
      <c r="E88" s="53">
        <v>10334</v>
      </c>
    </row>
    <row r="89" spans="1:5">
      <c r="A89" s="53" t="s">
        <v>47</v>
      </c>
      <c r="B89" s="53" t="s">
        <v>46</v>
      </c>
      <c r="C89" s="55">
        <v>2036.16</v>
      </c>
      <c r="D89" s="54">
        <v>37918</v>
      </c>
      <c r="E89" s="53">
        <v>10335</v>
      </c>
    </row>
    <row r="90" spans="1:5">
      <c r="A90" s="53" t="s">
        <v>47</v>
      </c>
      <c r="B90" s="53" t="s">
        <v>46</v>
      </c>
      <c r="C90" s="55">
        <v>285.12</v>
      </c>
      <c r="D90" s="54">
        <v>37919</v>
      </c>
      <c r="E90" s="53">
        <v>10336</v>
      </c>
    </row>
    <row r="91" spans="1:5">
      <c r="A91" s="53" t="s">
        <v>43</v>
      </c>
      <c r="B91" s="53" t="s">
        <v>48</v>
      </c>
      <c r="C91" s="55">
        <v>2467</v>
      </c>
      <c r="D91" s="54">
        <v>37923</v>
      </c>
      <c r="E91" s="53">
        <v>10337</v>
      </c>
    </row>
    <row r="92" spans="1:5">
      <c r="A92" s="53" t="s">
        <v>43</v>
      </c>
      <c r="B92" s="53" t="s">
        <v>48</v>
      </c>
      <c r="C92" s="55">
        <v>934.5</v>
      </c>
      <c r="D92" s="54">
        <v>37923</v>
      </c>
      <c r="E92" s="53">
        <v>10338</v>
      </c>
    </row>
    <row r="93" spans="1:5">
      <c r="A93" s="53" t="s">
        <v>43</v>
      </c>
      <c r="B93" s="53" t="s">
        <v>45</v>
      </c>
      <c r="C93" s="55">
        <v>3354</v>
      </c>
      <c r="D93" s="54">
        <v>37929</v>
      </c>
      <c r="E93" s="53">
        <v>10339</v>
      </c>
    </row>
    <row r="94" spans="1:5">
      <c r="A94" s="53" t="s">
        <v>43</v>
      </c>
      <c r="B94" s="53" t="s">
        <v>50</v>
      </c>
      <c r="C94" s="55">
        <v>2436.1799999999998</v>
      </c>
      <c r="D94" s="54">
        <v>37933</v>
      </c>
      <c r="E94" s="53">
        <v>10340</v>
      </c>
    </row>
    <row r="95" spans="1:5">
      <c r="A95" s="53" t="s">
        <v>47</v>
      </c>
      <c r="B95" s="53" t="s">
        <v>46</v>
      </c>
      <c r="C95" s="55">
        <v>352.6</v>
      </c>
      <c r="D95" s="54">
        <v>37930</v>
      </c>
      <c r="E95" s="53">
        <v>10341</v>
      </c>
    </row>
    <row r="96" spans="1:5">
      <c r="A96" s="53" t="s">
        <v>43</v>
      </c>
      <c r="B96" s="53" t="s">
        <v>48</v>
      </c>
      <c r="C96" s="55">
        <v>1840.64</v>
      </c>
      <c r="D96" s="54">
        <v>37929</v>
      </c>
      <c r="E96" s="53">
        <v>10342</v>
      </c>
    </row>
    <row r="97" spans="1:5">
      <c r="A97" s="53" t="s">
        <v>43</v>
      </c>
      <c r="B97" s="53" t="s">
        <v>48</v>
      </c>
      <c r="C97" s="55">
        <v>1584</v>
      </c>
      <c r="D97" s="54">
        <v>37931</v>
      </c>
      <c r="E97" s="53">
        <v>10343</v>
      </c>
    </row>
    <row r="98" spans="1:5">
      <c r="A98" s="53" t="s">
        <v>43</v>
      </c>
      <c r="B98" s="53" t="s">
        <v>48</v>
      </c>
      <c r="C98" s="55">
        <v>2296</v>
      </c>
      <c r="D98" s="54">
        <v>37930</v>
      </c>
      <c r="E98" s="53">
        <v>10344</v>
      </c>
    </row>
    <row r="99" spans="1:5">
      <c r="A99" s="53" t="s">
        <v>43</v>
      </c>
      <c r="B99" s="53" t="s">
        <v>45</v>
      </c>
      <c r="C99" s="55">
        <v>2924.8</v>
      </c>
      <c r="D99" s="54">
        <v>37936</v>
      </c>
      <c r="E99" s="53">
        <v>10345</v>
      </c>
    </row>
    <row r="100" spans="1:5">
      <c r="A100" s="53" t="s">
        <v>43</v>
      </c>
      <c r="B100" s="53" t="s">
        <v>42</v>
      </c>
      <c r="C100" s="55">
        <v>1618.88</v>
      </c>
      <c r="D100" s="54">
        <v>37933</v>
      </c>
      <c r="E100" s="53">
        <v>10346</v>
      </c>
    </row>
    <row r="101" spans="1:5">
      <c r="A101" s="53" t="s">
        <v>43</v>
      </c>
      <c r="B101" s="53" t="s">
        <v>48</v>
      </c>
      <c r="C101" s="55">
        <v>814.42</v>
      </c>
      <c r="D101" s="54">
        <v>37933</v>
      </c>
      <c r="E101" s="53">
        <v>10347</v>
      </c>
    </row>
    <row r="102" spans="1:5">
      <c r="A102" s="53" t="s">
        <v>43</v>
      </c>
      <c r="B102" s="53" t="s">
        <v>48</v>
      </c>
      <c r="C102" s="55">
        <v>363.6</v>
      </c>
      <c r="D102" s="54">
        <v>37940</v>
      </c>
      <c r="E102" s="53">
        <v>10348</v>
      </c>
    </row>
    <row r="103" spans="1:5">
      <c r="A103" s="53" t="s">
        <v>47</v>
      </c>
      <c r="B103" s="53" t="s">
        <v>46</v>
      </c>
      <c r="C103" s="55">
        <v>141.6</v>
      </c>
      <c r="D103" s="54">
        <v>37940</v>
      </c>
      <c r="E103" s="53">
        <v>10349</v>
      </c>
    </row>
    <row r="104" spans="1:5">
      <c r="A104" s="53" t="s">
        <v>47</v>
      </c>
      <c r="B104" s="53" t="s">
        <v>51</v>
      </c>
      <c r="C104" s="55">
        <v>642.05999999999995</v>
      </c>
      <c r="D104" s="54">
        <v>37958</v>
      </c>
      <c r="E104" s="53">
        <v>10350</v>
      </c>
    </row>
    <row r="105" spans="1:5">
      <c r="A105" s="53" t="s">
        <v>43</v>
      </c>
      <c r="B105" s="53" t="s">
        <v>50</v>
      </c>
      <c r="C105" s="55">
        <v>5398.72</v>
      </c>
      <c r="D105" s="54">
        <v>37945</v>
      </c>
      <c r="E105" s="53">
        <v>10351</v>
      </c>
    </row>
    <row r="106" spans="1:5">
      <c r="A106" s="53" t="s">
        <v>43</v>
      </c>
      <c r="B106" s="53" t="s">
        <v>42</v>
      </c>
      <c r="C106" s="55">
        <v>136.30000000000001</v>
      </c>
      <c r="D106" s="54">
        <v>37943</v>
      </c>
      <c r="E106" s="53">
        <v>10352</v>
      </c>
    </row>
    <row r="107" spans="1:5">
      <c r="A107" s="53" t="s">
        <v>47</v>
      </c>
      <c r="B107" s="53" t="s">
        <v>46</v>
      </c>
      <c r="C107" s="55">
        <v>8593.2800000000007</v>
      </c>
      <c r="D107" s="54">
        <v>37950</v>
      </c>
      <c r="E107" s="53">
        <v>10353</v>
      </c>
    </row>
    <row r="108" spans="1:5">
      <c r="A108" s="53" t="s">
        <v>43</v>
      </c>
      <c r="B108" s="53" t="s">
        <v>44</v>
      </c>
      <c r="C108" s="55">
        <v>568.79999999999995</v>
      </c>
      <c r="D108" s="54">
        <v>37945</v>
      </c>
      <c r="E108" s="53">
        <v>10354</v>
      </c>
    </row>
    <row r="109" spans="1:5">
      <c r="A109" s="53" t="s">
        <v>47</v>
      </c>
      <c r="B109" s="53" t="s">
        <v>51</v>
      </c>
      <c r="C109" s="55">
        <v>480</v>
      </c>
      <c r="D109" s="54">
        <v>37945</v>
      </c>
      <c r="E109" s="53">
        <v>10355</v>
      </c>
    </row>
    <row r="110" spans="1:5">
      <c r="A110" s="53" t="s">
        <v>47</v>
      </c>
      <c r="B110" s="53" t="s">
        <v>51</v>
      </c>
      <c r="C110" s="55">
        <v>1106.4000000000001</v>
      </c>
      <c r="D110" s="54">
        <v>37952</v>
      </c>
      <c r="E110" s="53">
        <v>10356</v>
      </c>
    </row>
    <row r="111" spans="1:5">
      <c r="A111" s="53" t="s">
        <v>43</v>
      </c>
      <c r="B111" s="53" t="s">
        <v>50</v>
      </c>
      <c r="C111" s="55">
        <v>1167.68</v>
      </c>
      <c r="D111" s="54">
        <v>37957</v>
      </c>
      <c r="E111" s="53">
        <v>10357</v>
      </c>
    </row>
    <row r="112" spans="1:5">
      <c r="A112" s="53" t="s">
        <v>47</v>
      </c>
      <c r="B112" s="53" t="s">
        <v>49</v>
      </c>
      <c r="C112" s="55">
        <v>429.4</v>
      </c>
      <c r="D112" s="54">
        <v>37952</v>
      </c>
      <c r="E112" s="53">
        <v>10358</v>
      </c>
    </row>
    <row r="113" spans="1:5">
      <c r="A113" s="53" t="s">
        <v>47</v>
      </c>
      <c r="B113" s="53" t="s">
        <v>49</v>
      </c>
      <c r="C113" s="55">
        <v>3471.68</v>
      </c>
      <c r="D113" s="54">
        <v>37951</v>
      </c>
      <c r="E113" s="53">
        <v>10359</v>
      </c>
    </row>
    <row r="114" spans="1:5">
      <c r="A114" s="53" t="s">
        <v>43</v>
      </c>
      <c r="B114" s="53" t="s">
        <v>48</v>
      </c>
      <c r="C114" s="55">
        <v>7390.2</v>
      </c>
      <c r="D114" s="54">
        <v>37957</v>
      </c>
      <c r="E114" s="53">
        <v>10360</v>
      </c>
    </row>
    <row r="115" spans="1:5">
      <c r="A115" s="53" t="s">
        <v>43</v>
      </c>
      <c r="B115" s="53" t="s">
        <v>50</v>
      </c>
      <c r="C115" s="55">
        <v>2046.24</v>
      </c>
      <c r="D115" s="54">
        <v>37958</v>
      </c>
      <c r="E115" s="53">
        <v>10361</v>
      </c>
    </row>
    <row r="116" spans="1:5">
      <c r="A116" s="53" t="s">
        <v>43</v>
      </c>
      <c r="B116" s="53" t="s">
        <v>42</v>
      </c>
      <c r="C116" s="55">
        <v>1549.6</v>
      </c>
      <c r="D116" s="54">
        <v>37953</v>
      </c>
      <c r="E116" s="53">
        <v>10362</v>
      </c>
    </row>
    <row r="117" spans="1:5">
      <c r="A117" s="53" t="s">
        <v>43</v>
      </c>
      <c r="B117" s="53" t="s">
        <v>48</v>
      </c>
      <c r="C117" s="55">
        <v>447.2</v>
      </c>
      <c r="D117" s="54">
        <v>37959</v>
      </c>
      <c r="E117" s="53">
        <v>10363</v>
      </c>
    </row>
    <row r="118" spans="1:5">
      <c r="A118" s="53" t="s">
        <v>43</v>
      </c>
      <c r="B118" s="53" t="s">
        <v>50</v>
      </c>
      <c r="C118" s="55">
        <v>950</v>
      </c>
      <c r="D118" s="54">
        <v>37959</v>
      </c>
      <c r="E118" s="53">
        <v>10364</v>
      </c>
    </row>
    <row r="119" spans="1:5">
      <c r="A119" s="53" t="s">
        <v>43</v>
      </c>
      <c r="B119" s="53" t="s">
        <v>42</v>
      </c>
      <c r="C119" s="55">
        <v>403.2</v>
      </c>
      <c r="D119" s="54">
        <v>37957</v>
      </c>
      <c r="E119" s="53">
        <v>10365</v>
      </c>
    </row>
    <row r="120" spans="1:5">
      <c r="A120" s="53" t="s">
        <v>43</v>
      </c>
      <c r="B120" s="53" t="s">
        <v>44</v>
      </c>
      <c r="C120" s="55">
        <v>136</v>
      </c>
      <c r="D120" s="54">
        <v>37985</v>
      </c>
      <c r="E120" s="53">
        <v>10366</v>
      </c>
    </row>
    <row r="121" spans="1:5">
      <c r="A121" s="53" t="s">
        <v>47</v>
      </c>
      <c r="B121" s="53" t="s">
        <v>46</v>
      </c>
      <c r="C121" s="55">
        <v>834.2</v>
      </c>
      <c r="D121" s="54">
        <v>37957</v>
      </c>
      <c r="E121" s="53">
        <v>10367</v>
      </c>
    </row>
    <row r="122" spans="1:5">
      <c r="A122" s="53" t="s">
        <v>43</v>
      </c>
      <c r="B122" s="53" t="s">
        <v>45</v>
      </c>
      <c r="C122" s="55">
        <v>1689.78</v>
      </c>
      <c r="D122" s="54">
        <v>37957</v>
      </c>
      <c r="E122" s="53">
        <v>10368</v>
      </c>
    </row>
    <row r="123" spans="1:5">
      <c r="A123" s="53" t="s">
        <v>43</v>
      </c>
      <c r="B123" s="53" t="s">
        <v>44</v>
      </c>
      <c r="C123" s="55">
        <v>2390.4</v>
      </c>
      <c r="D123" s="54">
        <v>37964</v>
      </c>
      <c r="E123" s="53">
        <v>10369</v>
      </c>
    </row>
    <row r="124" spans="1:5">
      <c r="A124" s="53" t="s">
        <v>47</v>
      </c>
      <c r="B124" s="53" t="s">
        <v>51</v>
      </c>
      <c r="C124" s="55">
        <v>1117.5999999999999</v>
      </c>
      <c r="D124" s="54">
        <v>37982</v>
      </c>
      <c r="E124" s="53">
        <v>10370</v>
      </c>
    </row>
    <row r="125" spans="1:5">
      <c r="A125" s="53" t="s">
        <v>43</v>
      </c>
      <c r="B125" s="53" t="s">
        <v>50</v>
      </c>
      <c r="C125" s="55">
        <v>72.959999999999994</v>
      </c>
      <c r="D125" s="54">
        <v>37979</v>
      </c>
      <c r="E125" s="53">
        <v>10371</v>
      </c>
    </row>
    <row r="126" spans="1:5">
      <c r="A126" s="53" t="s">
        <v>47</v>
      </c>
      <c r="B126" s="53" t="s">
        <v>49</v>
      </c>
      <c r="C126" s="55">
        <v>9210.9</v>
      </c>
      <c r="D126" s="54">
        <v>37964</v>
      </c>
      <c r="E126" s="53">
        <v>10372</v>
      </c>
    </row>
    <row r="127" spans="1:5">
      <c r="A127" s="53" t="s">
        <v>43</v>
      </c>
      <c r="B127" s="53" t="s">
        <v>48</v>
      </c>
      <c r="C127" s="55">
        <v>1366.4</v>
      </c>
      <c r="D127" s="54">
        <v>37966</v>
      </c>
      <c r="E127" s="53">
        <v>10373</v>
      </c>
    </row>
    <row r="128" spans="1:5">
      <c r="A128" s="53" t="s">
        <v>43</v>
      </c>
      <c r="B128" s="53" t="s">
        <v>50</v>
      </c>
      <c r="C128" s="55">
        <v>459</v>
      </c>
      <c r="D128" s="54">
        <v>37964</v>
      </c>
      <c r="E128" s="53">
        <v>10374</v>
      </c>
    </row>
    <row r="129" spans="1:5">
      <c r="A129" s="53" t="s">
        <v>43</v>
      </c>
      <c r="B129" s="53" t="s">
        <v>42</v>
      </c>
      <c r="C129" s="55">
        <v>338</v>
      </c>
      <c r="D129" s="54">
        <v>37964</v>
      </c>
      <c r="E129" s="53">
        <v>10375</v>
      </c>
    </row>
    <row r="130" spans="1:5">
      <c r="A130" s="53" t="s">
        <v>43</v>
      </c>
      <c r="B130" s="53" t="s">
        <v>50</v>
      </c>
      <c r="C130" s="55">
        <v>399</v>
      </c>
      <c r="D130" s="54">
        <v>37968</v>
      </c>
      <c r="E130" s="53">
        <v>10376</v>
      </c>
    </row>
    <row r="131" spans="1:5">
      <c r="A131" s="53" t="s">
        <v>43</v>
      </c>
      <c r="B131" s="53" t="s">
        <v>50</v>
      </c>
      <c r="C131" s="55">
        <v>863.6</v>
      </c>
      <c r="D131" s="54">
        <v>37968</v>
      </c>
      <c r="E131" s="53">
        <v>10377</v>
      </c>
    </row>
    <row r="132" spans="1:5">
      <c r="A132" s="53" t="s">
        <v>47</v>
      </c>
      <c r="B132" s="53" t="s">
        <v>49</v>
      </c>
      <c r="C132" s="55">
        <v>103.2</v>
      </c>
      <c r="D132" s="54">
        <v>37974</v>
      </c>
      <c r="E132" s="53">
        <v>10378</v>
      </c>
    </row>
    <row r="133" spans="1:5">
      <c r="A133" s="53" t="s">
        <v>43</v>
      </c>
      <c r="B133" s="53" t="s">
        <v>45</v>
      </c>
      <c r="C133" s="55">
        <v>863.28</v>
      </c>
      <c r="D133" s="54">
        <v>37968</v>
      </c>
      <c r="E133" s="53">
        <v>10379</v>
      </c>
    </row>
    <row r="134" spans="1:5">
      <c r="A134" s="53" t="s">
        <v>43</v>
      </c>
      <c r="B134" s="53" t="s">
        <v>44</v>
      </c>
      <c r="C134" s="55">
        <v>1313.82</v>
      </c>
      <c r="D134" s="54">
        <v>38002</v>
      </c>
      <c r="E134" s="53">
        <v>10380</v>
      </c>
    </row>
    <row r="135" spans="1:5">
      <c r="A135" s="53" t="s">
        <v>43</v>
      </c>
      <c r="B135" s="53" t="s">
        <v>42</v>
      </c>
      <c r="C135" s="55">
        <v>112</v>
      </c>
      <c r="D135" s="54">
        <v>37968</v>
      </c>
      <c r="E135" s="53">
        <v>10381</v>
      </c>
    </row>
    <row r="136" spans="1:5">
      <c r="A136" s="53" t="s">
        <v>43</v>
      </c>
      <c r="B136" s="53" t="s">
        <v>48</v>
      </c>
      <c r="C136" s="55">
        <v>2900</v>
      </c>
      <c r="D136" s="54">
        <v>37971</v>
      </c>
      <c r="E136" s="53">
        <v>10382</v>
      </c>
    </row>
    <row r="137" spans="1:5">
      <c r="A137" s="53" t="s">
        <v>43</v>
      </c>
      <c r="B137" s="53" t="s">
        <v>44</v>
      </c>
      <c r="C137" s="55">
        <v>899</v>
      </c>
      <c r="D137" s="54">
        <v>37973</v>
      </c>
      <c r="E137" s="53">
        <v>10383</v>
      </c>
    </row>
    <row r="138" spans="1:5">
      <c r="A138" s="53" t="s">
        <v>43</v>
      </c>
      <c r="B138" s="53" t="s">
        <v>42</v>
      </c>
      <c r="C138" s="55">
        <v>2222.4</v>
      </c>
      <c r="D138" s="54">
        <v>37975</v>
      </c>
      <c r="E138" s="53">
        <v>10384</v>
      </c>
    </row>
    <row r="139" spans="1:5">
      <c r="A139" s="53" t="s">
        <v>43</v>
      </c>
      <c r="B139" s="53" t="s">
        <v>50</v>
      </c>
      <c r="C139" s="55">
        <v>691.2</v>
      </c>
      <c r="D139" s="54">
        <v>37978</v>
      </c>
      <c r="E139" s="53">
        <v>10385</v>
      </c>
    </row>
    <row r="140" spans="1:5">
      <c r="A140" s="53" t="s">
        <v>47</v>
      </c>
      <c r="B140" s="53" t="s">
        <v>52</v>
      </c>
      <c r="C140" s="55">
        <v>166</v>
      </c>
      <c r="D140" s="54">
        <v>37980</v>
      </c>
      <c r="E140" s="53">
        <v>10386</v>
      </c>
    </row>
    <row r="141" spans="1:5">
      <c r="A141" s="53" t="s">
        <v>43</v>
      </c>
      <c r="B141" s="53" t="s">
        <v>50</v>
      </c>
      <c r="C141" s="55">
        <v>1058.4000000000001</v>
      </c>
      <c r="D141" s="54">
        <v>37975</v>
      </c>
      <c r="E141" s="53">
        <v>10387</v>
      </c>
    </row>
    <row r="142" spans="1:5">
      <c r="A142" s="53" t="s">
        <v>43</v>
      </c>
      <c r="B142" s="53" t="s">
        <v>45</v>
      </c>
      <c r="C142" s="55">
        <v>1228.8</v>
      </c>
      <c r="D142" s="54">
        <v>37975</v>
      </c>
      <c r="E142" s="53">
        <v>10388</v>
      </c>
    </row>
    <row r="143" spans="1:5">
      <c r="A143" s="53" t="s">
        <v>43</v>
      </c>
      <c r="B143" s="53" t="s">
        <v>48</v>
      </c>
      <c r="C143" s="55">
        <v>1832.8</v>
      </c>
      <c r="D143" s="54">
        <v>37979</v>
      </c>
      <c r="E143" s="53">
        <v>10389</v>
      </c>
    </row>
    <row r="144" spans="1:5">
      <c r="A144" s="53" t="s">
        <v>47</v>
      </c>
      <c r="B144" s="53" t="s">
        <v>51</v>
      </c>
      <c r="C144" s="55">
        <v>2090.88</v>
      </c>
      <c r="D144" s="54">
        <v>37981</v>
      </c>
      <c r="E144" s="53">
        <v>10390</v>
      </c>
    </row>
    <row r="145" spans="1:5">
      <c r="A145" s="53" t="s">
        <v>43</v>
      </c>
      <c r="B145" s="53" t="s">
        <v>42</v>
      </c>
      <c r="C145" s="55">
        <v>86.4</v>
      </c>
      <c r="D145" s="54">
        <v>37986</v>
      </c>
      <c r="E145" s="53">
        <v>10391</v>
      </c>
    </row>
    <row r="146" spans="1:5">
      <c r="A146" s="53" t="s">
        <v>43</v>
      </c>
      <c r="B146" s="53" t="s">
        <v>45</v>
      </c>
      <c r="C146" s="55">
        <v>1440</v>
      </c>
      <c r="D146" s="54">
        <v>37987</v>
      </c>
      <c r="E146" s="53">
        <v>10392</v>
      </c>
    </row>
    <row r="147" spans="1:5">
      <c r="A147" s="53" t="s">
        <v>43</v>
      </c>
      <c r="B147" s="53" t="s">
        <v>50</v>
      </c>
      <c r="C147" s="55">
        <v>2556.9499999999998</v>
      </c>
      <c r="D147" s="54">
        <v>37989</v>
      </c>
      <c r="E147" s="53">
        <v>10393</v>
      </c>
    </row>
    <row r="148" spans="1:5">
      <c r="A148" s="53" t="s">
        <v>43</v>
      </c>
      <c r="B148" s="53" t="s">
        <v>50</v>
      </c>
      <c r="C148" s="55">
        <v>442</v>
      </c>
      <c r="D148" s="54">
        <v>37989</v>
      </c>
      <c r="E148" s="53">
        <v>10394</v>
      </c>
    </row>
    <row r="149" spans="1:5">
      <c r="A149" s="53" t="s">
        <v>47</v>
      </c>
      <c r="B149" s="53" t="s">
        <v>51</v>
      </c>
      <c r="C149" s="55">
        <v>2122.92</v>
      </c>
      <c r="D149" s="54">
        <v>37989</v>
      </c>
      <c r="E149" s="53">
        <v>10395</v>
      </c>
    </row>
    <row r="150" spans="1:5">
      <c r="A150" s="53" t="s">
        <v>43</v>
      </c>
      <c r="B150" s="53" t="s">
        <v>50</v>
      </c>
      <c r="C150" s="55">
        <v>1903.8</v>
      </c>
      <c r="D150" s="54">
        <v>37992</v>
      </c>
      <c r="E150" s="53">
        <v>10396</v>
      </c>
    </row>
    <row r="151" spans="1:5">
      <c r="A151" s="53" t="s">
        <v>47</v>
      </c>
      <c r="B151" s="53" t="s">
        <v>49</v>
      </c>
      <c r="C151" s="55">
        <v>716.72</v>
      </c>
      <c r="D151" s="54">
        <v>37988</v>
      </c>
      <c r="E151" s="53">
        <v>10397</v>
      </c>
    </row>
    <row r="152" spans="1:5">
      <c r="A152" s="53" t="s">
        <v>43</v>
      </c>
      <c r="B152" s="53" t="s">
        <v>45</v>
      </c>
      <c r="C152" s="55">
        <v>2505.6</v>
      </c>
      <c r="D152" s="54">
        <v>37995</v>
      </c>
      <c r="E152" s="53">
        <v>10398</v>
      </c>
    </row>
    <row r="153" spans="1:5">
      <c r="A153" s="53" t="s">
        <v>43</v>
      </c>
      <c r="B153" s="53" t="s">
        <v>44</v>
      </c>
      <c r="C153" s="55">
        <v>1765.6</v>
      </c>
      <c r="D153" s="54">
        <v>37994</v>
      </c>
      <c r="E153" s="53">
        <v>10399</v>
      </c>
    </row>
    <row r="154" spans="1:5">
      <c r="A154" s="53" t="s">
        <v>43</v>
      </c>
      <c r="B154" s="53" t="s">
        <v>50</v>
      </c>
      <c r="C154" s="55">
        <v>3063</v>
      </c>
      <c r="D154" s="54">
        <v>38002</v>
      </c>
      <c r="E154" s="53">
        <v>10400</v>
      </c>
    </row>
    <row r="155" spans="1:5">
      <c r="A155" s="53" t="s">
        <v>43</v>
      </c>
      <c r="B155" s="53" t="s">
        <v>50</v>
      </c>
      <c r="C155" s="55">
        <v>3868.6</v>
      </c>
      <c r="D155" s="54">
        <v>37996</v>
      </c>
      <c r="E155" s="53">
        <v>10401</v>
      </c>
    </row>
    <row r="156" spans="1:5">
      <c r="A156" s="53" t="s">
        <v>43</v>
      </c>
      <c r="B156" s="53" t="s">
        <v>44</v>
      </c>
      <c r="C156" s="55">
        <v>2713.5</v>
      </c>
      <c r="D156" s="54">
        <v>37996</v>
      </c>
      <c r="E156" s="53">
        <v>10402</v>
      </c>
    </row>
    <row r="157" spans="1:5">
      <c r="A157" s="53" t="s">
        <v>43</v>
      </c>
      <c r="B157" s="53" t="s">
        <v>48</v>
      </c>
      <c r="C157" s="55">
        <v>855.01</v>
      </c>
      <c r="D157" s="54">
        <v>37995</v>
      </c>
      <c r="E157" s="53">
        <v>10403</v>
      </c>
    </row>
    <row r="158" spans="1:5">
      <c r="A158" s="53" t="s">
        <v>43</v>
      </c>
      <c r="B158" s="53" t="s">
        <v>45</v>
      </c>
      <c r="C158" s="55">
        <v>1591.25</v>
      </c>
      <c r="D158" s="54">
        <v>37994</v>
      </c>
      <c r="E158" s="53">
        <v>10404</v>
      </c>
    </row>
    <row r="159" spans="1:5">
      <c r="A159" s="53" t="s">
        <v>43</v>
      </c>
      <c r="B159" s="53" t="s">
        <v>50</v>
      </c>
      <c r="C159" s="55">
        <v>400</v>
      </c>
      <c r="D159" s="54">
        <v>38008</v>
      </c>
      <c r="E159" s="53">
        <v>10405</v>
      </c>
    </row>
    <row r="160" spans="1:5">
      <c r="A160" s="53" t="s">
        <v>47</v>
      </c>
      <c r="B160" s="53" t="s">
        <v>46</v>
      </c>
      <c r="C160" s="55">
        <v>1830.78</v>
      </c>
      <c r="D160" s="54">
        <v>37999</v>
      </c>
      <c r="E160" s="53">
        <v>10406</v>
      </c>
    </row>
    <row r="161" spans="1:5">
      <c r="A161" s="53" t="s">
        <v>43</v>
      </c>
      <c r="B161" s="53" t="s">
        <v>45</v>
      </c>
      <c r="C161" s="55">
        <v>1194</v>
      </c>
      <c r="D161" s="54">
        <v>38016</v>
      </c>
      <c r="E161" s="53">
        <v>10407</v>
      </c>
    </row>
    <row r="162" spans="1:5">
      <c r="A162" s="53" t="s">
        <v>43</v>
      </c>
      <c r="B162" s="53" t="s">
        <v>44</v>
      </c>
      <c r="C162" s="55">
        <v>1622.4</v>
      </c>
      <c r="D162" s="54">
        <v>38000</v>
      </c>
      <c r="E162" s="53">
        <v>10408</v>
      </c>
    </row>
    <row r="163" spans="1:5">
      <c r="A163" s="53" t="s">
        <v>43</v>
      </c>
      <c r="B163" s="53" t="s">
        <v>42</v>
      </c>
      <c r="C163" s="55">
        <v>319.2</v>
      </c>
      <c r="D163" s="54">
        <v>38000</v>
      </c>
      <c r="E163" s="53">
        <v>10409</v>
      </c>
    </row>
    <row r="164" spans="1:5">
      <c r="A164" s="53" t="s">
        <v>43</v>
      </c>
      <c r="B164" s="53" t="s">
        <v>42</v>
      </c>
      <c r="C164" s="55">
        <v>802</v>
      </c>
      <c r="D164" s="54">
        <v>38001</v>
      </c>
      <c r="E164" s="53">
        <v>10410</v>
      </c>
    </row>
    <row r="165" spans="1:5">
      <c r="A165" s="53" t="s">
        <v>47</v>
      </c>
      <c r="B165" s="53" t="s">
        <v>52</v>
      </c>
      <c r="C165" s="55">
        <v>966.8</v>
      </c>
      <c r="D165" s="54">
        <v>38007</v>
      </c>
      <c r="E165" s="53">
        <v>10411</v>
      </c>
    </row>
    <row r="166" spans="1:5">
      <c r="A166" s="53" t="s">
        <v>43</v>
      </c>
      <c r="B166" s="53" t="s">
        <v>44</v>
      </c>
      <c r="C166" s="55">
        <v>334.8</v>
      </c>
      <c r="D166" s="54">
        <v>38001</v>
      </c>
      <c r="E166" s="53">
        <v>10412</v>
      </c>
    </row>
    <row r="167" spans="1:5">
      <c r="A167" s="53" t="s">
        <v>43</v>
      </c>
      <c r="B167" s="53" t="s">
        <v>42</v>
      </c>
      <c r="C167" s="55">
        <v>2123.1999999999998</v>
      </c>
      <c r="D167" s="54">
        <v>38002</v>
      </c>
      <c r="E167" s="53">
        <v>10413</v>
      </c>
    </row>
    <row r="168" spans="1:5">
      <c r="A168" s="53" t="s">
        <v>43</v>
      </c>
      <c r="B168" s="53" t="s">
        <v>45</v>
      </c>
      <c r="C168" s="55">
        <v>224.83</v>
      </c>
      <c r="D168" s="54">
        <v>38003</v>
      </c>
      <c r="E168" s="53">
        <v>10414</v>
      </c>
    </row>
    <row r="169" spans="1:5">
      <c r="A169" s="53" t="s">
        <v>43</v>
      </c>
      <c r="B169" s="53" t="s">
        <v>42</v>
      </c>
      <c r="C169" s="55">
        <v>102.4</v>
      </c>
      <c r="D169" s="54">
        <v>38010</v>
      </c>
      <c r="E169" s="53">
        <v>10415</v>
      </c>
    </row>
    <row r="170" spans="1:5">
      <c r="A170" s="53" t="s">
        <v>43</v>
      </c>
      <c r="B170" s="53" t="s">
        <v>44</v>
      </c>
      <c r="C170" s="55">
        <v>720</v>
      </c>
      <c r="D170" s="54">
        <v>38013</v>
      </c>
      <c r="E170" s="53">
        <v>10416</v>
      </c>
    </row>
    <row r="171" spans="1:5">
      <c r="A171" s="53" t="s">
        <v>43</v>
      </c>
      <c r="B171" s="53" t="s">
        <v>48</v>
      </c>
      <c r="C171" s="55">
        <v>11188.4</v>
      </c>
      <c r="D171" s="54">
        <v>38014</v>
      </c>
      <c r="E171" s="53">
        <v>10417</v>
      </c>
    </row>
    <row r="172" spans="1:5">
      <c r="A172" s="53" t="s">
        <v>43</v>
      </c>
      <c r="B172" s="53" t="s">
        <v>48</v>
      </c>
      <c r="C172" s="55">
        <v>1814.8</v>
      </c>
      <c r="D172" s="54">
        <v>38010</v>
      </c>
      <c r="E172" s="53">
        <v>10418</v>
      </c>
    </row>
    <row r="173" spans="1:5">
      <c r="A173" s="53" t="s">
        <v>43</v>
      </c>
      <c r="B173" s="53" t="s">
        <v>48</v>
      </c>
      <c r="C173" s="55">
        <v>2097.6</v>
      </c>
      <c r="D173" s="54">
        <v>38016</v>
      </c>
      <c r="E173" s="53">
        <v>10419</v>
      </c>
    </row>
    <row r="174" spans="1:5">
      <c r="A174" s="53" t="s">
        <v>43</v>
      </c>
      <c r="B174" s="53" t="s">
        <v>42</v>
      </c>
      <c r="C174" s="55">
        <v>1707.84</v>
      </c>
      <c r="D174" s="54">
        <v>38013</v>
      </c>
      <c r="E174" s="53">
        <v>10420</v>
      </c>
    </row>
    <row r="175" spans="1:5">
      <c r="A175" s="53" t="s">
        <v>43</v>
      </c>
      <c r="B175" s="53" t="s">
        <v>44</v>
      </c>
      <c r="C175" s="55">
        <v>1194.27</v>
      </c>
      <c r="D175" s="54">
        <v>38013</v>
      </c>
      <c r="E175" s="53">
        <v>10421</v>
      </c>
    </row>
    <row r="176" spans="1:5">
      <c r="A176" s="53" t="s">
        <v>43</v>
      </c>
      <c r="B176" s="53" t="s">
        <v>45</v>
      </c>
      <c r="C176" s="55">
        <v>49.8</v>
      </c>
      <c r="D176" s="54">
        <v>38017</v>
      </c>
      <c r="E176" s="53">
        <v>10422</v>
      </c>
    </row>
    <row r="177" spans="1:5">
      <c r="A177" s="53" t="s">
        <v>47</v>
      </c>
      <c r="B177" s="53" t="s">
        <v>51</v>
      </c>
      <c r="C177" s="55">
        <v>1020</v>
      </c>
      <c r="D177" s="54">
        <v>38041</v>
      </c>
      <c r="E177" s="53">
        <v>10423</v>
      </c>
    </row>
    <row r="178" spans="1:5">
      <c r="A178" s="53" t="s">
        <v>47</v>
      </c>
      <c r="B178" s="53" t="s">
        <v>46</v>
      </c>
      <c r="C178" s="55">
        <v>9194.56</v>
      </c>
      <c r="D178" s="54">
        <v>38013</v>
      </c>
      <c r="E178" s="53">
        <v>10424</v>
      </c>
    </row>
    <row r="179" spans="1:5">
      <c r="A179" s="53" t="s">
        <v>47</v>
      </c>
      <c r="B179" s="53" t="s">
        <v>51</v>
      </c>
      <c r="C179" s="55">
        <v>360</v>
      </c>
      <c r="D179" s="54">
        <v>38031</v>
      </c>
      <c r="E179" s="53">
        <v>10425</v>
      </c>
    </row>
    <row r="180" spans="1:5">
      <c r="A180" s="53" t="s">
        <v>43</v>
      </c>
      <c r="B180" s="53" t="s">
        <v>48</v>
      </c>
      <c r="C180" s="55">
        <v>338.2</v>
      </c>
      <c r="D180" s="54">
        <v>38023</v>
      </c>
      <c r="E180" s="53">
        <v>10426</v>
      </c>
    </row>
    <row r="181" spans="1:5">
      <c r="A181" s="53" t="s">
        <v>43</v>
      </c>
      <c r="B181" s="53" t="s">
        <v>48</v>
      </c>
      <c r="C181" s="55">
        <v>651</v>
      </c>
      <c r="D181" s="54">
        <v>38049</v>
      </c>
      <c r="E181" s="53">
        <v>10427</v>
      </c>
    </row>
    <row r="182" spans="1:5">
      <c r="A182" s="53" t="s">
        <v>47</v>
      </c>
      <c r="B182" s="53" t="s">
        <v>46</v>
      </c>
      <c r="C182" s="55">
        <v>192</v>
      </c>
      <c r="D182" s="54">
        <v>38021</v>
      </c>
      <c r="E182" s="53">
        <v>10428</v>
      </c>
    </row>
    <row r="183" spans="1:5">
      <c r="A183" s="53" t="s">
        <v>43</v>
      </c>
      <c r="B183" s="53" t="s">
        <v>42</v>
      </c>
      <c r="C183" s="55">
        <v>1441.37</v>
      </c>
      <c r="D183" s="54">
        <v>38024</v>
      </c>
      <c r="E183" s="53">
        <v>10429</v>
      </c>
    </row>
    <row r="184" spans="1:5">
      <c r="A184" s="53" t="s">
        <v>43</v>
      </c>
      <c r="B184" s="53" t="s">
        <v>48</v>
      </c>
      <c r="C184" s="55">
        <v>4899.2</v>
      </c>
      <c r="D184" s="54">
        <v>38020</v>
      </c>
      <c r="E184" s="53">
        <v>10430</v>
      </c>
    </row>
    <row r="185" spans="1:5">
      <c r="A185" s="53" t="s">
        <v>43</v>
      </c>
      <c r="B185" s="53" t="s">
        <v>48</v>
      </c>
      <c r="C185" s="55">
        <v>1892.25</v>
      </c>
      <c r="D185" s="54">
        <v>38024</v>
      </c>
      <c r="E185" s="53">
        <v>10431</v>
      </c>
    </row>
    <row r="186" spans="1:5">
      <c r="A186" s="53" t="s">
        <v>43</v>
      </c>
      <c r="B186" s="53" t="s">
        <v>42</v>
      </c>
      <c r="C186" s="55">
        <v>485</v>
      </c>
      <c r="D186" s="54">
        <v>38024</v>
      </c>
      <c r="E186" s="53">
        <v>10432</v>
      </c>
    </row>
    <row r="187" spans="1:5">
      <c r="A187" s="53" t="s">
        <v>43</v>
      </c>
      <c r="B187" s="53" t="s">
        <v>42</v>
      </c>
      <c r="C187" s="55">
        <v>851.2</v>
      </c>
      <c r="D187" s="54">
        <v>38050</v>
      </c>
      <c r="E187" s="53">
        <v>10433</v>
      </c>
    </row>
    <row r="188" spans="1:5">
      <c r="A188" s="53" t="s">
        <v>43</v>
      </c>
      <c r="B188" s="53" t="s">
        <v>42</v>
      </c>
      <c r="C188" s="55">
        <v>321.12</v>
      </c>
      <c r="D188" s="54">
        <v>38030</v>
      </c>
      <c r="E188" s="53">
        <v>10434</v>
      </c>
    </row>
    <row r="189" spans="1:5">
      <c r="A189" s="53" t="s">
        <v>43</v>
      </c>
      <c r="B189" s="53" t="s">
        <v>44</v>
      </c>
      <c r="C189" s="55">
        <v>631.6</v>
      </c>
      <c r="D189" s="54">
        <v>38024</v>
      </c>
      <c r="E189" s="53">
        <v>10435</v>
      </c>
    </row>
    <row r="190" spans="1:5">
      <c r="A190" s="53" t="s">
        <v>43</v>
      </c>
      <c r="B190" s="53" t="s">
        <v>42</v>
      </c>
      <c r="C190" s="55">
        <v>1994.52</v>
      </c>
      <c r="D190" s="54">
        <v>38028</v>
      </c>
      <c r="E190" s="53">
        <v>10436</v>
      </c>
    </row>
    <row r="191" spans="1:5">
      <c r="A191" s="53" t="s">
        <v>43</v>
      </c>
      <c r="B191" s="53" t="s">
        <v>44</v>
      </c>
      <c r="C191" s="55">
        <v>393</v>
      </c>
      <c r="D191" s="54">
        <v>38029</v>
      </c>
      <c r="E191" s="53">
        <v>10437</v>
      </c>
    </row>
    <row r="192" spans="1:5">
      <c r="A192" s="53" t="s">
        <v>43</v>
      </c>
      <c r="B192" s="53" t="s">
        <v>42</v>
      </c>
      <c r="C192" s="55">
        <v>454</v>
      </c>
      <c r="D192" s="54">
        <v>38031</v>
      </c>
      <c r="E192" s="53">
        <v>10438</v>
      </c>
    </row>
    <row r="193" spans="1:5">
      <c r="A193" s="53" t="s">
        <v>47</v>
      </c>
      <c r="B193" s="53" t="s">
        <v>51</v>
      </c>
      <c r="C193" s="55">
        <v>1078</v>
      </c>
      <c r="D193" s="54">
        <v>38027</v>
      </c>
      <c r="E193" s="53">
        <v>10439</v>
      </c>
    </row>
    <row r="194" spans="1:5">
      <c r="A194" s="53" t="s">
        <v>43</v>
      </c>
      <c r="B194" s="53" t="s">
        <v>48</v>
      </c>
      <c r="C194" s="55">
        <v>4924.13</v>
      </c>
      <c r="D194" s="54">
        <v>38045</v>
      </c>
      <c r="E194" s="53">
        <v>10440</v>
      </c>
    </row>
    <row r="195" spans="1:5">
      <c r="A195" s="53" t="s">
        <v>43</v>
      </c>
      <c r="B195" s="53" t="s">
        <v>42</v>
      </c>
      <c r="C195" s="55">
        <v>1755</v>
      </c>
      <c r="D195" s="54">
        <v>38060</v>
      </c>
      <c r="E195" s="53">
        <v>10441</v>
      </c>
    </row>
    <row r="196" spans="1:5">
      <c r="A196" s="53" t="s">
        <v>43</v>
      </c>
      <c r="B196" s="53" t="s">
        <v>42</v>
      </c>
      <c r="C196" s="55">
        <v>1792</v>
      </c>
      <c r="D196" s="54">
        <v>38035</v>
      </c>
      <c r="E196" s="53">
        <v>10442</v>
      </c>
    </row>
    <row r="197" spans="1:5">
      <c r="A197" s="53" t="s">
        <v>43</v>
      </c>
      <c r="B197" s="53" t="s">
        <v>44</v>
      </c>
      <c r="C197" s="55">
        <v>517.44000000000005</v>
      </c>
      <c r="D197" s="54">
        <v>38031</v>
      </c>
      <c r="E197" s="53">
        <v>10443</v>
      </c>
    </row>
    <row r="198" spans="1:5">
      <c r="A198" s="53" t="s">
        <v>43</v>
      </c>
      <c r="B198" s="53" t="s">
        <v>42</v>
      </c>
      <c r="C198" s="55">
        <v>1031.7</v>
      </c>
      <c r="D198" s="54">
        <v>38038</v>
      </c>
      <c r="E198" s="53">
        <v>10444</v>
      </c>
    </row>
    <row r="199" spans="1:5">
      <c r="A199" s="53" t="s">
        <v>43</v>
      </c>
      <c r="B199" s="53" t="s">
        <v>42</v>
      </c>
      <c r="C199" s="55">
        <v>174.9</v>
      </c>
      <c r="D199" s="54">
        <v>38037</v>
      </c>
      <c r="E199" s="53">
        <v>10445</v>
      </c>
    </row>
    <row r="200" spans="1:5">
      <c r="A200" s="53" t="s">
        <v>47</v>
      </c>
      <c r="B200" s="53" t="s">
        <v>51</v>
      </c>
      <c r="C200" s="55">
        <v>246.24</v>
      </c>
      <c r="D200" s="54">
        <v>38036</v>
      </c>
      <c r="E200" s="53">
        <v>10446</v>
      </c>
    </row>
    <row r="201" spans="1:5">
      <c r="A201" s="53" t="s">
        <v>43</v>
      </c>
      <c r="B201" s="53" t="s">
        <v>48</v>
      </c>
      <c r="C201" s="55">
        <v>914.4</v>
      </c>
      <c r="D201" s="54">
        <v>38053</v>
      </c>
      <c r="E201" s="53">
        <v>10447</v>
      </c>
    </row>
    <row r="202" spans="1:5">
      <c r="A202" s="53" t="s">
        <v>43</v>
      </c>
      <c r="B202" s="53" t="s">
        <v>48</v>
      </c>
      <c r="C202" s="55">
        <v>443.4</v>
      </c>
      <c r="D202" s="54">
        <v>38041</v>
      </c>
      <c r="E202" s="53">
        <v>10448</v>
      </c>
    </row>
    <row r="203" spans="1:5">
      <c r="A203" s="53" t="s">
        <v>43</v>
      </c>
      <c r="B203" s="53" t="s">
        <v>42</v>
      </c>
      <c r="C203" s="55">
        <v>1838.2</v>
      </c>
      <c r="D203" s="54">
        <v>38044</v>
      </c>
      <c r="E203" s="53">
        <v>10449</v>
      </c>
    </row>
    <row r="204" spans="1:5">
      <c r="A204" s="53" t="s">
        <v>43</v>
      </c>
      <c r="B204" s="53" t="s">
        <v>44</v>
      </c>
      <c r="C204" s="55">
        <v>425.12</v>
      </c>
      <c r="D204" s="54">
        <v>38057</v>
      </c>
      <c r="E204" s="53">
        <v>10450</v>
      </c>
    </row>
    <row r="205" spans="1:5">
      <c r="A205" s="53" t="s">
        <v>43</v>
      </c>
      <c r="B205" s="53" t="s">
        <v>48</v>
      </c>
      <c r="C205" s="55">
        <v>3849.66</v>
      </c>
      <c r="D205" s="54">
        <v>38058</v>
      </c>
      <c r="E205" s="53">
        <v>10451</v>
      </c>
    </row>
    <row r="206" spans="1:5">
      <c r="A206" s="53" t="s">
        <v>43</v>
      </c>
      <c r="B206" s="53" t="s">
        <v>44</v>
      </c>
      <c r="C206" s="55">
        <v>2018.5</v>
      </c>
      <c r="D206" s="54">
        <v>38043</v>
      </c>
      <c r="E206" s="53">
        <v>10452</v>
      </c>
    </row>
    <row r="207" spans="1:5">
      <c r="A207" s="53" t="s">
        <v>43</v>
      </c>
      <c r="B207" s="53" t="s">
        <v>50</v>
      </c>
      <c r="C207" s="55">
        <v>407.7</v>
      </c>
      <c r="D207" s="54">
        <v>38043</v>
      </c>
      <c r="E207" s="53">
        <v>10453</v>
      </c>
    </row>
    <row r="208" spans="1:5">
      <c r="A208" s="53" t="s">
        <v>43</v>
      </c>
      <c r="B208" s="53" t="s">
        <v>48</v>
      </c>
      <c r="C208" s="55">
        <v>331.2</v>
      </c>
      <c r="D208" s="54">
        <v>38042</v>
      </c>
      <c r="E208" s="53">
        <v>10454</v>
      </c>
    </row>
    <row r="209" spans="1:5">
      <c r="A209" s="53" t="s">
        <v>43</v>
      </c>
      <c r="B209" s="53" t="s">
        <v>44</v>
      </c>
      <c r="C209" s="55">
        <v>2684</v>
      </c>
      <c r="D209" s="54">
        <v>38049</v>
      </c>
      <c r="E209" s="53">
        <v>10455</v>
      </c>
    </row>
    <row r="210" spans="1:5">
      <c r="A210" s="53" t="s">
        <v>43</v>
      </c>
      <c r="B210" s="53" t="s">
        <v>44</v>
      </c>
      <c r="C210" s="55">
        <v>557.6</v>
      </c>
      <c r="D210" s="54">
        <v>38045</v>
      </c>
      <c r="E210" s="53">
        <v>10456</v>
      </c>
    </row>
    <row r="211" spans="1:5">
      <c r="A211" s="53" t="s">
        <v>43</v>
      </c>
      <c r="B211" s="53" t="s">
        <v>45</v>
      </c>
      <c r="C211" s="55">
        <v>1584</v>
      </c>
      <c r="D211" s="54">
        <v>38049</v>
      </c>
      <c r="E211" s="53">
        <v>10457</v>
      </c>
    </row>
    <row r="212" spans="1:5">
      <c r="A212" s="53" t="s">
        <v>47</v>
      </c>
      <c r="B212" s="53" t="s">
        <v>46</v>
      </c>
      <c r="C212" s="55">
        <v>3891</v>
      </c>
      <c r="D212" s="54">
        <v>38050</v>
      </c>
      <c r="E212" s="53">
        <v>10458</v>
      </c>
    </row>
    <row r="213" spans="1:5">
      <c r="A213" s="53" t="s">
        <v>43</v>
      </c>
      <c r="B213" s="53" t="s">
        <v>48</v>
      </c>
      <c r="C213" s="55">
        <v>1659.2</v>
      </c>
      <c r="D213" s="54">
        <v>38045</v>
      </c>
      <c r="E213" s="53">
        <v>10459</v>
      </c>
    </row>
    <row r="214" spans="1:5">
      <c r="A214" s="53" t="s">
        <v>43</v>
      </c>
      <c r="B214" s="53" t="s">
        <v>44</v>
      </c>
      <c r="C214" s="55">
        <v>176.1</v>
      </c>
      <c r="D214" s="54">
        <v>38049</v>
      </c>
      <c r="E214" s="53">
        <v>10460</v>
      </c>
    </row>
    <row r="215" spans="1:5">
      <c r="A215" s="53" t="s">
        <v>43</v>
      </c>
      <c r="B215" s="53" t="s">
        <v>50</v>
      </c>
      <c r="C215" s="55">
        <v>1538.7</v>
      </c>
      <c r="D215" s="54">
        <v>38051</v>
      </c>
      <c r="E215" s="53">
        <v>10461</v>
      </c>
    </row>
    <row r="216" spans="1:5">
      <c r="A216" s="53" t="s">
        <v>43</v>
      </c>
      <c r="B216" s="53" t="s">
        <v>45</v>
      </c>
      <c r="C216" s="55">
        <v>156</v>
      </c>
      <c r="D216" s="54">
        <v>38064</v>
      </c>
      <c r="E216" s="53">
        <v>10462</v>
      </c>
    </row>
    <row r="217" spans="1:5">
      <c r="A217" s="53" t="s">
        <v>47</v>
      </c>
      <c r="B217" s="53" t="s">
        <v>49</v>
      </c>
      <c r="C217" s="55">
        <v>713.3</v>
      </c>
      <c r="D217" s="54">
        <v>38052</v>
      </c>
      <c r="E217" s="53">
        <v>10463</v>
      </c>
    </row>
    <row r="218" spans="1:5">
      <c r="A218" s="53" t="s">
        <v>43</v>
      </c>
      <c r="B218" s="53" t="s">
        <v>48</v>
      </c>
      <c r="C218" s="55">
        <v>1609.28</v>
      </c>
      <c r="D218" s="54">
        <v>38060</v>
      </c>
      <c r="E218" s="53">
        <v>10464</v>
      </c>
    </row>
    <row r="219" spans="1:5">
      <c r="A219" s="53" t="s">
        <v>43</v>
      </c>
      <c r="B219" s="53" t="s">
        <v>50</v>
      </c>
      <c r="C219" s="55">
        <v>2518</v>
      </c>
      <c r="D219" s="54">
        <v>38060</v>
      </c>
      <c r="E219" s="53">
        <v>10465</v>
      </c>
    </row>
    <row r="220" spans="1:5">
      <c r="A220" s="53" t="s">
        <v>43</v>
      </c>
      <c r="B220" s="53" t="s">
        <v>48</v>
      </c>
      <c r="C220" s="55">
        <v>216</v>
      </c>
      <c r="D220" s="54">
        <v>38059</v>
      </c>
      <c r="E220" s="53">
        <v>10466</v>
      </c>
    </row>
    <row r="221" spans="1:5">
      <c r="A221" s="53" t="s">
        <v>43</v>
      </c>
      <c r="B221" s="53" t="s">
        <v>44</v>
      </c>
      <c r="C221" s="55">
        <v>235.2</v>
      </c>
      <c r="D221" s="54">
        <v>38057</v>
      </c>
      <c r="E221" s="53">
        <v>10467</v>
      </c>
    </row>
    <row r="222" spans="1:5">
      <c r="A222" s="53" t="s">
        <v>43</v>
      </c>
      <c r="B222" s="53" t="s">
        <v>42</v>
      </c>
      <c r="C222" s="55">
        <v>717.6</v>
      </c>
      <c r="D222" s="54">
        <v>38058</v>
      </c>
      <c r="E222" s="53">
        <v>10468</v>
      </c>
    </row>
    <row r="223" spans="1:5">
      <c r="A223" s="53" t="s">
        <v>43</v>
      </c>
      <c r="B223" s="53" t="s">
        <v>50</v>
      </c>
      <c r="C223" s="55">
        <v>956.67</v>
      </c>
      <c r="D223" s="54">
        <v>38060</v>
      </c>
      <c r="E223" s="53">
        <v>10469</v>
      </c>
    </row>
    <row r="224" spans="1:5">
      <c r="A224" s="53" t="s">
        <v>43</v>
      </c>
      <c r="B224" s="53" t="s">
        <v>48</v>
      </c>
      <c r="C224" s="55">
        <v>1820.8</v>
      </c>
      <c r="D224" s="54">
        <v>38060</v>
      </c>
      <c r="E224" s="53">
        <v>10470</v>
      </c>
    </row>
    <row r="225" spans="1:5">
      <c r="A225" s="53" t="s">
        <v>43</v>
      </c>
      <c r="B225" s="53" t="s">
        <v>45</v>
      </c>
      <c r="C225" s="55">
        <v>1328</v>
      </c>
      <c r="D225" s="54">
        <v>38064</v>
      </c>
      <c r="E225" s="53">
        <v>10471</v>
      </c>
    </row>
    <row r="226" spans="1:5">
      <c r="A226" s="53" t="s">
        <v>43</v>
      </c>
      <c r="B226" s="53" t="s">
        <v>44</v>
      </c>
      <c r="C226" s="55">
        <v>1036.8</v>
      </c>
      <c r="D226" s="54">
        <v>38065</v>
      </c>
      <c r="E226" s="53">
        <v>10472</v>
      </c>
    </row>
    <row r="227" spans="1:5">
      <c r="A227" s="53" t="s">
        <v>43</v>
      </c>
      <c r="B227" s="53" t="s">
        <v>50</v>
      </c>
      <c r="C227" s="55">
        <v>230.4</v>
      </c>
      <c r="D227" s="54">
        <v>38067</v>
      </c>
      <c r="E227" s="53">
        <v>10473</v>
      </c>
    </row>
    <row r="228" spans="1:5">
      <c r="A228" s="53" t="s">
        <v>47</v>
      </c>
      <c r="B228" s="53" t="s">
        <v>49</v>
      </c>
      <c r="C228" s="55">
        <v>1249.0999999999999</v>
      </c>
      <c r="D228" s="54">
        <v>38067</v>
      </c>
      <c r="E228" s="53">
        <v>10474</v>
      </c>
    </row>
    <row r="229" spans="1:5">
      <c r="A229" s="53" t="s">
        <v>47</v>
      </c>
      <c r="B229" s="53" t="s">
        <v>52</v>
      </c>
      <c r="C229" s="55">
        <v>1505.18</v>
      </c>
      <c r="D229" s="54">
        <v>38081</v>
      </c>
      <c r="E229" s="53">
        <v>10475</v>
      </c>
    </row>
    <row r="230" spans="1:5">
      <c r="A230" s="53" t="s">
        <v>43</v>
      </c>
      <c r="B230" s="53" t="s">
        <v>44</v>
      </c>
      <c r="C230" s="55">
        <v>180.48</v>
      </c>
      <c r="D230" s="54">
        <v>38070</v>
      </c>
      <c r="E230" s="53">
        <v>10476</v>
      </c>
    </row>
    <row r="231" spans="1:5">
      <c r="A231" s="53" t="s">
        <v>47</v>
      </c>
      <c r="B231" s="53" t="s">
        <v>49</v>
      </c>
      <c r="C231" s="55">
        <v>558</v>
      </c>
      <c r="D231" s="54">
        <v>38071</v>
      </c>
      <c r="E231" s="53">
        <v>10477</v>
      </c>
    </row>
    <row r="232" spans="1:5">
      <c r="A232" s="53" t="s">
        <v>43</v>
      </c>
      <c r="B232" s="53" t="s">
        <v>45</v>
      </c>
      <c r="C232" s="55">
        <v>471.2</v>
      </c>
      <c r="D232" s="54">
        <v>38072</v>
      </c>
      <c r="E232" s="53">
        <v>10478</v>
      </c>
    </row>
    <row r="233" spans="1:5">
      <c r="A233" s="53" t="s">
        <v>43</v>
      </c>
      <c r="B233" s="53" t="s">
        <v>42</v>
      </c>
      <c r="C233" s="55">
        <v>10495.6</v>
      </c>
      <c r="D233" s="54">
        <v>38067</v>
      </c>
      <c r="E233" s="53">
        <v>10479</v>
      </c>
    </row>
    <row r="234" spans="1:5">
      <c r="A234" s="53" t="s">
        <v>47</v>
      </c>
      <c r="B234" s="53" t="s">
        <v>51</v>
      </c>
      <c r="C234" s="55">
        <v>756</v>
      </c>
      <c r="D234" s="54">
        <v>38070</v>
      </c>
      <c r="E234" s="53">
        <v>10480</v>
      </c>
    </row>
    <row r="235" spans="1:5">
      <c r="A235" s="53" t="s">
        <v>43</v>
      </c>
      <c r="B235" s="53" t="s">
        <v>44</v>
      </c>
      <c r="C235" s="55">
        <v>1472</v>
      </c>
      <c r="D235" s="54">
        <v>38071</v>
      </c>
      <c r="E235" s="53">
        <v>10481</v>
      </c>
    </row>
    <row r="236" spans="1:5">
      <c r="A236" s="53" t="s">
        <v>43</v>
      </c>
      <c r="B236" s="53" t="s">
        <v>50</v>
      </c>
      <c r="C236" s="55">
        <v>147</v>
      </c>
      <c r="D236" s="54">
        <v>38087</v>
      </c>
      <c r="E236" s="53">
        <v>10482</v>
      </c>
    </row>
    <row r="237" spans="1:5">
      <c r="A237" s="53" t="s">
        <v>47</v>
      </c>
      <c r="B237" s="53" t="s">
        <v>46</v>
      </c>
      <c r="C237" s="55">
        <v>668.8</v>
      </c>
      <c r="D237" s="54">
        <v>38102</v>
      </c>
      <c r="E237" s="53">
        <v>10483</v>
      </c>
    </row>
    <row r="238" spans="1:5">
      <c r="A238" s="53" t="s">
        <v>43</v>
      </c>
      <c r="B238" s="53" t="s">
        <v>42</v>
      </c>
      <c r="C238" s="55">
        <v>386.2</v>
      </c>
      <c r="D238" s="54">
        <v>38078</v>
      </c>
      <c r="E238" s="53">
        <v>10484</v>
      </c>
    </row>
    <row r="239" spans="1:5">
      <c r="A239" s="53" t="s">
        <v>43</v>
      </c>
      <c r="B239" s="53" t="s">
        <v>48</v>
      </c>
      <c r="C239" s="55">
        <v>1584</v>
      </c>
      <c r="D239" s="54">
        <v>38077</v>
      </c>
      <c r="E239" s="53">
        <v>10485</v>
      </c>
    </row>
    <row r="240" spans="1:5">
      <c r="A240" s="53" t="s">
        <v>43</v>
      </c>
      <c r="B240" s="53" t="s">
        <v>50</v>
      </c>
      <c r="C240" s="55">
        <v>1272</v>
      </c>
      <c r="D240" s="54">
        <v>38079</v>
      </c>
      <c r="E240" s="53">
        <v>10486</v>
      </c>
    </row>
    <row r="241" spans="1:5">
      <c r="A241" s="53" t="s">
        <v>43</v>
      </c>
      <c r="B241" s="53" t="s">
        <v>45</v>
      </c>
      <c r="C241" s="55">
        <v>889.7</v>
      </c>
      <c r="D241" s="54">
        <v>38074</v>
      </c>
      <c r="E241" s="53">
        <v>10487</v>
      </c>
    </row>
    <row r="242" spans="1:5">
      <c r="A242" s="53" t="s">
        <v>43</v>
      </c>
      <c r="B242" s="53" t="s">
        <v>44</v>
      </c>
      <c r="C242" s="55">
        <v>1512</v>
      </c>
      <c r="D242" s="54">
        <v>38079</v>
      </c>
      <c r="E242" s="53">
        <v>10488</v>
      </c>
    </row>
    <row r="243" spans="1:5">
      <c r="A243" s="53" t="s">
        <v>47</v>
      </c>
      <c r="B243" s="53" t="s">
        <v>51</v>
      </c>
      <c r="C243" s="55">
        <v>439.2</v>
      </c>
      <c r="D243" s="54">
        <v>38086</v>
      </c>
      <c r="E243" s="53">
        <v>10489</v>
      </c>
    </row>
    <row r="244" spans="1:5">
      <c r="A244" s="53" t="s">
        <v>47</v>
      </c>
      <c r="B244" s="53" t="s">
        <v>46</v>
      </c>
      <c r="C244" s="55">
        <v>3163.2</v>
      </c>
      <c r="D244" s="54">
        <v>38080</v>
      </c>
      <c r="E244" s="53">
        <v>10490</v>
      </c>
    </row>
    <row r="245" spans="1:5">
      <c r="A245" s="53" t="s">
        <v>43</v>
      </c>
      <c r="B245" s="53" t="s">
        <v>44</v>
      </c>
      <c r="C245" s="55">
        <v>259.5</v>
      </c>
      <c r="D245" s="54">
        <v>38085</v>
      </c>
      <c r="E245" s="53">
        <v>10491</v>
      </c>
    </row>
    <row r="246" spans="1:5">
      <c r="A246" s="53" t="s">
        <v>43</v>
      </c>
      <c r="B246" s="53" t="s">
        <v>42</v>
      </c>
      <c r="C246" s="55">
        <v>851.2</v>
      </c>
      <c r="D246" s="54">
        <v>38088</v>
      </c>
      <c r="E246" s="53">
        <v>10492</v>
      </c>
    </row>
    <row r="247" spans="1:5">
      <c r="A247" s="53" t="s">
        <v>43</v>
      </c>
      <c r="B247" s="53" t="s">
        <v>48</v>
      </c>
      <c r="C247" s="55">
        <v>608.4</v>
      </c>
      <c r="D247" s="54">
        <v>38087</v>
      </c>
      <c r="E247" s="53">
        <v>10493</v>
      </c>
    </row>
    <row r="248" spans="1:5">
      <c r="A248" s="53" t="s">
        <v>43</v>
      </c>
      <c r="B248" s="53" t="s">
        <v>48</v>
      </c>
      <c r="C248" s="55">
        <v>912</v>
      </c>
      <c r="D248" s="54">
        <v>38086</v>
      </c>
      <c r="E248" s="53">
        <v>10494</v>
      </c>
    </row>
    <row r="249" spans="1:5">
      <c r="A249" s="53" t="s">
        <v>43</v>
      </c>
      <c r="B249" s="53" t="s">
        <v>42</v>
      </c>
      <c r="C249" s="55">
        <v>278</v>
      </c>
      <c r="D249" s="54">
        <v>38088</v>
      </c>
      <c r="E249" s="53">
        <v>10495</v>
      </c>
    </row>
    <row r="250" spans="1:5">
      <c r="A250" s="53" t="s">
        <v>47</v>
      </c>
      <c r="B250" s="53" t="s">
        <v>46</v>
      </c>
      <c r="C250" s="55">
        <v>190</v>
      </c>
      <c r="D250" s="54">
        <v>38084</v>
      </c>
      <c r="E250" s="53">
        <v>10496</v>
      </c>
    </row>
    <row r="251" spans="1:5">
      <c r="A251" s="53" t="s">
        <v>47</v>
      </c>
      <c r="B251" s="53" t="s">
        <v>46</v>
      </c>
      <c r="C251" s="55">
        <v>1380.6</v>
      </c>
      <c r="D251" s="54">
        <v>38084</v>
      </c>
      <c r="E251" s="53">
        <v>10497</v>
      </c>
    </row>
    <row r="252" spans="1:5">
      <c r="A252" s="53" t="s">
        <v>43</v>
      </c>
      <c r="B252" s="53" t="s">
        <v>44</v>
      </c>
      <c r="C252" s="55">
        <v>575</v>
      </c>
      <c r="D252" s="54">
        <v>38088</v>
      </c>
      <c r="E252" s="53">
        <v>10498</v>
      </c>
    </row>
    <row r="253" spans="1:5">
      <c r="A253" s="53" t="s">
        <v>43</v>
      </c>
      <c r="B253" s="53" t="s">
        <v>48</v>
      </c>
      <c r="C253" s="55">
        <v>1412</v>
      </c>
      <c r="D253" s="54">
        <v>38093</v>
      </c>
      <c r="E253" s="53">
        <v>10499</v>
      </c>
    </row>
    <row r="254" spans="1:5">
      <c r="A254" s="53" t="s">
        <v>47</v>
      </c>
      <c r="B254" s="53" t="s">
        <v>51</v>
      </c>
      <c r="C254" s="55">
        <v>523.26</v>
      </c>
      <c r="D254" s="54">
        <v>38094</v>
      </c>
      <c r="E254" s="53">
        <v>10500</v>
      </c>
    </row>
    <row r="255" spans="1:5">
      <c r="A255" s="53" t="s">
        <v>47</v>
      </c>
      <c r="B255" s="53" t="s">
        <v>52</v>
      </c>
      <c r="C255" s="55">
        <v>149</v>
      </c>
      <c r="D255" s="54">
        <v>38093</v>
      </c>
      <c r="E255" s="53">
        <v>10501</v>
      </c>
    </row>
    <row r="256" spans="1:5">
      <c r="A256" s="53" t="s">
        <v>43</v>
      </c>
      <c r="B256" s="53" t="s">
        <v>45</v>
      </c>
      <c r="C256" s="55">
        <v>816.3</v>
      </c>
      <c r="D256" s="54">
        <v>38106</v>
      </c>
      <c r="E256" s="53">
        <v>10502</v>
      </c>
    </row>
    <row r="257" spans="1:5">
      <c r="A257" s="53" t="s">
        <v>47</v>
      </c>
      <c r="B257" s="53" t="s">
        <v>51</v>
      </c>
      <c r="C257" s="55">
        <v>2048.5</v>
      </c>
      <c r="D257" s="54">
        <v>38093</v>
      </c>
      <c r="E257" s="53">
        <v>10503</v>
      </c>
    </row>
    <row r="258" spans="1:5">
      <c r="A258" s="53" t="s">
        <v>43</v>
      </c>
      <c r="B258" s="53" t="s">
        <v>48</v>
      </c>
      <c r="C258" s="55">
        <v>1388.5</v>
      </c>
      <c r="D258" s="54">
        <v>38095</v>
      </c>
      <c r="E258" s="53">
        <v>10504</v>
      </c>
    </row>
    <row r="259" spans="1:5">
      <c r="A259" s="53" t="s">
        <v>43</v>
      </c>
      <c r="B259" s="53" t="s">
        <v>42</v>
      </c>
      <c r="C259" s="55">
        <v>147.9</v>
      </c>
      <c r="D259" s="54">
        <v>38098</v>
      </c>
      <c r="E259" s="53">
        <v>10505</v>
      </c>
    </row>
    <row r="260" spans="1:5">
      <c r="A260" s="53" t="s">
        <v>47</v>
      </c>
      <c r="B260" s="53" t="s">
        <v>52</v>
      </c>
      <c r="C260" s="55">
        <v>415.8</v>
      </c>
      <c r="D260" s="54">
        <v>38109</v>
      </c>
      <c r="E260" s="53">
        <v>10506</v>
      </c>
    </row>
    <row r="261" spans="1:5">
      <c r="A261" s="53" t="s">
        <v>47</v>
      </c>
      <c r="B261" s="53" t="s">
        <v>46</v>
      </c>
      <c r="C261" s="55">
        <v>749.06</v>
      </c>
      <c r="D261" s="54">
        <v>38099</v>
      </c>
      <c r="E261" s="53">
        <v>10507</v>
      </c>
    </row>
    <row r="262" spans="1:5">
      <c r="A262" s="53" t="s">
        <v>43</v>
      </c>
      <c r="B262" s="53" t="s">
        <v>50</v>
      </c>
      <c r="C262" s="55">
        <v>240</v>
      </c>
      <c r="D262" s="54">
        <v>38120</v>
      </c>
      <c r="E262" s="53">
        <v>10508</v>
      </c>
    </row>
    <row r="263" spans="1:5">
      <c r="A263" s="53" t="s">
        <v>43</v>
      </c>
      <c r="B263" s="53" t="s">
        <v>48</v>
      </c>
      <c r="C263" s="55">
        <v>136.80000000000001</v>
      </c>
      <c r="D263" s="54">
        <v>38106</v>
      </c>
      <c r="E263" s="53">
        <v>10509</v>
      </c>
    </row>
    <row r="264" spans="1:5">
      <c r="A264" s="53" t="s">
        <v>47</v>
      </c>
      <c r="B264" s="53" t="s">
        <v>51</v>
      </c>
      <c r="C264" s="55">
        <v>4707.54</v>
      </c>
      <c r="D264" s="54">
        <v>38105</v>
      </c>
      <c r="E264" s="53">
        <v>10510</v>
      </c>
    </row>
    <row r="265" spans="1:5">
      <c r="A265" s="53" t="s">
        <v>43</v>
      </c>
      <c r="B265" s="53" t="s">
        <v>48</v>
      </c>
      <c r="C265" s="55">
        <v>2550</v>
      </c>
      <c r="D265" s="54">
        <v>38098</v>
      </c>
      <c r="E265" s="53">
        <v>10511</v>
      </c>
    </row>
    <row r="266" spans="1:5">
      <c r="A266" s="53" t="s">
        <v>47</v>
      </c>
      <c r="B266" s="53" t="s">
        <v>46</v>
      </c>
      <c r="C266" s="55">
        <v>525.29999999999995</v>
      </c>
      <c r="D266" s="54">
        <v>38101</v>
      </c>
      <c r="E266" s="53">
        <v>10512</v>
      </c>
    </row>
    <row r="267" spans="1:5">
      <c r="A267" s="53" t="s">
        <v>47</v>
      </c>
      <c r="B267" s="53" t="s">
        <v>46</v>
      </c>
      <c r="C267" s="55">
        <v>1942</v>
      </c>
      <c r="D267" s="54">
        <v>38105</v>
      </c>
      <c r="E267" s="53">
        <v>10513</v>
      </c>
    </row>
    <row r="268" spans="1:5">
      <c r="A268" s="53" t="s">
        <v>43</v>
      </c>
      <c r="B268" s="53" t="s">
        <v>42</v>
      </c>
      <c r="C268" s="55">
        <v>8623.4500000000007</v>
      </c>
      <c r="D268" s="54">
        <v>38123</v>
      </c>
      <c r="E268" s="53">
        <v>10514</v>
      </c>
    </row>
    <row r="269" spans="1:5">
      <c r="A269" s="53" t="s">
        <v>43</v>
      </c>
      <c r="B269" s="53" t="s">
        <v>45</v>
      </c>
      <c r="C269" s="55">
        <v>9921.2999999999993</v>
      </c>
      <c r="D269" s="54">
        <v>38130</v>
      </c>
      <c r="E269" s="53">
        <v>10515</v>
      </c>
    </row>
    <row r="270" spans="1:5">
      <c r="A270" s="53" t="s">
        <v>43</v>
      </c>
      <c r="B270" s="53" t="s">
        <v>45</v>
      </c>
      <c r="C270" s="55">
        <v>2381.0500000000002</v>
      </c>
      <c r="D270" s="54">
        <v>38108</v>
      </c>
      <c r="E270" s="53">
        <v>10516</v>
      </c>
    </row>
    <row r="271" spans="1:5">
      <c r="A271" s="53" t="s">
        <v>43</v>
      </c>
      <c r="B271" s="53" t="s">
        <v>42</v>
      </c>
      <c r="C271" s="55">
        <v>352</v>
      </c>
      <c r="D271" s="54">
        <v>38106</v>
      </c>
      <c r="E271" s="53">
        <v>10517</v>
      </c>
    </row>
    <row r="272" spans="1:5">
      <c r="A272" s="53" t="s">
        <v>43</v>
      </c>
      <c r="B272" s="53" t="s">
        <v>48</v>
      </c>
      <c r="C272" s="55">
        <v>4150.05</v>
      </c>
      <c r="D272" s="54">
        <v>38112</v>
      </c>
      <c r="E272" s="53">
        <v>10518</v>
      </c>
    </row>
    <row r="273" spans="1:5">
      <c r="A273" s="53" t="s">
        <v>47</v>
      </c>
      <c r="B273" s="53" t="s">
        <v>51</v>
      </c>
      <c r="C273" s="55">
        <v>2314.1999999999998</v>
      </c>
      <c r="D273" s="54">
        <v>38108</v>
      </c>
      <c r="E273" s="53">
        <v>10519</v>
      </c>
    </row>
    <row r="274" spans="1:5">
      <c r="A274" s="53" t="s">
        <v>47</v>
      </c>
      <c r="B274" s="53" t="s">
        <v>46</v>
      </c>
      <c r="C274" s="55">
        <v>200</v>
      </c>
      <c r="D274" s="54">
        <v>38108</v>
      </c>
      <c r="E274" s="53">
        <v>10520</v>
      </c>
    </row>
    <row r="275" spans="1:5">
      <c r="A275" s="53" t="s">
        <v>43</v>
      </c>
      <c r="B275" s="53" t="s">
        <v>44</v>
      </c>
      <c r="C275" s="55">
        <v>225.5</v>
      </c>
      <c r="D275" s="54">
        <v>38109</v>
      </c>
      <c r="E275" s="53">
        <v>10521</v>
      </c>
    </row>
    <row r="276" spans="1:5">
      <c r="A276" s="53" t="s">
        <v>43</v>
      </c>
      <c r="B276" s="53" t="s">
        <v>48</v>
      </c>
      <c r="C276" s="55">
        <v>2318.2399999999998</v>
      </c>
      <c r="D276" s="54">
        <v>38113</v>
      </c>
      <c r="E276" s="53">
        <v>10522</v>
      </c>
    </row>
    <row r="277" spans="1:5">
      <c r="A277" s="53" t="s">
        <v>47</v>
      </c>
      <c r="B277" s="53" t="s">
        <v>46</v>
      </c>
      <c r="C277" s="55">
        <v>2444.31</v>
      </c>
      <c r="D277" s="54">
        <v>38137</v>
      </c>
      <c r="E277" s="53">
        <v>10523</v>
      </c>
    </row>
    <row r="278" spans="1:5">
      <c r="A278" s="53" t="s">
        <v>43</v>
      </c>
      <c r="B278" s="53" t="s">
        <v>50</v>
      </c>
      <c r="C278" s="55">
        <v>3192.65</v>
      </c>
      <c r="D278" s="54">
        <v>38114</v>
      </c>
      <c r="E278" s="53">
        <v>10524</v>
      </c>
    </row>
    <row r="279" spans="1:5">
      <c r="A279" s="53" t="s">
        <v>43</v>
      </c>
      <c r="B279" s="53" t="s">
        <v>50</v>
      </c>
      <c r="C279" s="55">
        <v>818.4</v>
      </c>
      <c r="D279" s="54">
        <v>38130</v>
      </c>
      <c r="E279" s="53">
        <v>10525</v>
      </c>
    </row>
    <row r="280" spans="1:5">
      <c r="A280" s="53" t="s">
        <v>43</v>
      </c>
      <c r="B280" s="53" t="s">
        <v>48</v>
      </c>
      <c r="C280" s="55">
        <v>1151.4000000000001</v>
      </c>
      <c r="D280" s="54">
        <v>38122</v>
      </c>
      <c r="E280" s="53">
        <v>10526</v>
      </c>
    </row>
    <row r="281" spans="1:5">
      <c r="A281" s="53" t="s">
        <v>47</v>
      </c>
      <c r="B281" s="53" t="s">
        <v>46</v>
      </c>
      <c r="C281" s="55">
        <v>1503</v>
      </c>
      <c r="D281" s="54">
        <v>38114</v>
      </c>
      <c r="E281" s="53">
        <v>10527</v>
      </c>
    </row>
    <row r="282" spans="1:5">
      <c r="A282" s="53" t="s">
        <v>47</v>
      </c>
      <c r="B282" s="53" t="s">
        <v>51</v>
      </c>
      <c r="C282" s="55">
        <v>392.2</v>
      </c>
      <c r="D282" s="54">
        <v>38116</v>
      </c>
      <c r="E282" s="53">
        <v>10528</v>
      </c>
    </row>
    <row r="283" spans="1:5">
      <c r="A283" s="53" t="s">
        <v>47</v>
      </c>
      <c r="B283" s="53" t="s">
        <v>49</v>
      </c>
      <c r="C283" s="55">
        <v>946</v>
      </c>
      <c r="D283" s="54">
        <v>38116</v>
      </c>
      <c r="E283" s="53">
        <v>10529</v>
      </c>
    </row>
    <row r="284" spans="1:5">
      <c r="A284" s="53" t="s">
        <v>43</v>
      </c>
      <c r="B284" s="53" t="s">
        <v>42</v>
      </c>
      <c r="C284" s="55">
        <v>4180</v>
      </c>
      <c r="D284" s="54">
        <v>38119</v>
      </c>
      <c r="E284" s="53">
        <v>10530</v>
      </c>
    </row>
    <row r="285" spans="1:5">
      <c r="A285" s="53" t="s">
        <v>47</v>
      </c>
      <c r="B285" s="53" t="s">
        <v>46</v>
      </c>
      <c r="C285" s="55">
        <v>110</v>
      </c>
      <c r="D285" s="54">
        <v>38126</v>
      </c>
      <c r="E285" s="53">
        <v>10531</v>
      </c>
    </row>
    <row r="286" spans="1:5">
      <c r="A286" s="53" t="s">
        <v>47</v>
      </c>
      <c r="B286" s="53" t="s">
        <v>46</v>
      </c>
      <c r="C286" s="55">
        <v>796.35</v>
      </c>
      <c r="D286" s="54">
        <v>38119</v>
      </c>
      <c r="E286" s="53">
        <v>10532</v>
      </c>
    </row>
    <row r="287" spans="1:5">
      <c r="A287" s="53" t="s">
        <v>43</v>
      </c>
      <c r="B287" s="53" t="s">
        <v>44</v>
      </c>
      <c r="C287" s="55">
        <v>2222.1999999999998</v>
      </c>
      <c r="D287" s="54">
        <v>38129</v>
      </c>
      <c r="E287" s="53">
        <v>10533</v>
      </c>
    </row>
    <row r="288" spans="1:5">
      <c r="A288" s="53" t="s">
        <v>43</v>
      </c>
      <c r="B288" s="53" t="s">
        <v>44</v>
      </c>
      <c r="C288" s="55">
        <v>465.7</v>
      </c>
      <c r="D288" s="54">
        <v>38121</v>
      </c>
      <c r="E288" s="53">
        <v>10534</v>
      </c>
    </row>
    <row r="289" spans="1:5">
      <c r="A289" s="53" t="s">
        <v>43</v>
      </c>
      <c r="B289" s="53" t="s">
        <v>48</v>
      </c>
      <c r="C289" s="55">
        <v>1940.85</v>
      </c>
      <c r="D289" s="54">
        <v>38128</v>
      </c>
      <c r="E289" s="53">
        <v>10535</v>
      </c>
    </row>
    <row r="290" spans="1:5">
      <c r="A290" s="53" t="s">
        <v>43</v>
      </c>
      <c r="B290" s="53" t="s">
        <v>42</v>
      </c>
      <c r="C290" s="55">
        <v>1645</v>
      </c>
      <c r="D290" s="54">
        <v>38144</v>
      </c>
      <c r="E290" s="53">
        <v>10536</v>
      </c>
    </row>
    <row r="291" spans="1:5">
      <c r="A291" s="53" t="s">
        <v>43</v>
      </c>
      <c r="B291" s="53" t="s">
        <v>50</v>
      </c>
      <c r="C291" s="55">
        <v>1823.8</v>
      </c>
      <c r="D291" s="54">
        <v>38126</v>
      </c>
      <c r="E291" s="53">
        <v>10537</v>
      </c>
    </row>
    <row r="292" spans="1:5">
      <c r="A292" s="53" t="s">
        <v>47</v>
      </c>
      <c r="B292" s="53" t="s">
        <v>52</v>
      </c>
      <c r="C292" s="55">
        <v>139.80000000000001</v>
      </c>
      <c r="D292" s="54">
        <v>38123</v>
      </c>
      <c r="E292" s="53">
        <v>10538</v>
      </c>
    </row>
    <row r="293" spans="1:5">
      <c r="A293" s="53" t="s">
        <v>47</v>
      </c>
      <c r="B293" s="53" t="s">
        <v>51</v>
      </c>
      <c r="C293" s="55">
        <v>355.5</v>
      </c>
      <c r="D293" s="54">
        <v>38130</v>
      </c>
      <c r="E293" s="53">
        <v>10539</v>
      </c>
    </row>
    <row r="294" spans="1:5">
      <c r="A294" s="53" t="s">
        <v>43</v>
      </c>
      <c r="B294" s="53" t="s">
        <v>42</v>
      </c>
      <c r="C294" s="55">
        <v>10191.700000000001</v>
      </c>
      <c r="D294" s="54">
        <v>38151</v>
      </c>
      <c r="E294" s="53">
        <v>10540</v>
      </c>
    </row>
    <row r="295" spans="1:5">
      <c r="A295" s="53" t="s">
        <v>43</v>
      </c>
      <c r="B295" s="53" t="s">
        <v>45</v>
      </c>
      <c r="C295" s="55">
        <v>1946.52</v>
      </c>
      <c r="D295" s="54">
        <v>38136</v>
      </c>
      <c r="E295" s="53">
        <v>10541</v>
      </c>
    </row>
    <row r="296" spans="1:5">
      <c r="A296" s="53" t="s">
        <v>43</v>
      </c>
      <c r="B296" s="53" t="s">
        <v>50</v>
      </c>
      <c r="C296" s="55">
        <v>469.11</v>
      </c>
      <c r="D296" s="54">
        <v>38133</v>
      </c>
      <c r="E296" s="53">
        <v>10542</v>
      </c>
    </row>
    <row r="297" spans="1:5">
      <c r="A297" s="53" t="s">
        <v>43</v>
      </c>
      <c r="B297" s="53" t="s">
        <v>44</v>
      </c>
      <c r="C297" s="55">
        <v>1504.5</v>
      </c>
      <c r="D297" s="54">
        <v>38130</v>
      </c>
      <c r="E297" s="53">
        <v>10543</v>
      </c>
    </row>
    <row r="298" spans="1:5">
      <c r="A298" s="53" t="s">
        <v>43</v>
      </c>
      <c r="B298" s="53" t="s">
        <v>48</v>
      </c>
      <c r="C298" s="55">
        <v>417.2</v>
      </c>
      <c r="D298" s="54">
        <v>38137</v>
      </c>
      <c r="E298" s="53">
        <v>10544</v>
      </c>
    </row>
    <row r="299" spans="1:5">
      <c r="A299" s="53" t="s">
        <v>43</v>
      </c>
      <c r="B299" s="53" t="s">
        <v>44</v>
      </c>
      <c r="C299" s="55">
        <v>210</v>
      </c>
      <c r="D299" s="54">
        <v>38164</v>
      </c>
      <c r="E299" s="53">
        <v>10545</v>
      </c>
    </row>
    <row r="300" spans="1:5">
      <c r="A300" s="53" t="s">
        <v>43</v>
      </c>
      <c r="B300" s="53" t="s">
        <v>50</v>
      </c>
      <c r="C300" s="55">
        <v>2812</v>
      </c>
      <c r="D300" s="54">
        <v>38134</v>
      </c>
      <c r="E300" s="53">
        <v>10546</v>
      </c>
    </row>
    <row r="301" spans="1:5">
      <c r="A301" s="53" t="s">
        <v>43</v>
      </c>
      <c r="B301" s="53" t="s">
        <v>42</v>
      </c>
      <c r="C301" s="55">
        <v>1792.8</v>
      </c>
      <c r="D301" s="54">
        <v>38140</v>
      </c>
      <c r="E301" s="53">
        <v>10547</v>
      </c>
    </row>
    <row r="302" spans="1:5">
      <c r="A302" s="53" t="s">
        <v>43</v>
      </c>
      <c r="B302" s="53" t="s">
        <v>42</v>
      </c>
      <c r="C302" s="55">
        <v>240.1</v>
      </c>
      <c r="D302" s="54">
        <v>38140</v>
      </c>
      <c r="E302" s="53">
        <v>10548</v>
      </c>
    </row>
    <row r="303" spans="1:5">
      <c r="A303" s="53" t="s">
        <v>47</v>
      </c>
      <c r="B303" s="53" t="s">
        <v>49</v>
      </c>
      <c r="C303" s="55">
        <v>3554.27</v>
      </c>
      <c r="D303" s="54">
        <v>38137</v>
      </c>
      <c r="E303" s="53">
        <v>10549</v>
      </c>
    </row>
    <row r="304" spans="1:5">
      <c r="A304" s="53" t="s">
        <v>47</v>
      </c>
      <c r="B304" s="53" t="s">
        <v>46</v>
      </c>
      <c r="C304" s="55">
        <v>683.3</v>
      </c>
      <c r="D304" s="54">
        <v>38144</v>
      </c>
      <c r="E304" s="53">
        <v>10550</v>
      </c>
    </row>
    <row r="305" spans="1:5">
      <c r="A305" s="53" t="s">
        <v>43</v>
      </c>
      <c r="B305" s="53" t="s">
        <v>48</v>
      </c>
      <c r="C305" s="55">
        <v>1677.3</v>
      </c>
      <c r="D305" s="54">
        <v>38144</v>
      </c>
      <c r="E305" s="53">
        <v>10551</v>
      </c>
    </row>
    <row r="306" spans="1:5">
      <c r="A306" s="53" t="s">
        <v>43</v>
      </c>
      <c r="B306" s="53" t="s">
        <v>45</v>
      </c>
      <c r="C306" s="55">
        <v>880.5</v>
      </c>
      <c r="D306" s="54">
        <v>38143</v>
      </c>
      <c r="E306" s="53">
        <v>10552</v>
      </c>
    </row>
    <row r="307" spans="1:5">
      <c r="A307" s="53" t="s">
        <v>43</v>
      </c>
      <c r="B307" s="53" t="s">
        <v>45</v>
      </c>
      <c r="C307" s="55">
        <v>1546.3</v>
      </c>
      <c r="D307" s="54">
        <v>38141</v>
      </c>
      <c r="E307" s="53">
        <v>10553</v>
      </c>
    </row>
    <row r="308" spans="1:5">
      <c r="A308" s="53" t="s">
        <v>43</v>
      </c>
      <c r="B308" s="53" t="s">
        <v>48</v>
      </c>
      <c r="C308" s="55">
        <v>1728.52</v>
      </c>
      <c r="D308" s="54">
        <v>38143</v>
      </c>
      <c r="E308" s="53">
        <v>10554</v>
      </c>
    </row>
    <row r="309" spans="1:5">
      <c r="A309" s="53" t="s">
        <v>47</v>
      </c>
      <c r="B309" s="53" t="s">
        <v>51</v>
      </c>
      <c r="C309" s="55">
        <v>2944.4</v>
      </c>
      <c r="D309" s="54">
        <v>38142</v>
      </c>
      <c r="E309" s="53">
        <v>10555</v>
      </c>
    </row>
    <row r="310" spans="1:5">
      <c r="A310" s="53" t="s">
        <v>43</v>
      </c>
      <c r="B310" s="53" t="s">
        <v>45</v>
      </c>
      <c r="C310" s="55">
        <v>835.2</v>
      </c>
      <c r="D310" s="54">
        <v>38151</v>
      </c>
      <c r="E310" s="53">
        <v>10556</v>
      </c>
    </row>
    <row r="311" spans="1:5">
      <c r="A311" s="53" t="s">
        <v>47</v>
      </c>
      <c r="B311" s="53" t="s">
        <v>52</v>
      </c>
      <c r="C311" s="55">
        <v>1152.5</v>
      </c>
      <c r="D311" s="54">
        <v>38144</v>
      </c>
      <c r="E311" s="53">
        <v>10557</v>
      </c>
    </row>
    <row r="312" spans="1:5">
      <c r="A312" s="53" t="s">
        <v>43</v>
      </c>
      <c r="B312" s="53" t="s">
        <v>50</v>
      </c>
      <c r="C312" s="55">
        <v>2142.9</v>
      </c>
      <c r="D312" s="54">
        <v>38148</v>
      </c>
      <c r="E312" s="53">
        <v>10558</v>
      </c>
    </row>
    <row r="313" spans="1:5">
      <c r="A313" s="53" t="s">
        <v>47</v>
      </c>
      <c r="B313" s="53" t="s">
        <v>51</v>
      </c>
      <c r="C313" s="55">
        <v>520.41</v>
      </c>
      <c r="D313" s="54">
        <v>38151</v>
      </c>
      <c r="E313" s="53">
        <v>10559</v>
      </c>
    </row>
    <row r="314" spans="1:5">
      <c r="A314" s="53" t="s">
        <v>43</v>
      </c>
      <c r="B314" s="53" t="s">
        <v>44</v>
      </c>
      <c r="C314" s="55">
        <v>1072.42</v>
      </c>
      <c r="D314" s="54">
        <v>38147</v>
      </c>
      <c r="E314" s="53">
        <v>10560</v>
      </c>
    </row>
    <row r="315" spans="1:5">
      <c r="A315" s="53" t="s">
        <v>43</v>
      </c>
      <c r="B315" s="53" t="s">
        <v>45</v>
      </c>
      <c r="C315" s="55">
        <v>2844.5</v>
      </c>
      <c r="D315" s="54">
        <v>38147</v>
      </c>
      <c r="E315" s="53">
        <v>10561</v>
      </c>
    </row>
    <row r="316" spans="1:5">
      <c r="A316" s="53" t="s">
        <v>43</v>
      </c>
      <c r="B316" s="53" t="s">
        <v>50</v>
      </c>
      <c r="C316" s="55">
        <v>488.7</v>
      </c>
      <c r="D316" s="54">
        <v>38150</v>
      </c>
      <c r="E316" s="53">
        <v>10562</v>
      </c>
    </row>
    <row r="317" spans="1:5">
      <c r="A317" s="53" t="s">
        <v>43</v>
      </c>
      <c r="B317" s="53" t="s">
        <v>45</v>
      </c>
      <c r="C317" s="55">
        <v>965</v>
      </c>
      <c r="D317" s="54">
        <v>38162</v>
      </c>
      <c r="E317" s="53">
        <v>10563</v>
      </c>
    </row>
    <row r="318" spans="1:5">
      <c r="A318" s="53" t="s">
        <v>43</v>
      </c>
      <c r="B318" s="53" t="s">
        <v>48</v>
      </c>
      <c r="C318" s="55">
        <v>1234.05</v>
      </c>
      <c r="D318" s="54">
        <v>38154</v>
      </c>
      <c r="E318" s="53">
        <v>10564</v>
      </c>
    </row>
    <row r="319" spans="1:5">
      <c r="A319" s="53" t="s">
        <v>43</v>
      </c>
      <c r="B319" s="53" t="s">
        <v>44</v>
      </c>
      <c r="C319" s="55">
        <v>639.9</v>
      </c>
      <c r="D319" s="54">
        <v>38156</v>
      </c>
      <c r="E319" s="53">
        <v>10565</v>
      </c>
    </row>
    <row r="320" spans="1:5">
      <c r="A320" s="53" t="s">
        <v>47</v>
      </c>
      <c r="B320" s="53" t="s">
        <v>52</v>
      </c>
      <c r="C320" s="55">
        <v>1761</v>
      </c>
      <c r="D320" s="54">
        <v>38156</v>
      </c>
      <c r="E320" s="53">
        <v>10566</v>
      </c>
    </row>
    <row r="321" spans="1:5">
      <c r="A321" s="53" t="s">
        <v>43</v>
      </c>
      <c r="B321" s="53" t="s">
        <v>50</v>
      </c>
      <c r="C321" s="55">
        <v>2519</v>
      </c>
      <c r="D321" s="54">
        <v>38155</v>
      </c>
      <c r="E321" s="53">
        <v>10567</v>
      </c>
    </row>
    <row r="322" spans="1:5">
      <c r="A322" s="53" t="s">
        <v>43</v>
      </c>
      <c r="B322" s="53" t="s">
        <v>42</v>
      </c>
      <c r="C322" s="55">
        <v>155</v>
      </c>
      <c r="D322" s="54">
        <v>38177</v>
      </c>
      <c r="E322" s="53">
        <v>10568</v>
      </c>
    </row>
    <row r="323" spans="1:5">
      <c r="A323" s="53" t="s">
        <v>47</v>
      </c>
      <c r="B323" s="53" t="s">
        <v>49</v>
      </c>
      <c r="C323" s="55">
        <v>890</v>
      </c>
      <c r="D323" s="54">
        <v>38179</v>
      </c>
      <c r="E323" s="53">
        <v>10569</v>
      </c>
    </row>
    <row r="324" spans="1:5">
      <c r="A324" s="53" t="s">
        <v>43</v>
      </c>
      <c r="B324" s="53" t="s">
        <v>42</v>
      </c>
      <c r="C324" s="55">
        <v>2465.25</v>
      </c>
      <c r="D324" s="54">
        <v>38157</v>
      </c>
      <c r="E324" s="53">
        <v>10570</v>
      </c>
    </row>
    <row r="325" spans="1:5">
      <c r="A325" s="53" t="s">
        <v>43</v>
      </c>
      <c r="B325" s="53" t="s">
        <v>44</v>
      </c>
      <c r="C325" s="55">
        <v>550.59</v>
      </c>
      <c r="D325" s="54">
        <v>38172</v>
      </c>
      <c r="E325" s="53">
        <v>10571</v>
      </c>
    </row>
    <row r="326" spans="1:5">
      <c r="A326" s="53" t="s">
        <v>43</v>
      </c>
      <c r="B326" s="53" t="s">
        <v>42</v>
      </c>
      <c r="C326" s="55">
        <v>1501.08</v>
      </c>
      <c r="D326" s="54">
        <v>38163</v>
      </c>
      <c r="E326" s="53">
        <v>10572</v>
      </c>
    </row>
    <row r="327" spans="1:5">
      <c r="A327" s="53" t="s">
        <v>47</v>
      </c>
      <c r="B327" s="53" t="s">
        <v>46</v>
      </c>
      <c r="C327" s="55">
        <v>2082</v>
      </c>
      <c r="D327" s="54">
        <v>38158</v>
      </c>
      <c r="E327" s="53">
        <v>10573</v>
      </c>
    </row>
    <row r="328" spans="1:5">
      <c r="A328" s="53" t="s">
        <v>43</v>
      </c>
      <c r="B328" s="53" t="s">
        <v>48</v>
      </c>
      <c r="C328" s="55">
        <v>764.3</v>
      </c>
      <c r="D328" s="54">
        <v>38168</v>
      </c>
      <c r="E328" s="53">
        <v>10574</v>
      </c>
    </row>
    <row r="329" spans="1:5">
      <c r="A329" s="53" t="s">
        <v>47</v>
      </c>
      <c r="B329" s="53" t="s">
        <v>49</v>
      </c>
      <c r="C329" s="55">
        <v>2147.4</v>
      </c>
      <c r="D329" s="54">
        <v>38168</v>
      </c>
      <c r="E329" s="53">
        <v>10575</v>
      </c>
    </row>
    <row r="330" spans="1:5">
      <c r="A330" s="53" t="s">
        <v>43</v>
      </c>
      <c r="B330" s="53" t="s">
        <v>42</v>
      </c>
      <c r="C330" s="55">
        <v>838.45</v>
      </c>
      <c r="D330" s="54">
        <v>38168</v>
      </c>
      <c r="E330" s="53">
        <v>10576</v>
      </c>
    </row>
    <row r="331" spans="1:5">
      <c r="A331" s="53" t="s">
        <v>47</v>
      </c>
      <c r="B331" s="53" t="s">
        <v>52</v>
      </c>
      <c r="C331" s="55">
        <v>569</v>
      </c>
      <c r="D331" s="54">
        <v>38168</v>
      </c>
      <c r="E331" s="53">
        <v>10577</v>
      </c>
    </row>
    <row r="332" spans="1:5">
      <c r="A332" s="53" t="s">
        <v>43</v>
      </c>
      <c r="B332" s="53" t="s">
        <v>48</v>
      </c>
      <c r="C332" s="55">
        <v>477</v>
      </c>
      <c r="D332" s="54">
        <v>38193</v>
      </c>
      <c r="E332" s="53">
        <v>10578</v>
      </c>
    </row>
    <row r="333" spans="1:5">
      <c r="A333" s="53" t="s">
        <v>43</v>
      </c>
      <c r="B333" s="53" t="s">
        <v>50</v>
      </c>
      <c r="C333" s="55">
        <v>317.75</v>
      </c>
      <c r="D333" s="54">
        <v>38172</v>
      </c>
      <c r="E333" s="53">
        <v>10579</v>
      </c>
    </row>
    <row r="334" spans="1:5">
      <c r="A334" s="53" t="s">
        <v>43</v>
      </c>
      <c r="B334" s="53" t="s">
        <v>48</v>
      </c>
      <c r="C334" s="55">
        <v>1013.74</v>
      </c>
      <c r="D334" s="54">
        <v>38169</v>
      </c>
      <c r="E334" s="53">
        <v>10580</v>
      </c>
    </row>
    <row r="335" spans="1:5">
      <c r="A335" s="53" t="s">
        <v>43</v>
      </c>
      <c r="B335" s="53" t="s">
        <v>42</v>
      </c>
      <c r="C335" s="55">
        <v>310</v>
      </c>
      <c r="D335" s="54">
        <v>38170</v>
      </c>
      <c r="E335" s="53">
        <v>10581</v>
      </c>
    </row>
    <row r="336" spans="1:5">
      <c r="A336" s="53" t="s">
        <v>43</v>
      </c>
      <c r="B336" s="53" t="s">
        <v>42</v>
      </c>
      <c r="C336" s="55">
        <v>330</v>
      </c>
      <c r="D336" s="54">
        <v>38182</v>
      </c>
      <c r="E336" s="53">
        <v>10582</v>
      </c>
    </row>
    <row r="337" spans="1:5">
      <c r="A337" s="53" t="s">
        <v>43</v>
      </c>
      <c r="B337" s="53" t="s">
        <v>45</v>
      </c>
      <c r="C337" s="55">
        <v>2237.5</v>
      </c>
      <c r="D337" s="54">
        <v>38172</v>
      </c>
      <c r="E337" s="53">
        <v>10583</v>
      </c>
    </row>
    <row r="338" spans="1:5">
      <c r="A338" s="53" t="s">
        <v>43</v>
      </c>
      <c r="B338" s="53" t="s">
        <v>48</v>
      </c>
      <c r="C338" s="55">
        <v>593.75</v>
      </c>
      <c r="D338" s="54">
        <v>38172</v>
      </c>
      <c r="E338" s="53">
        <v>10584</v>
      </c>
    </row>
    <row r="339" spans="1:5">
      <c r="A339" s="53" t="s">
        <v>47</v>
      </c>
      <c r="B339" s="53" t="s">
        <v>46</v>
      </c>
      <c r="C339" s="55">
        <v>142.5</v>
      </c>
      <c r="D339" s="54">
        <v>38178</v>
      </c>
      <c r="E339" s="53">
        <v>10585</v>
      </c>
    </row>
    <row r="340" spans="1:5">
      <c r="A340" s="53" t="s">
        <v>47</v>
      </c>
      <c r="B340" s="53" t="s">
        <v>52</v>
      </c>
      <c r="C340" s="55">
        <v>23.8</v>
      </c>
      <c r="D340" s="54">
        <v>38177</v>
      </c>
      <c r="E340" s="53">
        <v>10586</v>
      </c>
    </row>
    <row r="341" spans="1:5">
      <c r="A341" s="53" t="s">
        <v>43</v>
      </c>
      <c r="B341" s="53" t="s">
        <v>50</v>
      </c>
      <c r="C341" s="55">
        <v>807.38</v>
      </c>
      <c r="D341" s="54">
        <v>38177</v>
      </c>
      <c r="E341" s="53">
        <v>10587</v>
      </c>
    </row>
    <row r="342" spans="1:5">
      <c r="A342" s="53" t="s">
        <v>43</v>
      </c>
      <c r="B342" s="53" t="s">
        <v>45</v>
      </c>
      <c r="C342" s="55">
        <v>3120</v>
      </c>
      <c r="D342" s="54">
        <v>38178</v>
      </c>
      <c r="E342" s="53">
        <v>10588</v>
      </c>
    </row>
    <row r="343" spans="1:5">
      <c r="A343" s="53" t="s">
        <v>43</v>
      </c>
      <c r="B343" s="53" t="s">
        <v>44</v>
      </c>
      <c r="C343" s="55">
        <v>72</v>
      </c>
      <c r="D343" s="54">
        <v>38182</v>
      </c>
      <c r="E343" s="53">
        <v>10589</v>
      </c>
    </row>
    <row r="344" spans="1:5">
      <c r="A344" s="53" t="s">
        <v>43</v>
      </c>
      <c r="B344" s="53" t="s">
        <v>48</v>
      </c>
      <c r="C344" s="55">
        <v>1101</v>
      </c>
      <c r="D344" s="54">
        <v>38182</v>
      </c>
      <c r="E344" s="53">
        <v>10590</v>
      </c>
    </row>
    <row r="345" spans="1:5">
      <c r="A345" s="53" t="s">
        <v>43</v>
      </c>
      <c r="B345" s="53" t="s">
        <v>50</v>
      </c>
      <c r="C345" s="55">
        <v>812.5</v>
      </c>
      <c r="D345" s="54">
        <v>38184</v>
      </c>
      <c r="E345" s="53">
        <v>10591</v>
      </c>
    </row>
    <row r="346" spans="1:5">
      <c r="A346" s="53" t="s">
        <v>43</v>
      </c>
      <c r="B346" s="53" t="s">
        <v>42</v>
      </c>
      <c r="C346" s="55">
        <v>516.46</v>
      </c>
      <c r="D346" s="54">
        <v>38184</v>
      </c>
      <c r="E346" s="53">
        <v>10592</v>
      </c>
    </row>
    <row r="347" spans="1:5">
      <c r="A347" s="53" t="s">
        <v>47</v>
      </c>
      <c r="B347" s="53" t="s">
        <v>46</v>
      </c>
      <c r="C347" s="55">
        <v>1994.4</v>
      </c>
      <c r="D347" s="54">
        <v>38212</v>
      </c>
      <c r="E347" s="53">
        <v>10593</v>
      </c>
    </row>
    <row r="348" spans="1:5">
      <c r="A348" s="53" t="s">
        <v>43</v>
      </c>
      <c r="B348" s="53" t="s">
        <v>42</v>
      </c>
      <c r="C348" s="55">
        <v>565.5</v>
      </c>
      <c r="D348" s="54">
        <v>38184</v>
      </c>
      <c r="E348" s="53">
        <v>10594</v>
      </c>
    </row>
    <row r="349" spans="1:5">
      <c r="A349" s="53" t="s">
        <v>43</v>
      </c>
      <c r="B349" s="53" t="s">
        <v>45</v>
      </c>
      <c r="C349" s="55">
        <v>4725</v>
      </c>
      <c r="D349" s="54">
        <v>38182</v>
      </c>
      <c r="E349" s="53">
        <v>10595</v>
      </c>
    </row>
    <row r="350" spans="1:5">
      <c r="A350" s="53" t="s">
        <v>43</v>
      </c>
      <c r="B350" s="53" t="s">
        <v>44</v>
      </c>
      <c r="C350" s="55">
        <v>1180.8800000000001</v>
      </c>
      <c r="D350" s="54">
        <v>38211</v>
      </c>
      <c r="E350" s="53">
        <v>10596</v>
      </c>
    </row>
    <row r="351" spans="1:5">
      <c r="A351" s="53" t="s">
        <v>47</v>
      </c>
      <c r="B351" s="53" t="s">
        <v>46</v>
      </c>
      <c r="C351" s="55">
        <v>718.08</v>
      </c>
      <c r="D351" s="54">
        <v>38186</v>
      </c>
      <c r="E351" s="53">
        <v>10597</v>
      </c>
    </row>
    <row r="352" spans="1:5">
      <c r="A352" s="53" t="s">
        <v>43</v>
      </c>
      <c r="B352" s="53" t="s">
        <v>50</v>
      </c>
      <c r="C352" s="55">
        <v>2388.5</v>
      </c>
      <c r="D352" s="54">
        <v>38186</v>
      </c>
      <c r="E352" s="53">
        <v>10598</v>
      </c>
    </row>
    <row r="353" spans="1:5">
      <c r="A353" s="53" t="s">
        <v>47</v>
      </c>
      <c r="B353" s="53" t="s">
        <v>51</v>
      </c>
      <c r="C353" s="55">
        <v>493</v>
      </c>
      <c r="D353" s="54">
        <v>38189</v>
      </c>
      <c r="E353" s="53">
        <v>10599</v>
      </c>
    </row>
    <row r="354" spans="1:5">
      <c r="A354" s="53" t="s">
        <v>43</v>
      </c>
      <c r="B354" s="53" t="s">
        <v>48</v>
      </c>
      <c r="C354" s="55">
        <v>479.8</v>
      </c>
      <c r="D354" s="54">
        <v>38189</v>
      </c>
      <c r="E354" s="53">
        <v>10600</v>
      </c>
    </row>
    <row r="355" spans="1:5">
      <c r="A355" s="53" t="s">
        <v>47</v>
      </c>
      <c r="B355" s="53" t="s">
        <v>46</v>
      </c>
      <c r="C355" s="55">
        <v>2285</v>
      </c>
      <c r="D355" s="54">
        <v>38190</v>
      </c>
      <c r="E355" s="53">
        <v>10601</v>
      </c>
    </row>
    <row r="356" spans="1:5">
      <c r="A356" s="53" t="s">
        <v>43</v>
      </c>
      <c r="B356" s="53" t="s">
        <v>44</v>
      </c>
      <c r="C356" s="55">
        <v>48.75</v>
      </c>
      <c r="D356" s="54">
        <v>38190</v>
      </c>
      <c r="E356" s="53">
        <v>10602</v>
      </c>
    </row>
    <row r="357" spans="1:5">
      <c r="A357" s="53" t="s">
        <v>43</v>
      </c>
      <c r="B357" s="53" t="s">
        <v>44</v>
      </c>
      <c r="C357" s="55">
        <v>1483</v>
      </c>
      <c r="D357" s="54">
        <v>38207</v>
      </c>
      <c r="E357" s="53">
        <v>10603</v>
      </c>
    </row>
    <row r="358" spans="1:5">
      <c r="A358" s="53" t="s">
        <v>43</v>
      </c>
      <c r="B358" s="53" t="s">
        <v>50</v>
      </c>
      <c r="C358" s="55">
        <v>230.85</v>
      </c>
      <c r="D358" s="54">
        <v>38197</v>
      </c>
      <c r="E358" s="53">
        <v>10604</v>
      </c>
    </row>
    <row r="359" spans="1:5">
      <c r="A359" s="53" t="s">
        <v>43</v>
      </c>
      <c r="B359" s="53" t="s">
        <v>50</v>
      </c>
      <c r="C359" s="55">
        <v>4109.6899999999996</v>
      </c>
      <c r="D359" s="54">
        <v>38197</v>
      </c>
      <c r="E359" s="53">
        <v>10605</v>
      </c>
    </row>
    <row r="360" spans="1:5">
      <c r="A360" s="53" t="s">
        <v>43</v>
      </c>
      <c r="B360" s="53" t="s">
        <v>48</v>
      </c>
      <c r="C360" s="55">
        <v>1130.4000000000001</v>
      </c>
      <c r="D360" s="54">
        <v>38199</v>
      </c>
      <c r="E360" s="53">
        <v>10606</v>
      </c>
    </row>
    <row r="361" spans="1:5">
      <c r="A361" s="53" t="s">
        <v>47</v>
      </c>
      <c r="B361" s="53" t="s">
        <v>49</v>
      </c>
      <c r="C361" s="55">
        <v>6475.4</v>
      </c>
      <c r="D361" s="54">
        <v>38193</v>
      </c>
      <c r="E361" s="53">
        <v>10607</v>
      </c>
    </row>
    <row r="362" spans="1:5">
      <c r="A362" s="53" t="s">
        <v>43</v>
      </c>
      <c r="B362" s="53" t="s">
        <v>48</v>
      </c>
      <c r="C362" s="55">
        <v>1064</v>
      </c>
      <c r="D362" s="54">
        <v>38200</v>
      </c>
      <c r="E362" s="53">
        <v>10608</v>
      </c>
    </row>
    <row r="363" spans="1:5">
      <c r="A363" s="53" t="s">
        <v>47</v>
      </c>
      <c r="B363" s="53" t="s">
        <v>46</v>
      </c>
      <c r="C363" s="55">
        <v>424</v>
      </c>
      <c r="D363" s="54">
        <v>38198</v>
      </c>
      <c r="E363" s="53">
        <v>10609</v>
      </c>
    </row>
    <row r="364" spans="1:5">
      <c r="A364" s="53" t="s">
        <v>43</v>
      </c>
      <c r="B364" s="53" t="s">
        <v>44</v>
      </c>
      <c r="C364" s="55">
        <v>299.25</v>
      </c>
      <c r="D364" s="54">
        <v>38205</v>
      </c>
      <c r="E364" s="53">
        <v>10610</v>
      </c>
    </row>
    <row r="365" spans="1:5">
      <c r="A365" s="53" t="s">
        <v>47</v>
      </c>
      <c r="B365" s="53" t="s">
        <v>51</v>
      </c>
      <c r="C365" s="55">
        <v>808</v>
      </c>
      <c r="D365" s="54">
        <v>38200</v>
      </c>
      <c r="E365" s="53">
        <v>10611</v>
      </c>
    </row>
    <row r="366" spans="1:5">
      <c r="A366" s="53" t="s">
        <v>43</v>
      </c>
      <c r="B366" s="53" t="s">
        <v>50</v>
      </c>
      <c r="C366" s="55">
        <v>6375</v>
      </c>
      <c r="D366" s="54">
        <v>38200</v>
      </c>
      <c r="E366" s="53">
        <v>10612</v>
      </c>
    </row>
    <row r="367" spans="1:5">
      <c r="A367" s="53" t="s">
        <v>43</v>
      </c>
      <c r="B367" s="53" t="s">
        <v>48</v>
      </c>
      <c r="C367" s="55">
        <v>353.2</v>
      </c>
      <c r="D367" s="54">
        <v>38200</v>
      </c>
      <c r="E367" s="53">
        <v>10613</v>
      </c>
    </row>
    <row r="368" spans="1:5">
      <c r="A368" s="53" t="s">
        <v>43</v>
      </c>
      <c r="B368" s="53" t="s">
        <v>44</v>
      </c>
      <c r="C368" s="55">
        <v>464</v>
      </c>
      <c r="D368" s="54">
        <v>38200</v>
      </c>
      <c r="E368" s="53">
        <v>10614</v>
      </c>
    </row>
    <row r="369" spans="1:5">
      <c r="A369" s="53" t="s">
        <v>43</v>
      </c>
      <c r="B369" s="53" t="s">
        <v>45</v>
      </c>
      <c r="C369" s="55">
        <v>120</v>
      </c>
      <c r="D369" s="54">
        <v>38205</v>
      </c>
      <c r="E369" s="53">
        <v>10615</v>
      </c>
    </row>
    <row r="370" spans="1:5">
      <c r="A370" s="53" t="s">
        <v>43</v>
      </c>
      <c r="B370" s="53" t="s">
        <v>50</v>
      </c>
      <c r="C370" s="55">
        <v>4806.99</v>
      </c>
      <c r="D370" s="54">
        <v>38204</v>
      </c>
      <c r="E370" s="53">
        <v>10616</v>
      </c>
    </row>
    <row r="371" spans="1:5">
      <c r="A371" s="53" t="s">
        <v>43</v>
      </c>
      <c r="B371" s="53" t="s">
        <v>48</v>
      </c>
      <c r="C371" s="55">
        <v>1402.5</v>
      </c>
      <c r="D371" s="54">
        <v>38203</v>
      </c>
      <c r="E371" s="53">
        <v>10617</v>
      </c>
    </row>
    <row r="372" spans="1:5">
      <c r="A372" s="53" t="s">
        <v>43</v>
      </c>
      <c r="B372" s="53" t="s">
        <v>50</v>
      </c>
      <c r="C372" s="55">
        <v>2697.5</v>
      </c>
      <c r="D372" s="54">
        <v>38207</v>
      </c>
      <c r="E372" s="53">
        <v>10618</v>
      </c>
    </row>
    <row r="373" spans="1:5">
      <c r="A373" s="53" t="s">
        <v>43</v>
      </c>
      <c r="B373" s="53" t="s">
        <v>42</v>
      </c>
      <c r="C373" s="55">
        <v>1260</v>
      </c>
      <c r="D373" s="54">
        <v>38206</v>
      </c>
      <c r="E373" s="53">
        <v>10619</v>
      </c>
    </row>
    <row r="374" spans="1:5">
      <c r="A374" s="53" t="s">
        <v>43</v>
      </c>
      <c r="B374" s="53" t="s">
        <v>45</v>
      </c>
      <c r="C374" s="55">
        <v>57.5</v>
      </c>
      <c r="D374" s="54">
        <v>38213</v>
      </c>
      <c r="E374" s="53">
        <v>10620</v>
      </c>
    </row>
    <row r="375" spans="1:5">
      <c r="A375" s="53" t="s">
        <v>43</v>
      </c>
      <c r="B375" s="53" t="s">
        <v>48</v>
      </c>
      <c r="C375" s="55">
        <v>758.5</v>
      </c>
      <c r="D375" s="54">
        <v>38210</v>
      </c>
      <c r="E375" s="53">
        <v>10621</v>
      </c>
    </row>
    <row r="376" spans="1:5">
      <c r="A376" s="53" t="s">
        <v>43</v>
      </c>
      <c r="B376" s="53" t="s">
        <v>48</v>
      </c>
      <c r="C376" s="55">
        <v>560</v>
      </c>
      <c r="D376" s="54">
        <v>38210</v>
      </c>
      <c r="E376" s="53">
        <v>10622</v>
      </c>
    </row>
    <row r="377" spans="1:5">
      <c r="A377" s="53" t="s">
        <v>43</v>
      </c>
      <c r="B377" s="53" t="s">
        <v>44</v>
      </c>
      <c r="C377" s="55">
        <v>1336.95</v>
      </c>
      <c r="D377" s="54">
        <v>38211</v>
      </c>
      <c r="E377" s="53">
        <v>10623</v>
      </c>
    </row>
    <row r="378" spans="1:5">
      <c r="A378" s="53" t="s">
        <v>43</v>
      </c>
      <c r="B378" s="53" t="s">
        <v>48</v>
      </c>
      <c r="C378" s="55">
        <v>1393.24</v>
      </c>
      <c r="D378" s="54">
        <v>38218</v>
      </c>
      <c r="E378" s="53">
        <v>10624</v>
      </c>
    </row>
    <row r="379" spans="1:5">
      <c r="A379" s="53" t="s">
        <v>43</v>
      </c>
      <c r="B379" s="53" t="s">
        <v>42</v>
      </c>
      <c r="C379" s="55">
        <v>479.75</v>
      </c>
      <c r="D379" s="54">
        <v>38213</v>
      </c>
      <c r="E379" s="53">
        <v>10625</v>
      </c>
    </row>
    <row r="380" spans="1:5">
      <c r="A380" s="53" t="s">
        <v>43</v>
      </c>
      <c r="B380" s="53" t="s">
        <v>50</v>
      </c>
      <c r="C380" s="55">
        <v>1503.6</v>
      </c>
      <c r="D380" s="54">
        <v>38219</v>
      </c>
      <c r="E380" s="53">
        <v>10626</v>
      </c>
    </row>
    <row r="381" spans="1:5">
      <c r="A381" s="53" t="s">
        <v>43</v>
      </c>
      <c r="B381" s="53" t="s">
        <v>44</v>
      </c>
      <c r="C381" s="55">
        <v>1185.75</v>
      </c>
      <c r="D381" s="54">
        <v>38220</v>
      </c>
      <c r="E381" s="53">
        <v>10627</v>
      </c>
    </row>
    <row r="382" spans="1:5">
      <c r="A382" s="53" t="s">
        <v>43</v>
      </c>
      <c r="B382" s="53" t="s">
        <v>48</v>
      </c>
      <c r="C382" s="55">
        <v>450</v>
      </c>
      <c r="D382" s="54">
        <v>38219</v>
      </c>
      <c r="E382" s="53">
        <v>10628</v>
      </c>
    </row>
    <row r="383" spans="1:5">
      <c r="A383" s="53" t="s">
        <v>43</v>
      </c>
      <c r="B383" s="53" t="s">
        <v>48</v>
      </c>
      <c r="C383" s="55">
        <v>2775.05</v>
      </c>
      <c r="D383" s="54">
        <v>38219</v>
      </c>
      <c r="E383" s="53">
        <v>10629</v>
      </c>
    </row>
    <row r="384" spans="1:5">
      <c r="A384" s="53" t="s">
        <v>43</v>
      </c>
      <c r="B384" s="53" t="s">
        <v>50</v>
      </c>
      <c r="C384" s="55">
        <v>903.6</v>
      </c>
      <c r="D384" s="54">
        <v>38218</v>
      </c>
      <c r="E384" s="53">
        <v>10630</v>
      </c>
    </row>
    <row r="385" spans="1:5">
      <c r="A385" s="53" t="s">
        <v>43</v>
      </c>
      <c r="B385" s="53" t="s">
        <v>44</v>
      </c>
      <c r="C385" s="55">
        <v>55.8</v>
      </c>
      <c r="D385" s="54">
        <v>38214</v>
      </c>
      <c r="E385" s="53">
        <v>10631</v>
      </c>
    </row>
    <row r="386" spans="1:5">
      <c r="A386" s="53" t="s">
        <v>43</v>
      </c>
      <c r="B386" s="53" t="s">
        <v>44</v>
      </c>
      <c r="C386" s="55">
        <v>589</v>
      </c>
      <c r="D386" s="54">
        <v>38218</v>
      </c>
      <c r="E386" s="53">
        <v>10632</v>
      </c>
    </row>
    <row r="387" spans="1:5">
      <c r="A387" s="53" t="s">
        <v>47</v>
      </c>
      <c r="B387" s="53" t="s">
        <v>46</v>
      </c>
      <c r="C387" s="55">
        <v>5510.59</v>
      </c>
      <c r="D387" s="54">
        <v>38217</v>
      </c>
      <c r="E387" s="53">
        <v>10633</v>
      </c>
    </row>
    <row r="388" spans="1:5">
      <c r="A388" s="53" t="s">
        <v>43</v>
      </c>
      <c r="B388" s="53" t="s">
        <v>48</v>
      </c>
      <c r="C388" s="55">
        <v>4985.5</v>
      </c>
      <c r="D388" s="54">
        <v>38220</v>
      </c>
      <c r="E388" s="53">
        <v>10634</v>
      </c>
    </row>
    <row r="389" spans="1:5">
      <c r="A389" s="53" t="s">
        <v>43</v>
      </c>
      <c r="B389" s="53" t="s">
        <v>44</v>
      </c>
      <c r="C389" s="55">
        <v>1326.22</v>
      </c>
      <c r="D389" s="54">
        <v>38220</v>
      </c>
      <c r="E389" s="53">
        <v>10635</v>
      </c>
    </row>
    <row r="390" spans="1:5">
      <c r="A390" s="53" t="s">
        <v>43</v>
      </c>
      <c r="B390" s="53" t="s">
        <v>48</v>
      </c>
      <c r="C390" s="55">
        <v>629.5</v>
      </c>
      <c r="D390" s="54">
        <v>38225</v>
      </c>
      <c r="E390" s="53">
        <v>10636</v>
      </c>
    </row>
    <row r="391" spans="1:5">
      <c r="A391" s="53" t="s">
        <v>47</v>
      </c>
      <c r="B391" s="53" t="s">
        <v>51</v>
      </c>
      <c r="C391" s="55">
        <v>2761.94</v>
      </c>
      <c r="D391" s="54">
        <v>38225</v>
      </c>
      <c r="E391" s="53">
        <v>10637</v>
      </c>
    </row>
    <row r="392" spans="1:5">
      <c r="A392" s="53" t="s">
        <v>43</v>
      </c>
      <c r="B392" s="53" t="s">
        <v>42</v>
      </c>
      <c r="C392" s="55">
        <v>2720.05</v>
      </c>
      <c r="D392" s="54">
        <v>38231</v>
      </c>
      <c r="E392" s="53">
        <v>10638</v>
      </c>
    </row>
    <row r="393" spans="1:5">
      <c r="A393" s="53" t="s">
        <v>47</v>
      </c>
      <c r="B393" s="53" t="s">
        <v>46</v>
      </c>
      <c r="C393" s="55">
        <v>500</v>
      </c>
      <c r="D393" s="54">
        <v>38226</v>
      </c>
      <c r="E393" s="53">
        <v>10639</v>
      </c>
    </row>
    <row r="394" spans="1:5">
      <c r="A394" s="53" t="s">
        <v>43</v>
      </c>
      <c r="B394" s="53" t="s">
        <v>48</v>
      </c>
      <c r="C394" s="55">
        <v>708.75</v>
      </c>
      <c r="D394" s="54">
        <v>38227</v>
      </c>
      <c r="E394" s="53">
        <v>10640</v>
      </c>
    </row>
    <row r="395" spans="1:5">
      <c r="A395" s="53" t="s">
        <v>43</v>
      </c>
      <c r="B395" s="53" t="s">
        <v>48</v>
      </c>
      <c r="C395" s="55">
        <v>2054</v>
      </c>
      <c r="D395" s="54">
        <v>38225</v>
      </c>
      <c r="E395" s="53">
        <v>10641</v>
      </c>
    </row>
    <row r="396" spans="1:5">
      <c r="A396" s="53" t="s">
        <v>47</v>
      </c>
      <c r="B396" s="53" t="s">
        <v>46</v>
      </c>
      <c r="C396" s="55">
        <v>696</v>
      </c>
      <c r="D396" s="54">
        <v>38235</v>
      </c>
      <c r="E396" s="53">
        <v>10642</v>
      </c>
    </row>
    <row r="397" spans="1:5">
      <c r="A397" s="53" t="s">
        <v>47</v>
      </c>
      <c r="B397" s="53" t="s">
        <v>51</v>
      </c>
      <c r="C397" s="55">
        <v>814.5</v>
      </c>
      <c r="D397" s="54">
        <v>38232</v>
      </c>
      <c r="E397" s="53">
        <v>10643</v>
      </c>
    </row>
    <row r="398" spans="1:5">
      <c r="A398" s="53" t="s">
        <v>43</v>
      </c>
      <c r="B398" s="53" t="s">
        <v>42</v>
      </c>
      <c r="C398" s="55">
        <v>1371.8</v>
      </c>
      <c r="D398" s="54">
        <v>38231</v>
      </c>
      <c r="E398" s="53">
        <v>10644</v>
      </c>
    </row>
    <row r="399" spans="1:5">
      <c r="A399" s="53" t="s">
        <v>43</v>
      </c>
      <c r="B399" s="53" t="s">
        <v>48</v>
      </c>
      <c r="C399" s="55">
        <v>1535</v>
      </c>
      <c r="D399" s="54">
        <v>38232</v>
      </c>
      <c r="E399" s="53">
        <v>10645</v>
      </c>
    </row>
    <row r="400" spans="1:5">
      <c r="A400" s="53" t="s">
        <v>47</v>
      </c>
      <c r="B400" s="53" t="s">
        <v>52</v>
      </c>
      <c r="C400" s="55">
        <v>1446</v>
      </c>
      <c r="D400" s="54">
        <v>38233</v>
      </c>
      <c r="E400" s="53">
        <v>10646</v>
      </c>
    </row>
    <row r="401" spans="1:5">
      <c r="A401" s="53" t="s">
        <v>43</v>
      </c>
      <c r="B401" s="53" t="s">
        <v>48</v>
      </c>
      <c r="C401" s="55">
        <v>636</v>
      </c>
      <c r="D401" s="54">
        <v>38233</v>
      </c>
      <c r="E401" s="53">
        <v>10647</v>
      </c>
    </row>
    <row r="402" spans="1:5">
      <c r="A402" s="53" t="s">
        <v>47</v>
      </c>
      <c r="B402" s="53" t="s">
        <v>49</v>
      </c>
      <c r="C402" s="55">
        <v>372.37</v>
      </c>
      <c r="D402" s="54">
        <v>38239</v>
      </c>
      <c r="E402" s="53">
        <v>10648</v>
      </c>
    </row>
    <row r="403" spans="1:5">
      <c r="A403" s="53" t="s">
        <v>47</v>
      </c>
      <c r="B403" s="53" t="s">
        <v>49</v>
      </c>
      <c r="C403" s="55">
        <v>1434</v>
      </c>
      <c r="D403" s="54">
        <v>38228</v>
      </c>
      <c r="E403" s="53">
        <v>10649</v>
      </c>
    </row>
    <row r="404" spans="1:5">
      <c r="A404" s="53" t="s">
        <v>47</v>
      </c>
      <c r="B404" s="53" t="s">
        <v>49</v>
      </c>
      <c r="C404" s="55">
        <v>1779.2</v>
      </c>
      <c r="D404" s="54">
        <v>38233</v>
      </c>
      <c r="E404" s="53">
        <v>10650</v>
      </c>
    </row>
    <row r="405" spans="1:5">
      <c r="A405" s="53" t="s">
        <v>43</v>
      </c>
      <c r="B405" s="53" t="s">
        <v>44</v>
      </c>
      <c r="C405" s="55">
        <v>397.8</v>
      </c>
      <c r="D405" s="54">
        <v>38241</v>
      </c>
      <c r="E405" s="53">
        <v>10651</v>
      </c>
    </row>
    <row r="406" spans="1:5">
      <c r="A406" s="53" t="s">
        <v>43</v>
      </c>
      <c r="B406" s="53" t="s">
        <v>48</v>
      </c>
      <c r="C406" s="55">
        <v>318.83999999999997</v>
      </c>
      <c r="D406" s="54">
        <v>38238</v>
      </c>
      <c r="E406" s="53">
        <v>10652</v>
      </c>
    </row>
    <row r="407" spans="1:5">
      <c r="A407" s="53" t="s">
        <v>43</v>
      </c>
      <c r="B407" s="53" t="s">
        <v>50</v>
      </c>
      <c r="C407" s="55">
        <v>1083.1500000000001</v>
      </c>
      <c r="D407" s="54">
        <v>38249</v>
      </c>
      <c r="E407" s="53">
        <v>10653</v>
      </c>
    </row>
    <row r="408" spans="1:5">
      <c r="A408" s="53" t="s">
        <v>47</v>
      </c>
      <c r="B408" s="53" t="s">
        <v>49</v>
      </c>
      <c r="C408" s="55">
        <v>601.83000000000004</v>
      </c>
      <c r="D408" s="54">
        <v>38241</v>
      </c>
      <c r="E408" s="53">
        <v>10654</v>
      </c>
    </row>
    <row r="409" spans="1:5">
      <c r="A409" s="53" t="s">
        <v>43</v>
      </c>
      <c r="B409" s="53" t="s">
        <v>50</v>
      </c>
      <c r="C409" s="55">
        <v>154.4</v>
      </c>
      <c r="D409" s="54">
        <v>38241</v>
      </c>
      <c r="E409" s="53">
        <v>10655</v>
      </c>
    </row>
    <row r="410" spans="1:5">
      <c r="A410" s="53" t="s">
        <v>47</v>
      </c>
      <c r="B410" s="53" t="s">
        <v>51</v>
      </c>
      <c r="C410" s="55">
        <v>604.21</v>
      </c>
      <c r="D410" s="54">
        <v>38240</v>
      </c>
      <c r="E410" s="53">
        <v>10656</v>
      </c>
    </row>
    <row r="411" spans="1:5">
      <c r="A411" s="53" t="s">
        <v>43</v>
      </c>
      <c r="B411" s="53" t="s">
        <v>45</v>
      </c>
      <c r="C411" s="55">
        <v>4371.6000000000004</v>
      </c>
      <c r="D411" s="54">
        <v>38245</v>
      </c>
      <c r="E411" s="53">
        <v>10657</v>
      </c>
    </row>
    <row r="412" spans="1:5">
      <c r="A412" s="53" t="s">
        <v>43</v>
      </c>
      <c r="B412" s="53" t="s">
        <v>48</v>
      </c>
      <c r="C412" s="55">
        <v>4464.6000000000004</v>
      </c>
      <c r="D412" s="54">
        <v>38238</v>
      </c>
      <c r="E412" s="53">
        <v>10658</v>
      </c>
    </row>
    <row r="413" spans="1:5">
      <c r="A413" s="53" t="s">
        <v>47</v>
      </c>
      <c r="B413" s="53" t="s">
        <v>46</v>
      </c>
      <c r="C413" s="55">
        <v>1227.02</v>
      </c>
      <c r="D413" s="54">
        <v>38240</v>
      </c>
      <c r="E413" s="53">
        <v>10659</v>
      </c>
    </row>
    <row r="414" spans="1:5">
      <c r="A414" s="53" t="s">
        <v>43</v>
      </c>
      <c r="B414" s="53" t="s">
        <v>44</v>
      </c>
      <c r="C414" s="55">
        <v>1701</v>
      </c>
      <c r="D414" s="54">
        <v>38275</v>
      </c>
      <c r="E414" s="53">
        <v>10660</v>
      </c>
    </row>
    <row r="415" spans="1:5">
      <c r="A415" s="53" t="s">
        <v>47</v>
      </c>
      <c r="B415" s="53" t="s">
        <v>46</v>
      </c>
      <c r="C415" s="55">
        <v>562.6</v>
      </c>
      <c r="D415" s="54">
        <v>38245</v>
      </c>
      <c r="E415" s="53">
        <v>10661</v>
      </c>
    </row>
    <row r="416" spans="1:5">
      <c r="A416" s="53" t="s">
        <v>43</v>
      </c>
      <c r="B416" s="53" t="s">
        <v>42</v>
      </c>
      <c r="C416" s="55">
        <v>125</v>
      </c>
      <c r="D416" s="54">
        <v>38248</v>
      </c>
      <c r="E416" s="53">
        <v>10662</v>
      </c>
    </row>
    <row r="417" spans="1:5">
      <c r="A417" s="53" t="s">
        <v>43</v>
      </c>
      <c r="B417" s="53" t="s">
        <v>45</v>
      </c>
      <c r="C417" s="55">
        <v>1930.4</v>
      </c>
      <c r="D417" s="54">
        <v>38263</v>
      </c>
      <c r="E417" s="53">
        <v>10663</v>
      </c>
    </row>
    <row r="418" spans="1:5">
      <c r="A418" s="53" t="s">
        <v>43</v>
      </c>
      <c r="B418" s="53" t="s">
        <v>50</v>
      </c>
      <c r="C418" s="55">
        <v>1288.3900000000001</v>
      </c>
      <c r="D418" s="54">
        <v>38249</v>
      </c>
      <c r="E418" s="53">
        <v>10664</v>
      </c>
    </row>
    <row r="419" spans="1:5">
      <c r="A419" s="53" t="s">
        <v>43</v>
      </c>
      <c r="B419" s="53" t="s">
        <v>50</v>
      </c>
      <c r="C419" s="55">
        <v>1295</v>
      </c>
      <c r="D419" s="54">
        <v>38247</v>
      </c>
      <c r="E419" s="53">
        <v>10665</v>
      </c>
    </row>
    <row r="420" spans="1:5">
      <c r="A420" s="53" t="s">
        <v>47</v>
      </c>
      <c r="B420" s="53" t="s">
        <v>46</v>
      </c>
      <c r="C420" s="55">
        <v>4666.9399999999996</v>
      </c>
      <c r="D420" s="54">
        <v>38252</v>
      </c>
      <c r="E420" s="53">
        <v>10666</v>
      </c>
    </row>
    <row r="421" spans="1:5">
      <c r="A421" s="53" t="s">
        <v>47</v>
      </c>
      <c r="B421" s="53" t="s">
        <v>46</v>
      </c>
      <c r="C421" s="55">
        <v>1536.8</v>
      </c>
      <c r="D421" s="54">
        <v>38249</v>
      </c>
      <c r="E421" s="53">
        <v>10667</v>
      </c>
    </row>
    <row r="422" spans="1:5">
      <c r="A422" s="53" t="s">
        <v>43</v>
      </c>
      <c r="B422" s="53" t="s">
        <v>50</v>
      </c>
      <c r="C422" s="55">
        <v>625.27</v>
      </c>
      <c r="D422" s="54">
        <v>38253</v>
      </c>
      <c r="E422" s="53">
        <v>10668</v>
      </c>
    </row>
    <row r="423" spans="1:5">
      <c r="A423" s="53" t="s">
        <v>43</v>
      </c>
      <c r="B423" s="53" t="s">
        <v>45</v>
      </c>
      <c r="C423" s="55">
        <v>570</v>
      </c>
      <c r="D423" s="54">
        <v>38252</v>
      </c>
      <c r="E423" s="53">
        <v>10669</v>
      </c>
    </row>
    <row r="424" spans="1:5">
      <c r="A424" s="53" t="s">
        <v>43</v>
      </c>
      <c r="B424" s="53" t="s">
        <v>48</v>
      </c>
      <c r="C424" s="55">
        <v>2301.75</v>
      </c>
      <c r="D424" s="54">
        <v>38248</v>
      </c>
      <c r="E424" s="53">
        <v>10670</v>
      </c>
    </row>
    <row r="425" spans="1:5">
      <c r="A425" s="53" t="s">
        <v>43</v>
      </c>
      <c r="B425" s="53" t="s">
        <v>50</v>
      </c>
      <c r="C425" s="55">
        <v>920.1</v>
      </c>
      <c r="D425" s="54">
        <v>38254</v>
      </c>
      <c r="E425" s="53">
        <v>10671</v>
      </c>
    </row>
    <row r="426" spans="1:5">
      <c r="A426" s="53" t="s">
        <v>47</v>
      </c>
      <c r="B426" s="53" t="s">
        <v>52</v>
      </c>
      <c r="C426" s="55">
        <v>3815.25</v>
      </c>
      <c r="D426" s="54">
        <v>38256</v>
      </c>
      <c r="E426" s="53">
        <v>10672</v>
      </c>
    </row>
    <row r="427" spans="1:5">
      <c r="A427" s="53" t="s">
        <v>43</v>
      </c>
      <c r="B427" s="53" t="s">
        <v>45</v>
      </c>
      <c r="C427" s="55">
        <v>412.35</v>
      </c>
      <c r="D427" s="54">
        <v>38249</v>
      </c>
      <c r="E427" s="53">
        <v>10673</v>
      </c>
    </row>
    <row r="428" spans="1:5">
      <c r="A428" s="53" t="s">
        <v>43</v>
      </c>
      <c r="B428" s="53" t="s">
        <v>48</v>
      </c>
      <c r="C428" s="55">
        <v>45</v>
      </c>
      <c r="D428" s="54">
        <v>38260</v>
      </c>
      <c r="E428" s="53">
        <v>10674</v>
      </c>
    </row>
    <row r="429" spans="1:5">
      <c r="A429" s="53" t="s">
        <v>47</v>
      </c>
      <c r="B429" s="53" t="s">
        <v>49</v>
      </c>
      <c r="C429" s="55">
        <v>1423</v>
      </c>
      <c r="D429" s="54">
        <v>38253</v>
      </c>
      <c r="E429" s="53">
        <v>10675</v>
      </c>
    </row>
    <row r="430" spans="1:5">
      <c r="A430" s="53" t="s">
        <v>43</v>
      </c>
      <c r="B430" s="53" t="s">
        <v>45</v>
      </c>
      <c r="C430" s="55">
        <v>534.85</v>
      </c>
      <c r="D430" s="54">
        <v>38259</v>
      </c>
      <c r="E430" s="53">
        <v>10676</v>
      </c>
    </row>
    <row r="431" spans="1:5">
      <c r="A431" s="53" t="s">
        <v>43</v>
      </c>
      <c r="B431" s="53" t="s">
        <v>50</v>
      </c>
      <c r="C431" s="55">
        <v>813.36</v>
      </c>
      <c r="D431" s="54">
        <v>38256</v>
      </c>
      <c r="E431" s="53">
        <v>10677</v>
      </c>
    </row>
    <row r="432" spans="1:5">
      <c r="A432" s="53" t="s">
        <v>47</v>
      </c>
      <c r="B432" s="53" t="s">
        <v>46</v>
      </c>
      <c r="C432" s="55">
        <v>5256.5</v>
      </c>
      <c r="D432" s="54">
        <v>38276</v>
      </c>
      <c r="E432" s="53">
        <v>10678</v>
      </c>
    </row>
    <row r="433" spans="1:5">
      <c r="A433" s="53" t="s">
        <v>43</v>
      </c>
      <c r="B433" s="53" t="s">
        <v>44</v>
      </c>
      <c r="C433" s="55">
        <v>660</v>
      </c>
      <c r="D433" s="54">
        <v>38260</v>
      </c>
      <c r="E433" s="53">
        <v>10679</v>
      </c>
    </row>
    <row r="434" spans="1:5">
      <c r="A434" s="53" t="s">
        <v>43</v>
      </c>
      <c r="B434" s="53" t="s">
        <v>50</v>
      </c>
      <c r="C434" s="55">
        <v>1261.8800000000001</v>
      </c>
      <c r="D434" s="54">
        <v>38256</v>
      </c>
      <c r="E434" s="53">
        <v>10680</v>
      </c>
    </row>
    <row r="435" spans="1:5">
      <c r="A435" s="53" t="s">
        <v>43</v>
      </c>
      <c r="B435" s="53" t="s">
        <v>42</v>
      </c>
      <c r="C435" s="55">
        <v>1287.4000000000001</v>
      </c>
      <c r="D435" s="54">
        <v>38260</v>
      </c>
      <c r="E435" s="53">
        <v>10681</v>
      </c>
    </row>
    <row r="436" spans="1:5">
      <c r="A436" s="53" t="s">
        <v>43</v>
      </c>
      <c r="B436" s="53" t="s">
        <v>42</v>
      </c>
      <c r="C436" s="55">
        <v>375.5</v>
      </c>
      <c r="D436" s="54">
        <v>38261</v>
      </c>
      <c r="E436" s="53">
        <v>10682</v>
      </c>
    </row>
    <row r="437" spans="1:5">
      <c r="A437" s="53" t="s">
        <v>43</v>
      </c>
      <c r="B437" s="53" t="s">
        <v>45</v>
      </c>
      <c r="C437" s="55">
        <v>63</v>
      </c>
      <c r="D437" s="54">
        <v>38261</v>
      </c>
      <c r="E437" s="53">
        <v>10683</v>
      </c>
    </row>
    <row r="438" spans="1:5">
      <c r="A438" s="53" t="s">
        <v>43</v>
      </c>
      <c r="B438" s="53" t="s">
        <v>42</v>
      </c>
      <c r="C438" s="55">
        <v>1768</v>
      </c>
      <c r="D438" s="54">
        <v>38260</v>
      </c>
      <c r="E438" s="53">
        <v>10684</v>
      </c>
    </row>
    <row r="439" spans="1:5">
      <c r="A439" s="53" t="s">
        <v>43</v>
      </c>
      <c r="B439" s="53" t="s">
        <v>48</v>
      </c>
      <c r="C439" s="55">
        <v>801.1</v>
      </c>
      <c r="D439" s="54">
        <v>38263</v>
      </c>
      <c r="E439" s="53">
        <v>10685</v>
      </c>
    </row>
    <row r="440" spans="1:5">
      <c r="A440" s="53" t="s">
        <v>43</v>
      </c>
      <c r="B440" s="53" t="s">
        <v>45</v>
      </c>
      <c r="C440" s="55">
        <v>1404.45</v>
      </c>
      <c r="D440" s="54">
        <v>38268</v>
      </c>
      <c r="E440" s="53">
        <v>10686</v>
      </c>
    </row>
    <row r="441" spans="1:5">
      <c r="A441" s="53" t="s">
        <v>47</v>
      </c>
      <c r="B441" s="53" t="s">
        <v>52</v>
      </c>
      <c r="C441" s="55">
        <v>4960.8999999999996</v>
      </c>
      <c r="D441" s="54">
        <v>38290</v>
      </c>
      <c r="E441" s="53">
        <v>10687</v>
      </c>
    </row>
    <row r="442" spans="1:5">
      <c r="A442" s="53" t="s">
        <v>43</v>
      </c>
      <c r="B442" s="53" t="s">
        <v>48</v>
      </c>
      <c r="C442" s="55">
        <v>3160.6</v>
      </c>
      <c r="D442" s="54">
        <v>38267</v>
      </c>
      <c r="E442" s="53">
        <v>10688</v>
      </c>
    </row>
    <row r="443" spans="1:5">
      <c r="A443" s="53" t="s">
        <v>43</v>
      </c>
      <c r="B443" s="53" t="s">
        <v>50</v>
      </c>
      <c r="C443" s="55">
        <v>472.5</v>
      </c>
      <c r="D443" s="54">
        <v>38267</v>
      </c>
      <c r="E443" s="53">
        <v>10689</v>
      </c>
    </row>
    <row r="444" spans="1:5">
      <c r="A444" s="53" t="s">
        <v>43</v>
      </c>
      <c r="B444" s="53" t="s">
        <v>50</v>
      </c>
      <c r="C444" s="55">
        <v>862.5</v>
      </c>
      <c r="D444" s="54">
        <v>38263</v>
      </c>
      <c r="E444" s="53">
        <v>10690</v>
      </c>
    </row>
    <row r="445" spans="1:5">
      <c r="A445" s="53" t="s">
        <v>43</v>
      </c>
      <c r="B445" s="53" t="s">
        <v>45</v>
      </c>
      <c r="C445" s="55">
        <v>10164.799999999999</v>
      </c>
      <c r="D445" s="54">
        <v>38282</v>
      </c>
      <c r="E445" s="53">
        <v>10691</v>
      </c>
    </row>
    <row r="446" spans="1:5">
      <c r="A446" s="53" t="s">
        <v>43</v>
      </c>
      <c r="B446" s="53" t="s">
        <v>48</v>
      </c>
      <c r="C446" s="55">
        <v>878</v>
      </c>
      <c r="D446" s="54">
        <v>38273</v>
      </c>
      <c r="E446" s="53">
        <v>10692</v>
      </c>
    </row>
    <row r="447" spans="1:5">
      <c r="A447" s="53" t="s">
        <v>43</v>
      </c>
      <c r="B447" s="53" t="s">
        <v>42</v>
      </c>
      <c r="C447" s="55">
        <v>2071.1999999999998</v>
      </c>
      <c r="D447" s="54">
        <v>38270</v>
      </c>
      <c r="E447" s="53">
        <v>10693</v>
      </c>
    </row>
    <row r="448" spans="1:5">
      <c r="A448" s="53" t="s">
        <v>43</v>
      </c>
      <c r="B448" s="53" t="s">
        <v>44</v>
      </c>
      <c r="C448" s="55">
        <v>4825</v>
      </c>
      <c r="D448" s="54">
        <v>38269</v>
      </c>
      <c r="E448" s="53">
        <v>10694</v>
      </c>
    </row>
    <row r="449" spans="1:5">
      <c r="A449" s="53" t="s">
        <v>47</v>
      </c>
      <c r="B449" s="53" t="s">
        <v>46</v>
      </c>
      <c r="C449" s="55">
        <v>642</v>
      </c>
      <c r="D449" s="54">
        <v>38274</v>
      </c>
      <c r="E449" s="53">
        <v>10695</v>
      </c>
    </row>
    <row r="450" spans="1:5">
      <c r="A450" s="53" t="s">
        <v>43</v>
      </c>
      <c r="B450" s="53" t="s">
        <v>44</v>
      </c>
      <c r="C450" s="55">
        <v>996</v>
      </c>
      <c r="D450" s="54">
        <v>38274</v>
      </c>
      <c r="E450" s="53">
        <v>10696</v>
      </c>
    </row>
    <row r="451" spans="1:5">
      <c r="A451" s="53" t="s">
        <v>43</v>
      </c>
      <c r="B451" s="53" t="s">
        <v>42</v>
      </c>
      <c r="C451" s="55">
        <v>805.43</v>
      </c>
      <c r="D451" s="54">
        <v>38274</v>
      </c>
      <c r="E451" s="53">
        <v>10697</v>
      </c>
    </row>
    <row r="452" spans="1:5">
      <c r="A452" s="53" t="s">
        <v>43</v>
      </c>
      <c r="B452" s="53" t="s">
        <v>48</v>
      </c>
      <c r="C452" s="55">
        <v>3436.45</v>
      </c>
      <c r="D452" s="54">
        <v>38277</v>
      </c>
      <c r="E452" s="53">
        <v>10698</v>
      </c>
    </row>
    <row r="453" spans="1:5">
      <c r="A453" s="53" t="s">
        <v>43</v>
      </c>
      <c r="B453" s="53" t="s">
        <v>42</v>
      </c>
      <c r="C453" s="55">
        <v>114</v>
      </c>
      <c r="D453" s="54">
        <v>38273</v>
      </c>
      <c r="E453" s="53">
        <v>10699</v>
      </c>
    </row>
    <row r="454" spans="1:5">
      <c r="A454" s="53" t="s">
        <v>43</v>
      </c>
      <c r="B454" s="53" t="s">
        <v>42</v>
      </c>
      <c r="C454" s="55">
        <v>1638.4</v>
      </c>
      <c r="D454" s="54">
        <v>38276</v>
      </c>
      <c r="E454" s="53">
        <v>10700</v>
      </c>
    </row>
    <row r="455" spans="1:5">
      <c r="A455" s="53" t="s">
        <v>47</v>
      </c>
      <c r="B455" s="53" t="s">
        <v>51</v>
      </c>
      <c r="C455" s="55">
        <v>2864.5</v>
      </c>
      <c r="D455" s="54">
        <v>38275</v>
      </c>
      <c r="E455" s="53">
        <v>10701</v>
      </c>
    </row>
    <row r="456" spans="1:5">
      <c r="A456" s="53" t="s">
        <v>43</v>
      </c>
      <c r="B456" s="53" t="s">
        <v>48</v>
      </c>
      <c r="C456" s="55">
        <v>330</v>
      </c>
      <c r="D456" s="54">
        <v>38281</v>
      </c>
      <c r="E456" s="53">
        <v>10702</v>
      </c>
    </row>
    <row r="457" spans="1:5">
      <c r="A457" s="53" t="s">
        <v>47</v>
      </c>
      <c r="B457" s="53" t="s">
        <v>51</v>
      </c>
      <c r="C457" s="55">
        <v>2545</v>
      </c>
      <c r="D457" s="54">
        <v>38280</v>
      </c>
      <c r="E457" s="53">
        <v>10703</v>
      </c>
    </row>
    <row r="458" spans="1:5">
      <c r="A458" s="53" t="s">
        <v>47</v>
      </c>
      <c r="B458" s="53" t="s">
        <v>51</v>
      </c>
      <c r="C458" s="55">
        <v>595.5</v>
      </c>
      <c r="D458" s="54">
        <v>38298</v>
      </c>
      <c r="E458" s="53">
        <v>10704</v>
      </c>
    </row>
    <row r="459" spans="1:5">
      <c r="A459" s="53" t="s">
        <v>47</v>
      </c>
      <c r="B459" s="53" t="s">
        <v>52</v>
      </c>
      <c r="C459" s="55">
        <v>378</v>
      </c>
      <c r="D459" s="54">
        <v>38309</v>
      </c>
      <c r="E459" s="53">
        <v>10705</v>
      </c>
    </row>
    <row r="460" spans="1:5">
      <c r="A460" s="53" t="s">
        <v>43</v>
      </c>
      <c r="B460" s="53" t="s">
        <v>44</v>
      </c>
      <c r="C460" s="55">
        <v>1893</v>
      </c>
      <c r="D460" s="54">
        <v>38281</v>
      </c>
      <c r="E460" s="53">
        <v>10706</v>
      </c>
    </row>
    <row r="461" spans="1:5">
      <c r="A461" s="53" t="s">
        <v>43</v>
      </c>
      <c r="B461" s="53" t="s">
        <v>48</v>
      </c>
      <c r="C461" s="55">
        <v>1641</v>
      </c>
      <c r="D461" s="54">
        <v>38283</v>
      </c>
      <c r="E461" s="53">
        <v>10707</v>
      </c>
    </row>
    <row r="462" spans="1:5">
      <c r="A462" s="53" t="s">
        <v>47</v>
      </c>
      <c r="B462" s="53" t="s">
        <v>51</v>
      </c>
      <c r="C462" s="55">
        <v>180.4</v>
      </c>
      <c r="D462" s="54">
        <v>38296</v>
      </c>
      <c r="E462" s="53">
        <v>10708</v>
      </c>
    </row>
    <row r="463" spans="1:5">
      <c r="A463" s="53" t="s">
        <v>43</v>
      </c>
      <c r="B463" s="53" t="s">
        <v>50</v>
      </c>
      <c r="C463" s="55">
        <v>3424</v>
      </c>
      <c r="D463" s="54">
        <v>38311</v>
      </c>
      <c r="E463" s="53">
        <v>10709</v>
      </c>
    </row>
    <row r="464" spans="1:5">
      <c r="A464" s="53" t="s">
        <v>43</v>
      </c>
      <c r="B464" s="53" t="s">
        <v>50</v>
      </c>
      <c r="C464" s="55">
        <v>93.5</v>
      </c>
      <c r="D464" s="54">
        <v>38283</v>
      </c>
      <c r="E464" s="53">
        <v>10710</v>
      </c>
    </row>
    <row r="465" spans="1:5">
      <c r="A465" s="53" t="s">
        <v>47</v>
      </c>
      <c r="B465" s="53" t="s">
        <v>49</v>
      </c>
      <c r="C465" s="55">
        <v>4451.7</v>
      </c>
      <c r="D465" s="54">
        <v>38289</v>
      </c>
      <c r="E465" s="53">
        <v>10711</v>
      </c>
    </row>
    <row r="466" spans="1:5">
      <c r="A466" s="53" t="s">
        <v>43</v>
      </c>
      <c r="B466" s="53" t="s">
        <v>42</v>
      </c>
      <c r="C466" s="55">
        <v>1233.48</v>
      </c>
      <c r="D466" s="54">
        <v>38291</v>
      </c>
      <c r="E466" s="53">
        <v>10712</v>
      </c>
    </row>
    <row r="467" spans="1:5">
      <c r="A467" s="53" t="s">
        <v>43</v>
      </c>
      <c r="B467" s="53" t="s">
        <v>50</v>
      </c>
      <c r="C467" s="55">
        <v>2827.9</v>
      </c>
      <c r="D467" s="54">
        <v>38284</v>
      </c>
      <c r="E467" s="53">
        <v>10713</v>
      </c>
    </row>
    <row r="468" spans="1:5">
      <c r="A468" s="53" t="s">
        <v>47</v>
      </c>
      <c r="B468" s="53" t="s">
        <v>49</v>
      </c>
      <c r="C468" s="55">
        <v>2205.75</v>
      </c>
      <c r="D468" s="54">
        <v>38287</v>
      </c>
      <c r="E468" s="53">
        <v>10714</v>
      </c>
    </row>
    <row r="469" spans="1:5">
      <c r="A469" s="53" t="s">
        <v>43</v>
      </c>
      <c r="B469" s="53" t="s">
        <v>42</v>
      </c>
      <c r="C469" s="55">
        <v>1296</v>
      </c>
      <c r="D469" s="54">
        <v>38289</v>
      </c>
      <c r="E469" s="53">
        <v>10715</v>
      </c>
    </row>
    <row r="470" spans="1:5">
      <c r="A470" s="53" t="s">
        <v>43</v>
      </c>
      <c r="B470" s="53" t="s">
        <v>48</v>
      </c>
      <c r="C470" s="55">
        <v>706</v>
      </c>
      <c r="D470" s="54">
        <v>38287</v>
      </c>
      <c r="E470" s="53">
        <v>10716</v>
      </c>
    </row>
    <row r="471" spans="1:5">
      <c r="A471" s="53" t="s">
        <v>43</v>
      </c>
      <c r="B471" s="53" t="s">
        <v>50</v>
      </c>
      <c r="C471" s="55">
        <v>1270.75</v>
      </c>
      <c r="D471" s="54">
        <v>38289</v>
      </c>
      <c r="E471" s="53">
        <v>10717</v>
      </c>
    </row>
    <row r="472" spans="1:5">
      <c r="A472" s="53" t="s">
        <v>43</v>
      </c>
      <c r="B472" s="53" t="s">
        <v>50</v>
      </c>
      <c r="C472" s="55">
        <v>3463</v>
      </c>
      <c r="D472" s="54">
        <v>38289</v>
      </c>
      <c r="E472" s="53">
        <v>10718</v>
      </c>
    </row>
    <row r="473" spans="1:5">
      <c r="A473" s="53" t="s">
        <v>43</v>
      </c>
      <c r="B473" s="53" t="s">
        <v>44</v>
      </c>
      <c r="C473" s="55">
        <v>844.25</v>
      </c>
      <c r="D473" s="54">
        <v>38296</v>
      </c>
      <c r="E473" s="53">
        <v>10719</v>
      </c>
    </row>
    <row r="474" spans="1:5">
      <c r="A474" s="53" t="s">
        <v>43</v>
      </c>
      <c r="B474" s="53" t="s">
        <v>44</v>
      </c>
      <c r="C474" s="55">
        <v>550</v>
      </c>
      <c r="D474" s="54">
        <v>38296</v>
      </c>
      <c r="E474" s="53">
        <v>10720</v>
      </c>
    </row>
    <row r="475" spans="1:5">
      <c r="A475" s="53" t="s">
        <v>47</v>
      </c>
      <c r="B475" s="53" t="s">
        <v>49</v>
      </c>
      <c r="C475" s="55">
        <v>923.87</v>
      </c>
      <c r="D475" s="54">
        <v>38291</v>
      </c>
      <c r="E475" s="53">
        <v>10721</v>
      </c>
    </row>
    <row r="476" spans="1:5">
      <c r="A476" s="53" t="s">
        <v>43</v>
      </c>
      <c r="B476" s="53" t="s">
        <v>44</v>
      </c>
      <c r="C476" s="55">
        <v>1570</v>
      </c>
      <c r="D476" s="54">
        <v>38295</v>
      </c>
      <c r="E476" s="53">
        <v>10722</v>
      </c>
    </row>
    <row r="477" spans="1:5">
      <c r="A477" s="53" t="s">
        <v>43</v>
      </c>
      <c r="B477" s="53" t="s">
        <v>42</v>
      </c>
      <c r="C477" s="55">
        <v>468.45</v>
      </c>
      <c r="D477" s="54">
        <v>38316</v>
      </c>
      <c r="E477" s="53">
        <v>10723</v>
      </c>
    </row>
    <row r="478" spans="1:5">
      <c r="A478" s="53" t="s">
        <v>43</v>
      </c>
      <c r="B478" s="53" t="s">
        <v>44</v>
      </c>
      <c r="C478" s="55">
        <v>638.5</v>
      </c>
      <c r="D478" s="54">
        <v>38296</v>
      </c>
      <c r="E478" s="53">
        <v>10724</v>
      </c>
    </row>
    <row r="479" spans="1:5">
      <c r="A479" s="53" t="s">
        <v>43</v>
      </c>
      <c r="B479" s="53" t="s">
        <v>48</v>
      </c>
      <c r="C479" s="55">
        <v>287.8</v>
      </c>
      <c r="D479" s="54">
        <v>38296</v>
      </c>
      <c r="E479" s="53">
        <v>10725</v>
      </c>
    </row>
    <row r="480" spans="1:5">
      <c r="A480" s="53" t="s">
        <v>43</v>
      </c>
      <c r="B480" s="53" t="s">
        <v>48</v>
      </c>
      <c r="C480" s="55">
        <v>655</v>
      </c>
      <c r="D480" s="54">
        <v>38326</v>
      </c>
      <c r="E480" s="53">
        <v>10726</v>
      </c>
    </row>
    <row r="481" spans="1:5">
      <c r="A481" s="53" t="s">
        <v>43</v>
      </c>
      <c r="B481" s="53" t="s">
        <v>45</v>
      </c>
      <c r="C481" s="55">
        <v>1624.5</v>
      </c>
      <c r="D481" s="54">
        <v>38326</v>
      </c>
      <c r="E481" s="53">
        <v>10727</v>
      </c>
    </row>
    <row r="482" spans="1:5">
      <c r="A482" s="53" t="s">
        <v>43</v>
      </c>
      <c r="B482" s="53" t="s">
        <v>48</v>
      </c>
      <c r="C482" s="55">
        <v>1296.75</v>
      </c>
      <c r="D482" s="54">
        <v>38302</v>
      </c>
      <c r="E482" s="53">
        <v>10728</v>
      </c>
    </row>
    <row r="483" spans="1:5">
      <c r="A483" s="53" t="s">
        <v>43</v>
      </c>
      <c r="B483" s="53" t="s">
        <v>44</v>
      </c>
      <c r="C483" s="55">
        <v>1850</v>
      </c>
      <c r="D483" s="54">
        <v>38305</v>
      </c>
      <c r="E483" s="53">
        <v>10729</v>
      </c>
    </row>
    <row r="484" spans="1:5">
      <c r="A484" s="53" t="s">
        <v>47</v>
      </c>
      <c r="B484" s="53" t="s">
        <v>49</v>
      </c>
      <c r="C484" s="55">
        <v>484.25</v>
      </c>
      <c r="D484" s="54">
        <v>38305</v>
      </c>
      <c r="E484" s="53">
        <v>10730</v>
      </c>
    </row>
    <row r="485" spans="1:5">
      <c r="A485" s="53" t="s">
        <v>47</v>
      </c>
      <c r="B485" s="53" t="s">
        <v>46</v>
      </c>
      <c r="C485" s="55">
        <v>1890.5</v>
      </c>
      <c r="D485" s="54">
        <v>38305</v>
      </c>
      <c r="E485" s="53">
        <v>10731</v>
      </c>
    </row>
    <row r="486" spans="1:5">
      <c r="A486" s="53" t="s">
        <v>43</v>
      </c>
      <c r="B486" s="53" t="s">
        <v>42</v>
      </c>
      <c r="C486" s="55">
        <v>360</v>
      </c>
      <c r="D486" s="54">
        <v>38298</v>
      </c>
      <c r="E486" s="53">
        <v>10732</v>
      </c>
    </row>
    <row r="487" spans="1:5">
      <c r="A487" s="53" t="s">
        <v>43</v>
      </c>
      <c r="B487" s="53" t="s">
        <v>50</v>
      </c>
      <c r="C487" s="55">
        <v>1459</v>
      </c>
      <c r="D487" s="54">
        <v>38301</v>
      </c>
      <c r="E487" s="53">
        <v>10733</v>
      </c>
    </row>
    <row r="488" spans="1:5">
      <c r="A488" s="53" t="s">
        <v>43</v>
      </c>
      <c r="B488" s="53" t="s">
        <v>45</v>
      </c>
      <c r="C488" s="55">
        <v>1498.35</v>
      </c>
      <c r="D488" s="54">
        <v>38303</v>
      </c>
      <c r="E488" s="53">
        <v>10734</v>
      </c>
    </row>
    <row r="489" spans="1:5">
      <c r="A489" s="53" t="s">
        <v>47</v>
      </c>
      <c r="B489" s="53" t="s">
        <v>51</v>
      </c>
      <c r="C489" s="55">
        <v>536.4</v>
      </c>
      <c r="D489" s="54">
        <v>38312</v>
      </c>
      <c r="E489" s="53">
        <v>10735</v>
      </c>
    </row>
    <row r="490" spans="1:5">
      <c r="A490" s="53" t="s">
        <v>47</v>
      </c>
      <c r="B490" s="53" t="s">
        <v>52</v>
      </c>
      <c r="C490" s="55">
        <v>997</v>
      </c>
      <c r="D490" s="54">
        <v>38312</v>
      </c>
      <c r="E490" s="53">
        <v>10736</v>
      </c>
    </row>
    <row r="491" spans="1:5">
      <c r="A491" s="53" t="s">
        <v>43</v>
      </c>
      <c r="B491" s="53" t="s">
        <v>45</v>
      </c>
      <c r="C491" s="55">
        <v>139.80000000000001</v>
      </c>
      <c r="D491" s="54">
        <v>38309</v>
      </c>
      <c r="E491" s="53">
        <v>10737</v>
      </c>
    </row>
    <row r="492" spans="1:5">
      <c r="A492" s="53" t="s">
        <v>43</v>
      </c>
      <c r="B492" s="53" t="s">
        <v>45</v>
      </c>
      <c r="C492" s="55">
        <v>52.35</v>
      </c>
      <c r="D492" s="54">
        <v>38309</v>
      </c>
      <c r="E492" s="53">
        <v>10738</v>
      </c>
    </row>
    <row r="493" spans="1:5">
      <c r="A493" s="53" t="s">
        <v>43</v>
      </c>
      <c r="B493" s="53" t="s">
        <v>42</v>
      </c>
      <c r="C493" s="55">
        <v>240</v>
      </c>
      <c r="D493" s="54">
        <v>38308</v>
      </c>
      <c r="E493" s="53">
        <v>10739</v>
      </c>
    </row>
    <row r="494" spans="1:5">
      <c r="A494" s="53" t="s">
        <v>43</v>
      </c>
      <c r="B494" s="53" t="s">
        <v>48</v>
      </c>
      <c r="C494" s="55">
        <v>1416</v>
      </c>
      <c r="D494" s="54">
        <v>38316</v>
      </c>
      <c r="E494" s="53">
        <v>10740</v>
      </c>
    </row>
    <row r="495" spans="1:5">
      <c r="A495" s="53" t="s">
        <v>43</v>
      </c>
      <c r="B495" s="53" t="s">
        <v>48</v>
      </c>
      <c r="C495" s="55">
        <v>228</v>
      </c>
      <c r="D495" s="54">
        <v>38309</v>
      </c>
      <c r="E495" s="53">
        <v>10741</v>
      </c>
    </row>
    <row r="496" spans="1:5">
      <c r="A496" s="53" t="s">
        <v>43</v>
      </c>
      <c r="B496" s="53" t="s">
        <v>42</v>
      </c>
      <c r="C496" s="55">
        <v>3118</v>
      </c>
      <c r="D496" s="54">
        <v>38309</v>
      </c>
      <c r="E496" s="53">
        <v>10742</v>
      </c>
    </row>
    <row r="497" spans="1:5">
      <c r="A497" s="53" t="s">
        <v>43</v>
      </c>
      <c r="B497" s="53" t="s">
        <v>50</v>
      </c>
      <c r="C497" s="55">
        <v>319.2</v>
      </c>
      <c r="D497" s="54">
        <v>38312</v>
      </c>
      <c r="E497" s="53">
        <v>10743</v>
      </c>
    </row>
    <row r="498" spans="1:5">
      <c r="A498" s="53" t="s">
        <v>47</v>
      </c>
      <c r="B498" s="53" t="s">
        <v>51</v>
      </c>
      <c r="C498" s="55">
        <v>736</v>
      </c>
      <c r="D498" s="54">
        <v>38315</v>
      </c>
      <c r="E498" s="53">
        <v>10744</v>
      </c>
    </row>
    <row r="499" spans="1:5">
      <c r="A499" s="53" t="s">
        <v>47</v>
      </c>
      <c r="B499" s="53" t="s">
        <v>52</v>
      </c>
      <c r="C499" s="55">
        <v>4529.8</v>
      </c>
      <c r="D499" s="54">
        <v>38318</v>
      </c>
      <c r="E499" s="53">
        <v>10745</v>
      </c>
    </row>
    <row r="500" spans="1:5">
      <c r="A500" s="53" t="s">
        <v>43</v>
      </c>
      <c r="B500" s="53" t="s">
        <v>50</v>
      </c>
      <c r="C500" s="55">
        <v>2311.6999999999998</v>
      </c>
      <c r="D500" s="54">
        <v>38312</v>
      </c>
      <c r="E500" s="53">
        <v>10746</v>
      </c>
    </row>
    <row r="501" spans="1:5">
      <c r="A501" s="53" t="s">
        <v>47</v>
      </c>
      <c r="B501" s="53" t="s">
        <v>51</v>
      </c>
      <c r="C501" s="55">
        <v>1912.85</v>
      </c>
      <c r="D501" s="54">
        <v>38317</v>
      </c>
      <c r="E501" s="53">
        <v>10747</v>
      </c>
    </row>
    <row r="502" spans="1:5">
      <c r="A502" s="53" t="s">
        <v>43</v>
      </c>
      <c r="B502" s="53" t="s">
        <v>42</v>
      </c>
      <c r="C502" s="55">
        <v>2196</v>
      </c>
      <c r="D502" s="54">
        <v>38319</v>
      </c>
      <c r="E502" s="53">
        <v>10748</v>
      </c>
    </row>
    <row r="503" spans="1:5">
      <c r="A503" s="53" t="s">
        <v>43</v>
      </c>
      <c r="B503" s="53" t="s">
        <v>48</v>
      </c>
      <c r="C503" s="55">
        <v>1080</v>
      </c>
      <c r="D503" s="54">
        <v>38340</v>
      </c>
      <c r="E503" s="53">
        <v>10749</v>
      </c>
    </row>
    <row r="504" spans="1:5">
      <c r="A504" s="53" t="s">
        <v>47</v>
      </c>
      <c r="B504" s="53" t="s">
        <v>52</v>
      </c>
      <c r="C504" s="55">
        <v>1590.56</v>
      </c>
      <c r="D504" s="54">
        <v>38315</v>
      </c>
      <c r="E504" s="53">
        <v>10750</v>
      </c>
    </row>
    <row r="505" spans="1:5">
      <c r="A505" s="53" t="s">
        <v>43</v>
      </c>
      <c r="B505" s="53" t="s">
        <v>42</v>
      </c>
      <c r="C505" s="55">
        <v>1631.48</v>
      </c>
      <c r="D505" s="54">
        <v>38324</v>
      </c>
      <c r="E505" s="53">
        <v>10751</v>
      </c>
    </row>
    <row r="506" spans="1:5">
      <c r="A506" s="53" t="s">
        <v>43</v>
      </c>
      <c r="B506" s="53" t="s">
        <v>45</v>
      </c>
      <c r="C506" s="55">
        <v>252</v>
      </c>
      <c r="D506" s="54">
        <v>38319</v>
      </c>
      <c r="E506" s="53">
        <v>10752</v>
      </c>
    </row>
    <row r="507" spans="1:5">
      <c r="A507" s="53" t="s">
        <v>43</v>
      </c>
      <c r="B507" s="53" t="s">
        <v>42</v>
      </c>
      <c r="C507" s="55">
        <v>88</v>
      </c>
      <c r="D507" s="54">
        <v>38318</v>
      </c>
      <c r="E507" s="53">
        <v>10753</v>
      </c>
    </row>
    <row r="508" spans="1:5">
      <c r="A508" s="53" t="s">
        <v>47</v>
      </c>
      <c r="B508" s="53" t="s">
        <v>51</v>
      </c>
      <c r="C508" s="55">
        <v>55.2</v>
      </c>
      <c r="D508" s="54">
        <v>38318</v>
      </c>
      <c r="E508" s="53">
        <v>10754</v>
      </c>
    </row>
    <row r="509" spans="1:5">
      <c r="A509" s="53" t="s">
        <v>43</v>
      </c>
      <c r="B509" s="53" t="s">
        <v>48</v>
      </c>
      <c r="C509" s="55">
        <v>1948.5</v>
      </c>
      <c r="D509" s="54">
        <v>38319</v>
      </c>
      <c r="E509" s="53">
        <v>10755</v>
      </c>
    </row>
    <row r="510" spans="1:5">
      <c r="A510" s="53" t="s">
        <v>43</v>
      </c>
      <c r="B510" s="53" t="s">
        <v>44</v>
      </c>
      <c r="C510" s="55">
        <v>1990</v>
      </c>
      <c r="D510" s="54">
        <v>38323</v>
      </c>
      <c r="E510" s="53">
        <v>10756</v>
      </c>
    </row>
    <row r="511" spans="1:5">
      <c r="A511" s="53" t="s">
        <v>47</v>
      </c>
      <c r="B511" s="53" t="s">
        <v>51</v>
      </c>
      <c r="C511" s="55">
        <v>3082</v>
      </c>
      <c r="D511" s="54">
        <v>38336</v>
      </c>
      <c r="E511" s="53">
        <v>10757</v>
      </c>
    </row>
    <row r="512" spans="1:5">
      <c r="A512" s="53" t="s">
        <v>43</v>
      </c>
      <c r="B512" s="53" t="s">
        <v>42</v>
      </c>
      <c r="C512" s="55">
        <v>1644.6</v>
      </c>
      <c r="D512" s="54">
        <v>38325</v>
      </c>
      <c r="E512" s="53">
        <v>10758</v>
      </c>
    </row>
    <row r="513" spans="1:5">
      <c r="A513" s="53" t="s">
        <v>43</v>
      </c>
      <c r="B513" s="53" t="s">
        <v>42</v>
      </c>
      <c r="C513" s="55">
        <v>320</v>
      </c>
      <c r="D513" s="54">
        <v>38333</v>
      </c>
      <c r="E513" s="53">
        <v>10759</v>
      </c>
    </row>
    <row r="514" spans="1:5">
      <c r="A514" s="53" t="s">
        <v>43</v>
      </c>
      <c r="B514" s="53" t="s">
        <v>48</v>
      </c>
      <c r="C514" s="55">
        <v>2917</v>
      </c>
      <c r="D514" s="54">
        <v>38331</v>
      </c>
      <c r="E514" s="53">
        <v>10760</v>
      </c>
    </row>
    <row r="515" spans="1:5">
      <c r="A515" s="53" t="s">
        <v>47</v>
      </c>
      <c r="B515" s="53" t="s">
        <v>49</v>
      </c>
      <c r="C515" s="55">
        <v>507</v>
      </c>
      <c r="D515" s="54">
        <v>38329</v>
      </c>
      <c r="E515" s="53">
        <v>10761</v>
      </c>
    </row>
    <row r="516" spans="1:5">
      <c r="A516" s="53" t="s">
        <v>43</v>
      </c>
      <c r="B516" s="53" t="s">
        <v>42</v>
      </c>
      <c r="C516" s="55">
        <v>4337</v>
      </c>
      <c r="D516" s="54">
        <v>38330</v>
      </c>
      <c r="E516" s="53">
        <v>10762</v>
      </c>
    </row>
    <row r="517" spans="1:5">
      <c r="A517" s="53" t="s">
        <v>43</v>
      </c>
      <c r="B517" s="53" t="s">
        <v>42</v>
      </c>
      <c r="C517" s="55">
        <v>616</v>
      </c>
      <c r="D517" s="54">
        <v>38329</v>
      </c>
      <c r="E517" s="53">
        <v>10763</v>
      </c>
    </row>
    <row r="518" spans="1:5">
      <c r="A518" s="53" t="s">
        <v>47</v>
      </c>
      <c r="B518" s="53" t="s">
        <v>51</v>
      </c>
      <c r="C518" s="55">
        <v>2286</v>
      </c>
      <c r="D518" s="54">
        <v>38329</v>
      </c>
      <c r="E518" s="53">
        <v>10764</v>
      </c>
    </row>
    <row r="519" spans="1:5">
      <c r="A519" s="53" t="s">
        <v>43</v>
      </c>
      <c r="B519" s="53" t="s">
        <v>42</v>
      </c>
      <c r="C519" s="55">
        <v>1515.6</v>
      </c>
      <c r="D519" s="54">
        <v>38330</v>
      </c>
      <c r="E519" s="53">
        <v>10765</v>
      </c>
    </row>
    <row r="520" spans="1:5">
      <c r="A520" s="53" t="s">
        <v>43</v>
      </c>
      <c r="B520" s="53" t="s">
        <v>48</v>
      </c>
      <c r="C520" s="55">
        <v>2310</v>
      </c>
      <c r="D520" s="54">
        <v>38330</v>
      </c>
      <c r="E520" s="53">
        <v>10766</v>
      </c>
    </row>
    <row r="521" spans="1:5">
      <c r="A521" s="53" t="s">
        <v>43</v>
      </c>
      <c r="B521" s="53" t="s">
        <v>48</v>
      </c>
      <c r="C521" s="55">
        <v>28</v>
      </c>
      <c r="D521" s="54">
        <v>38336</v>
      </c>
      <c r="E521" s="53">
        <v>10767</v>
      </c>
    </row>
    <row r="522" spans="1:5">
      <c r="A522" s="53" t="s">
        <v>43</v>
      </c>
      <c r="B522" s="53" t="s">
        <v>42</v>
      </c>
      <c r="C522" s="55">
        <v>1477</v>
      </c>
      <c r="D522" s="54">
        <v>38336</v>
      </c>
      <c r="E522" s="53">
        <v>10768</v>
      </c>
    </row>
    <row r="523" spans="1:5">
      <c r="A523" s="53" t="s">
        <v>43</v>
      </c>
      <c r="B523" s="53" t="s">
        <v>42</v>
      </c>
      <c r="C523" s="55">
        <v>1684.27</v>
      </c>
      <c r="D523" s="54">
        <v>38333</v>
      </c>
      <c r="E523" s="53">
        <v>10769</v>
      </c>
    </row>
    <row r="524" spans="1:5">
      <c r="A524" s="53" t="s">
        <v>43</v>
      </c>
      <c r="B524" s="53" t="s">
        <v>44</v>
      </c>
      <c r="C524" s="55">
        <v>236.25</v>
      </c>
      <c r="D524" s="54">
        <v>38338</v>
      </c>
      <c r="E524" s="53">
        <v>10770</v>
      </c>
    </row>
    <row r="525" spans="1:5">
      <c r="A525" s="53" t="s">
        <v>47</v>
      </c>
      <c r="B525" s="53" t="s">
        <v>52</v>
      </c>
      <c r="C525" s="55">
        <v>344</v>
      </c>
      <c r="D525" s="54">
        <v>37988</v>
      </c>
      <c r="E525" s="53">
        <v>10771</v>
      </c>
    </row>
    <row r="526" spans="1:5">
      <c r="A526" s="53" t="s">
        <v>43</v>
      </c>
      <c r="B526" s="53" t="s">
        <v>42</v>
      </c>
      <c r="C526" s="55">
        <v>3603.22</v>
      </c>
      <c r="D526" s="54">
        <v>38340</v>
      </c>
      <c r="E526" s="53">
        <v>10772</v>
      </c>
    </row>
    <row r="527" spans="1:5">
      <c r="A527" s="53" t="s">
        <v>43</v>
      </c>
      <c r="B527" s="53" t="s">
        <v>50</v>
      </c>
      <c r="C527" s="55">
        <v>2030.4</v>
      </c>
      <c r="D527" s="54">
        <v>38337</v>
      </c>
      <c r="E527" s="53">
        <v>10773</v>
      </c>
    </row>
    <row r="528" spans="1:5">
      <c r="A528" s="53" t="s">
        <v>43</v>
      </c>
      <c r="B528" s="53" t="s">
        <v>48</v>
      </c>
      <c r="C528" s="55">
        <v>868.75</v>
      </c>
      <c r="D528" s="54">
        <v>38333</v>
      </c>
      <c r="E528" s="53">
        <v>10774</v>
      </c>
    </row>
    <row r="529" spans="1:5">
      <c r="A529" s="53" t="s">
        <v>47</v>
      </c>
      <c r="B529" s="53" t="s">
        <v>46</v>
      </c>
      <c r="C529" s="55">
        <v>228</v>
      </c>
      <c r="D529" s="54">
        <v>38347</v>
      </c>
      <c r="E529" s="53">
        <v>10775</v>
      </c>
    </row>
    <row r="530" spans="1:5">
      <c r="A530" s="53" t="s">
        <v>43</v>
      </c>
      <c r="B530" s="53" t="s">
        <v>50</v>
      </c>
      <c r="C530" s="55">
        <v>6635.27</v>
      </c>
      <c r="D530" s="54">
        <v>38339</v>
      </c>
      <c r="E530" s="53">
        <v>10776</v>
      </c>
    </row>
    <row r="531" spans="1:5">
      <c r="A531" s="53" t="s">
        <v>47</v>
      </c>
      <c r="B531" s="53" t="s">
        <v>46</v>
      </c>
      <c r="C531" s="55">
        <v>224</v>
      </c>
      <c r="D531" s="54">
        <v>38373</v>
      </c>
      <c r="E531" s="53">
        <v>10777</v>
      </c>
    </row>
    <row r="532" spans="1:5">
      <c r="A532" s="53" t="s">
        <v>43</v>
      </c>
      <c r="B532" s="53" t="s">
        <v>42</v>
      </c>
      <c r="C532" s="55">
        <v>96.5</v>
      </c>
      <c r="D532" s="54">
        <v>38345</v>
      </c>
      <c r="E532" s="53">
        <v>10778</v>
      </c>
    </row>
    <row r="533" spans="1:5">
      <c r="A533" s="53" t="s">
        <v>43</v>
      </c>
      <c r="B533" s="53" t="s">
        <v>42</v>
      </c>
      <c r="C533" s="55">
        <v>1335</v>
      </c>
      <c r="D533" s="54">
        <v>38366</v>
      </c>
      <c r="E533" s="53">
        <v>10779</v>
      </c>
    </row>
    <row r="534" spans="1:5">
      <c r="A534" s="53" t="s">
        <v>43</v>
      </c>
      <c r="B534" s="53" t="s">
        <v>45</v>
      </c>
      <c r="C534" s="55">
        <v>720</v>
      </c>
      <c r="D534" s="54">
        <v>38346</v>
      </c>
      <c r="E534" s="53">
        <v>10780</v>
      </c>
    </row>
    <row r="535" spans="1:5">
      <c r="A535" s="53" t="s">
        <v>43</v>
      </c>
      <c r="B535" s="53" t="s">
        <v>45</v>
      </c>
      <c r="C535" s="55">
        <v>975.88</v>
      </c>
      <c r="D535" s="54">
        <v>38340</v>
      </c>
      <c r="E535" s="53">
        <v>10781</v>
      </c>
    </row>
    <row r="536" spans="1:5">
      <c r="A536" s="53" t="s">
        <v>47</v>
      </c>
      <c r="B536" s="53" t="s">
        <v>52</v>
      </c>
      <c r="C536" s="55">
        <v>12.5</v>
      </c>
      <c r="D536" s="54">
        <v>38343</v>
      </c>
      <c r="E536" s="53">
        <v>10782</v>
      </c>
    </row>
    <row r="537" spans="1:5">
      <c r="A537" s="53" t="s">
        <v>43</v>
      </c>
      <c r="B537" s="53" t="s">
        <v>48</v>
      </c>
      <c r="C537" s="55">
        <v>1442.5</v>
      </c>
      <c r="D537" s="54">
        <v>38340</v>
      </c>
      <c r="E537" s="53">
        <v>10783</v>
      </c>
    </row>
    <row r="538" spans="1:5">
      <c r="A538" s="53" t="s">
        <v>43</v>
      </c>
      <c r="B538" s="53" t="s">
        <v>48</v>
      </c>
      <c r="C538" s="55">
        <v>1488</v>
      </c>
      <c r="D538" s="54">
        <v>38343</v>
      </c>
      <c r="E538" s="53">
        <v>10784</v>
      </c>
    </row>
    <row r="539" spans="1:5">
      <c r="A539" s="53" t="s">
        <v>43</v>
      </c>
      <c r="B539" s="53" t="s">
        <v>50</v>
      </c>
      <c r="C539" s="55">
        <v>387.5</v>
      </c>
      <c r="D539" s="54">
        <v>38345</v>
      </c>
      <c r="E539" s="53">
        <v>10785</v>
      </c>
    </row>
    <row r="540" spans="1:5">
      <c r="A540" s="53" t="s">
        <v>43</v>
      </c>
      <c r="B540" s="53" t="s">
        <v>44</v>
      </c>
      <c r="C540" s="55">
        <v>1531.08</v>
      </c>
      <c r="D540" s="54">
        <v>38344</v>
      </c>
      <c r="E540" s="53">
        <v>10786</v>
      </c>
    </row>
    <row r="541" spans="1:5">
      <c r="A541" s="53" t="s">
        <v>43</v>
      </c>
      <c r="B541" s="53" t="s">
        <v>45</v>
      </c>
      <c r="C541" s="55">
        <v>2622.76</v>
      </c>
      <c r="D541" s="54">
        <v>38347</v>
      </c>
      <c r="E541" s="53">
        <v>10787</v>
      </c>
    </row>
    <row r="542" spans="1:5">
      <c r="A542" s="53" t="s">
        <v>43</v>
      </c>
      <c r="B542" s="53" t="s">
        <v>50</v>
      </c>
      <c r="C542" s="55">
        <v>731.5</v>
      </c>
      <c r="D542" s="54">
        <v>38371</v>
      </c>
      <c r="E542" s="53">
        <v>10788</v>
      </c>
    </row>
    <row r="543" spans="1:5">
      <c r="A543" s="53" t="s">
        <v>43</v>
      </c>
      <c r="B543" s="53" t="s">
        <v>50</v>
      </c>
      <c r="C543" s="55">
        <v>3687</v>
      </c>
      <c r="D543" s="54">
        <v>38352</v>
      </c>
      <c r="E543" s="53">
        <v>10789</v>
      </c>
    </row>
    <row r="544" spans="1:5">
      <c r="A544" s="53" t="s">
        <v>47</v>
      </c>
      <c r="B544" s="53" t="s">
        <v>51</v>
      </c>
      <c r="C544" s="55">
        <v>722.5</v>
      </c>
      <c r="D544" s="54">
        <v>38347</v>
      </c>
      <c r="E544" s="53">
        <v>10790</v>
      </c>
    </row>
    <row r="545" spans="1:5">
      <c r="A545" s="53" t="s">
        <v>47</v>
      </c>
      <c r="B545" s="53" t="s">
        <v>51</v>
      </c>
      <c r="C545" s="55">
        <v>1829.76</v>
      </c>
      <c r="D545" s="54">
        <v>38353</v>
      </c>
      <c r="E545" s="53">
        <v>10791</v>
      </c>
    </row>
    <row r="546" spans="1:5">
      <c r="A546" s="53" t="s">
        <v>43</v>
      </c>
      <c r="B546" s="53" t="s">
        <v>50</v>
      </c>
      <c r="C546" s="55">
        <v>399.85</v>
      </c>
      <c r="D546" s="54">
        <v>38352</v>
      </c>
      <c r="E546" s="53">
        <v>10792</v>
      </c>
    </row>
    <row r="547" spans="1:5">
      <c r="A547" s="53" t="s">
        <v>43</v>
      </c>
      <c r="B547" s="53" t="s">
        <v>42</v>
      </c>
      <c r="C547" s="55">
        <v>191.1</v>
      </c>
      <c r="D547" s="54">
        <v>38360</v>
      </c>
      <c r="E547" s="53">
        <v>10793</v>
      </c>
    </row>
    <row r="548" spans="1:5">
      <c r="A548" s="53" t="s">
        <v>47</v>
      </c>
      <c r="B548" s="53" t="s">
        <v>51</v>
      </c>
      <c r="C548" s="55">
        <v>314.76</v>
      </c>
      <c r="D548" s="54">
        <v>38354</v>
      </c>
      <c r="E548" s="53">
        <v>10794</v>
      </c>
    </row>
    <row r="549" spans="1:5">
      <c r="A549" s="53" t="s">
        <v>43</v>
      </c>
      <c r="B549" s="53" t="s">
        <v>44</v>
      </c>
      <c r="C549" s="55">
        <v>2158</v>
      </c>
      <c r="D549" s="54">
        <v>38372</v>
      </c>
      <c r="E549" s="53">
        <v>10795</v>
      </c>
    </row>
    <row r="550" spans="1:5">
      <c r="A550" s="53" t="s">
        <v>43</v>
      </c>
      <c r="B550" s="53" t="s">
        <v>42</v>
      </c>
      <c r="C550" s="55">
        <v>2341.36</v>
      </c>
      <c r="D550" s="54">
        <v>38366</v>
      </c>
      <c r="E550" s="53">
        <v>10796</v>
      </c>
    </row>
    <row r="551" spans="1:5">
      <c r="A551" s="53" t="s">
        <v>47</v>
      </c>
      <c r="B551" s="53" t="s">
        <v>46</v>
      </c>
      <c r="C551" s="55">
        <v>420</v>
      </c>
      <c r="D551" s="54">
        <v>38357</v>
      </c>
      <c r="E551" s="53">
        <v>10797</v>
      </c>
    </row>
    <row r="552" spans="1:5">
      <c r="A552" s="53" t="s">
        <v>43</v>
      </c>
      <c r="B552" s="53" t="s">
        <v>45</v>
      </c>
      <c r="C552" s="55">
        <v>446.6</v>
      </c>
      <c r="D552" s="54">
        <v>38357</v>
      </c>
      <c r="E552" s="53">
        <v>10798</v>
      </c>
    </row>
    <row r="553" spans="1:5">
      <c r="A553" s="53" t="s">
        <v>47</v>
      </c>
      <c r="B553" s="53" t="s">
        <v>52</v>
      </c>
      <c r="C553" s="55">
        <v>1553.5</v>
      </c>
      <c r="D553" s="54">
        <v>38357</v>
      </c>
      <c r="E553" s="53">
        <v>10799</v>
      </c>
    </row>
    <row r="554" spans="1:5">
      <c r="A554" s="53" t="s">
        <v>43</v>
      </c>
      <c r="B554" s="53" t="s">
        <v>50</v>
      </c>
      <c r="C554" s="55">
        <v>1468.93</v>
      </c>
      <c r="D554" s="54">
        <v>38357</v>
      </c>
      <c r="E554" s="53">
        <v>10800</v>
      </c>
    </row>
    <row r="555" spans="1:5">
      <c r="A555" s="53" t="s">
        <v>43</v>
      </c>
      <c r="B555" s="53" t="s">
        <v>48</v>
      </c>
      <c r="C555" s="55">
        <v>3026.85</v>
      </c>
      <c r="D555" s="54">
        <v>38352</v>
      </c>
      <c r="E555" s="53">
        <v>10801</v>
      </c>
    </row>
    <row r="556" spans="1:5">
      <c r="A556" s="53" t="s">
        <v>43</v>
      </c>
      <c r="B556" s="53" t="s">
        <v>48</v>
      </c>
      <c r="C556" s="55">
        <v>2942.81</v>
      </c>
      <c r="D556" s="54">
        <v>38354</v>
      </c>
      <c r="E556" s="53">
        <v>10802</v>
      </c>
    </row>
    <row r="557" spans="1:5">
      <c r="A557" s="53" t="s">
        <v>43</v>
      </c>
      <c r="B557" s="53" t="s">
        <v>48</v>
      </c>
      <c r="C557" s="55">
        <v>1193.01</v>
      </c>
      <c r="D557" s="54">
        <v>38358</v>
      </c>
      <c r="E557" s="53">
        <v>10803</v>
      </c>
    </row>
    <row r="558" spans="1:5">
      <c r="A558" s="53" t="s">
        <v>47</v>
      </c>
      <c r="B558" s="53" t="s">
        <v>51</v>
      </c>
      <c r="C558" s="55">
        <v>2278.4</v>
      </c>
      <c r="D558" s="54">
        <v>38359</v>
      </c>
      <c r="E558" s="53">
        <v>10804</v>
      </c>
    </row>
    <row r="559" spans="1:5">
      <c r="A559" s="53" t="s">
        <v>43</v>
      </c>
      <c r="B559" s="53" t="s">
        <v>45</v>
      </c>
      <c r="C559" s="55">
        <v>2775</v>
      </c>
      <c r="D559" s="54">
        <v>38361</v>
      </c>
      <c r="E559" s="53">
        <v>10805</v>
      </c>
    </row>
    <row r="560" spans="1:5">
      <c r="A560" s="53" t="s">
        <v>43</v>
      </c>
      <c r="B560" s="53" t="s">
        <v>42</v>
      </c>
      <c r="C560" s="55">
        <v>439.6</v>
      </c>
      <c r="D560" s="54">
        <v>38357</v>
      </c>
      <c r="E560" s="53">
        <v>10806</v>
      </c>
    </row>
    <row r="561" spans="1:5">
      <c r="A561" s="53" t="s">
        <v>43</v>
      </c>
      <c r="B561" s="53" t="s">
        <v>48</v>
      </c>
      <c r="C561" s="55">
        <v>18.399999999999999</v>
      </c>
      <c r="D561" s="54">
        <v>38382</v>
      </c>
      <c r="E561" s="53">
        <v>10807</v>
      </c>
    </row>
    <row r="562" spans="1:5">
      <c r="A562" s="53" t="s">
        <v>43</v>
      </c>
      <c r="B562" s="53" t="s">
        <v>45</v>
      </c>
      <c r="C562" s="55">
        <v>1411</v>
      </c>
      <c r="D562" s="54">
        <v>38361</v>
      </c>
      <c r="E562" s="53">
        <v>10808</v>
      </c>
    </row>
    <row r="563" spans="1:5">
      <c r="A563" s="53" t="s">
        <v>47</v>
      </c>
      <c r="B563" s="53" t="s">
        <v>46</v>
      </c>
      <c r="C563" s="55">
        <v>140</v>
      </c>
      <c r="D563" s="54">
        <v>38359</v>
      </c>
      <c r="E563" s="53">
        <v>10809</v>
      </c>
    </row>
    <row r="564" spans="1:5">
      <c r="A564" s="53" t="s">
        <v>43</v>
      </c>
      <c r="B564" s="53" t="s">
        <v>45</v>
      </c>
      <c r="C564" s="55">
        <v>187</v>
      </c>
      <c r="D564" s="54">
        <v>38359</v>
      </c>
      <c r="E564" s="53">
        <v>10810</v>
      </c>
    </row>
    <row r="565" spans="1:5">
      <c r="A565" s="53" t="s">
        <v>43</v>
      </c>
      <c r="B565" s="53" t="s">
        <v>44</v>
      </c>
      <c r="C565" s="55">
        <v>852</v>
      </c>
      <c r="D565" s="54">
        <v>38360</v>
      </c>
      <c r="E565" s="53">
        <v>10811</v>
      </c>
    </row>
    <row r="566" spans="1:5">
      <c r="A566" s="53" t="s">
        <v>47</v>
      </c>
      <c r="B566" s="53" t="s">
        <v>49</v>
      </c>
      <c r="C566" s="55">
        <v>1692.8</v>
      </c>
      <c r="D566" s="54">
        <v>38364</v>
      </c>
      <c r="E566" s="53">
        <v>10812</v>
      </c>
    </row>
    <row r="567" spans="1:5">
      <c r="A567" s="53" t="s">
        <v>43</v>
      </c>
      <c r="B567" s="53" t="s">
        <v>50</v>
      </c>
      <c r="C567" s="55">
        <v>602.4</v>
      </c>
      <c r="D567" s="54">
        <v>38361</v>
      </c>
      <c r="E567" s="53">
        <v>10813</v>
      </c>
    </row>
    <row r="568" spans="1:5">
      <c r="A568" s="53" t="s">
        <v>43</v>
      </c>
      <c r="B568" s="53" t="s">
        <v>42</v>
      </c>
      <c r="C568" s="55">
        <v>1788.45</v>
      </c>
      <c r="D568" s="54">
        <v>38366</v>
      </c>
      <c r="E568" s="53">
        <v>10814</v>
      </c>
    </row>
    <row r="569" spans="1:5">
      <c r="A569" s="53" t="s">
        <v>43</v>
      </c>
      <c r="B569" s="53" t="s">
        <v>45</v>
      </c>
      <c r="C569" s="55">
        <v>40</v>
      </c>
      <c r="D569" s="54">
        <v>38366</v>
      </c>
      <c r="E569" s="53">
        <v>10815</v>
      </c>
    </row>
    <row r="570" spans="1:5">
      <c r="A570" s="53" t="s">
        <v>43</v>
      </c>
      <c r="B570" s="53" t="s">
        <v>48</v>
      </c>
      <c r="C570" s="55">
        <v>8446.4500000000007</v>
      </c>
      <c r="D570" s="54">
        <v>38387</v>
      </c>
      <c r="E570" s="53">
        <v>10816</v>
      </c>
    </row>
    <row r="571" spans="1:5">
      <c r="A571" s="53" t="s">
        <v>43</v>
      </c>
      <c r="B571" s="53" t="s">
        <v>42</v>
      </c>
      <c r="C571" s="55">
        <v>10952.84</v>
      </c>
      <c r="D571" s="54">
        <v>38365</v>
      </c>
      <c r="E571" s="53">
        <v>10817</v>
      </c>
    </row>
    <row r="572" spans="1:5">
      <c r="A572" s="53" t="s">
        <v>47</v>
      </c>
      <c r="B572" s="53" t="s">
        <v>46</v>
      </c>
      <c r="C572" s="55">
        <v>833</v>
      </c>
      <c r="D572" s="54">
        <v>38364</v>
      </c>
      <c r="E572" s="53">
        <v>10818</v>
      </c>
    </row>
    <row r="573" spans="1:5">
      <c r="A573" s="53" t="s">
        <v>43</v>
      </c>
      <c r="B573" s="53" t="s">
        <v>45</v>
      </c>
      <c r="C573" s="55">
        <v>477</v>
      </c>
      <c r="D573" s="54">
        <v>38368</v>
      </c>
      <c r="E573" s="53">
        <v>10819</v>
      </c>
    </row>
    <row r="574" spans="1:5">
      <c r="A574" s="53" t="s">
        <v>43</v>
      </c>
      <c r="B574" s="53" t="s">
        <v>42</v>
      </c>
      <c r="C574" s="55">
        <v>1140</v>
      </c>
      <c r="D574" s="54">
        <v>38365</v>
      </c>
      <c r="E574" s="53">
        <v>10820</v>
      </c>
    </row>
    <row r="575" spans="1:5">
      <c r="A575" s="53" t="s">
        <v>43</v>
      </c>
      <c r="B575" s="53" t="s">
        <v>50</v>
      </c>
      <c r="C575" s="55">
        <v>678</v>
      </c>
      <c r="D575" s="54">
        <v>38367</v>
      </c>
      <c r="E575" s="53">
        <v>10821</v>
      </c>
    </row>
    <row r="576" spans="1:5">
      <c r="A576" s="53" t="s">
        <v>47</v>
      </c>
      <c r="B576" s="53" t="s">
        <v>51</v>
      </c>
      <c r="C576" s="55">
        <v>237.9</v>
      </c>
      <c r="D576" s="54">
        <v>38368</v>
      </c>
      <c r="E576" s="53">
        <v>10822</v>
      </c>
    </row>
    <row r="577" spans="1:5">
      <c r="A577" s="53" t="s">
        <v>47</v>
      </c>
      <c r="B577" s="53" t="s">
        <v>49</v>
      </c>
      <c r="C577" s="55">
        <v>2826</v>
      </c>
      <c r="D577" s="54">
        <v>38365</v>
      </c>
      <c r="E577" s="53">
        <v>10823</v>
      </c>
    </row>
    <row r="578" spans="1:5">
      <c r="A578" s="53" t="s">
        <v>43</v>
      </c>
      <c r="B578" s="53" t="s">
        <v>44</v>
      </c>
      <c r="C578" s="55">
        <v>250.8</v>
      </c>
      <c r="D578" s="54">
        <v>38382</v>
      </c>
      <c r="E578" s="53">
        <v>10824</v>
      </c>
    </row>
    <row r="579" spans="1:5">
      <c r="A579" s="53" t="s">
        <v>43</v>
      </c>
      <c r="B579" s="53" t="s">
        <v>50</v>
      </c>
      <c r="C579" s="55">
        <v>1030.76</v>
      </c>
      <c r="D579" s="54">
        <v>38366</v>
      </c>
      <c r="E579" s="53">
        <v>10825</v>
      </c>
    </row>
    <row r="580" spans="1:5">
      <c r="A580" s="53" t="s">
        <v>47</v>
      </c>
      <c r="B580" s="53" t="s">
        <v>51</v>
      </c>
      <c r="C580" s="55">
        <v>730</v>
      </c>
      <c r="D580" s="54">
        <v>38389</v>
      </c>
      <c r="E580" s="53">
        <v>10826</v>
      </c>
    </row>
    <row r="581" spans="1:5">
      <c r="A581" s="53" t="s">
        <v>43</v>
      </c>
      <c r="B581" s="53" t="s">
        <v>50</v>
      </c>
      <c r="C581" s="55">
        <v>843</v>
      </c>
      <c r="D581" s="54">
        <v>38389</v>
      </c>
      <c r="E581" s="53">
        <v>10827</v>
      </c>
    </row>
    <row r="582" spans="1:5">
      <c r="A582" s="53" t="s">
        <v>47</v>
      </c>
      <c r="B582" s="53" t="s">
        <v>52</v>
      </c>
      <c r="C582" s="55">
        <v>932</v>
      </c>
      <c r="D582" s="54">
        <v>38387</v>
      </c>
      <c r="E582" s="53">
        <v>10828</v>
      </c>
    </row>
    <row r="583" spans="1:5">
      <c r="A583" s="53" t="s">
        <v>47</v>
      </c>
      <c r="B583" s="53" t="s">
        <v>52</v>
      </c>
      <c r="C583" s="55">
        <v>1764</v>
      </c>
      <c r="D583" s="54">
        <v>38375</v>
      </c>
      <c r="E583" s="53">
        <v>10829</v>
      </c>
    </row>
    <row r="584" spans="1:5">
      <c r="A584" s="53" t="s">
        <v>43</v>
      </c>
      <c r="B584" s="53" t="s">
        <v>48</v>
      </c>
      <c r="C584" s="55">
        <v>1974</v>
      </c>
      <c r="D584" s="54">
        <v>38373</v>
      </c>
      <c r="E584" s="53">
        <v>10830</v>
      </c>
    </row>
    <row r="585" spans="1:5">
      <c r="A585" s="53" t="s">
        <v>43</v>
      </c>
      <c r="B585" s="53" t="s">
        <v>42</v>
      </c>
      <c r="C585" s="55">
        <v>2684.4</v>
      </c>
      <c r="D585" s="54">
        <v>38375</v>
      </c>
      <c r="E585" s="53">
        <v>10831</v>
      </c>
    </row>
    <row r="586" spans="1:5">
      <c r="A586" s="53" t="s">
        <v>43</v>
      </c>
      <c r="B586" s="53" t="s">
        <v>45</v>
      </c>
      <c r="C586" s="55">
        <v>475.11</v>
      </c>
      <c r="D586" s="54">
        <v>38371</v>
      </c>
      <c r="E586" s="53">
        <v>10832</v>
      </c>
    </row>
    <row r="587" spans="1:5">
      <c r="A587" s="53" t="s">
        <v>47</v>
      </c>
      <c r="B587" s="53" t="s">
        <v>51</v>
      </c>
      <c r="C587" s="55">
        <v>906.93</v>
      </c>
      <c r="D587" s="54">
        <v>38375</v>
      </c>
      <c r="E587" s="53">
        <v>10833</v>
      </c>
    </row>
    <row r="588" spans="1:5">
      <c r="A588" s="53" t="s">
        <v>43</v>
      </c>
      <c r="B588" s="53" t="s">
        <v>50</v>
      </c>
      <c r="C588" s="55">
        <v>1432.71</v>
      </c>
      <c r="D588" s="54">
        <v>38371</v>
      </c>
      <c r="E588" s="53">
        <v>10834</v>
      </c>
    </row>
    <row r="589" spans="1:5">
      <c r="A589" s="53" t="s">
        <v>43</v>
      </c>
      <c r="B589" s="53" t="s">
        <v>50</v>
      </c>
      <c r="C589" s="55">
        <v>845.8</v>
      </c>
      <c r="D589" s="54">
        <v>38373</v>
      </c>
      <c r="E589" s="53">
        <v>10835</v>
      </c>
    </row>
    <row r="590" spans="1:5">
      <c r="A590" s="53" t="s">
        <v>47</v>
      </c>
      <c r="B590" s="53" t="s">
        <v>46</v>
      </c>
      <c r="C590" s="55">
        <v>4705.5</v>
      </c>
      <c r="D590" s="54">
        <v>38373</v>
      </c>
      <c r="E590" s="53">
        <v>10836</v>
      </c>
    </row>
    <row r="591" spans="1:5">
      <c r="A591" s="53" t="s">
        <v>47</v>
      </c>
      <c r="B591" s="53" t="s">
        <v>52</v>
      </c>
      <c r="C591" s="55">
        <v>1064.5</v>
      </c>
      <c r="D591" s="54">
        <v>38375</v>
      </c>
      <c r="E591" s="53">
        <v>10837</v>
      </c>
    </row>
    <row r="592" spans="1:5">
      <c r="A592" s="53" t="s">
        <v>43</v>
      </c>
      <c r="B592" s="53" t="s">
        <v>42</v>
      </c>
      <c r="C592" s="55">
        <v>1938.38</v>
      </c>
      <c r="D592" s="54">
        <v>38375</v>
      </c>
      <c r="E592" s="53">
        <v>10838</v>
      </c>
    </row>
    <row r="593" spans="1:5">
      <c r="A593" s="53" t="s">
        <v>43</v>
      </c>
      <c r="B593" s="53" t="s">
        <v>42</v>
      </c>
      <c r="C593" s="55">
        <v>827.55</v>
      </c>
      <c r="D593" s="54">
        <v>38374</v>
      </c>
      <c r="E593" s="53">
        <v>10839</v>
      </c>
    </row>
    <row r="594" spans="1:5">
      <c r="A594" s="53" t="s">
        <v>43</v>
      </c>
      <c r="B594" s="53" t="s">
        <v>48</v>
      </c>
      <c r="C594" s="55">
        <v>211.2</v>
      </c>
      <c r="D594" s="54">
        <v>38399</v>
      </c>
      <c r="E594" s="53">
        <v>10840</v>
      </c>
    </row>
    <row r="595" spans="1:5">
      <c r="A595" s="53" t="s">
        <v>47</v>
      </c>
      <c r="B595" s="53" t="s">
        <v>49</v>
      </c>
      <c r="C595" s="55">
        <v>4581</v>
      </c>
      <c r="D595" s="54">
        <v>38381</v>
      </c>
      <c r="E595" s="53">
        <v>10841</v>
      </c>
    </row>
    <row r="596" spans="1:5">
      <c r="A596" s="53" t="s">
        <v>43</v>
      </c>
      <c r="B596" s="53" t="s">
        <v>50</v>
      </c>
      <c r="C596" s="55">
        <v>975</v>
      </c>
      <c r="D596" s="54">
        <v>38381</v>
      </c>
      <c r="E596" s="53">
        <v>10842</v>
      </c>
    </row>
    <row r="597" spans="1:5">
      <c r="A597" s="53" t="s">
        <v>43</v>
      </c>
      <c r="B597" s="53" t="s">
        <v>48</v>
      </c>
      <c r="C597" s="55">
        <v>159</v>
      </c>
      <c r="D597" s="54">
        <v>38378</v>
      </c>
      <c r="E597" s="53">
        <v>10843</v>
      </c>
    </row>
    <row r="598" spans="1:5">
      <c r="A598" s="53" t="s">
        <v>43</v>
      </c>
      <c r="B598" s="53" t="s">
        <v>44</v>
      </c>
      <c r="C598" s="55">
        <v>735</v>
      </c>
      <c r="D598" s="54">
        <v>38378</v>
      </c>
      <c r="E598" s="53">
        <v>10844</v>
      </c>
    </row>
    <row r="599" spans="1:5">
      <c r="A599" s="53" t="s">
        <v>43</v>
      </c>
      <c r="B599" s="53" t="s">
        <v>44</v>
      </c>
      <c r="C599" s="55">
        <v>3812.7</v>
      </c>
      <c r="D599" s="54">
        <v>38382</v>
      </c>
      <c r="E599" s="53">
        <v>10845</v>
      </c>
    </row>
    <row r="600" spans="1:5">
      <c r="A600" s="53" t="s">
        <v>43</v>
      </c>
      <c r="B600" s="53" t="s">
        <v>45</v>
      </c>
      <c r="C600" s="55">
        <v>1112</v>
      </c>
      <c r="D600" s="54">
        <v>38375</v>
      </c>
      <c r="E600" s="53">
        <v>10846</v>
      </c>
    </row>
    <row r="601" spans="1:5">
      <c r="A601" s="53" t="s">
        <v>43</v>
      </c>
      <c r="B601" s="53" t="s">
        <v>48</v>
      </c>
      <c r="C601" s="55">
        <v>4931.92</v>
      </c>
      <c r="D601" s="54">
        <v>38393</v>
      </c>
      <c r="E601" s="53">
        <v>10847</v>
      </c>
    </row>
    <row r="602" spans="1:5">
      <c r="A602" s="53" t="s">
        <v>47</v>
      </c>
      <c r="B602" s="53" t="s">
        <v>46</v>
      </c>
      <c r="C602" s="55">
        <v>931.5</v>
      </c>
      <c r="D602" s="54">
        <v>38381</v>
      </c>
      <c r="E602" s="53">
        <v>10848</v>
      </c>
    </row>
    <row r="603" spans="1:5">
      <c r="A603" s="53" t="s">
        <v>47</v>
      </c>
      <c r="B603" s="53" t="s">
        <v>52</v>
      </c>
      <c r="C603" s="55">
        <v>967.82</v>
      </c>
      <c r="D603" s="54">
        <v>38382</v>
      </c>
      <c r="E603" s="53">
        <v>10849</v>
      </c>
    </row>
    <row r="604" spans="1:5">
      <c r="A604" s="53" t="s">
        <v>43</v>
      </c>
      <c r="B604" s="53" t="s">
        <v>50</v>
      </c>
      <c r="C604" s="55">
        <v>629</v>
      </c>
      <c r="D604" s="54">
        <v>38382</v>
      </c>
      <c r="E604" s="53">
        <v>10850</v>
      </c>
    </row>
    <row r="605" spans="1:5">
      <c r="A605" s="53" t="s">
        <v>47</v>
      </c>
      <c r="B605" s="53" t="s">
        <v>49</v>
      </c>
      <c r="C605" s="55">
        <v>2603</v>
      </c>
      <c r="D605" s="54">
        <v>38385</v>
      </c>
      <c r="E605" s="53">
        <v>10851</v>
      </c>
    </row>
    <row r="606" spans="1:5">
      <c r="A606" s="53" t="s">
        <v>43</v>
      </c>
      <c r="B606" s="53" t="s">
        <v>44</v>
      </c>
      <c r="C606" s="55">
        <v>2984</v>
      </c>
      <c r="D606" s="54">
        <v>38382</v>
      </c>
      <c r="E606" s="53">
        <v>10852</v>
      </c>
    </row>
    <row r="607" spans="1:5">
      <c r="A607" s="53" t="s">
        <v>47</v>
      </c>
      <c r="B607" s="53" t="s">
        <v>52</v>
      </c>
      <c r="C607" s="55">
        <v>625</v>
      </c>
      <c r="D607" s="54">
        <v>38386</v>
      </c>
      <c r="E607" s="53">
        <v>10853</v>
      </c>
    </row>
    <row r="608" spans="1:5">
      <c r="A608" s="53" t="s">
        <v>43</v>
      </c>
      <c r="B608" s="53" t="s">
        <v>42</v>
      </c>
      <c r="C608" s="55">
        <v>2966.5</v>
      </c>
      <c r="D608" s="54">
        <v>38388</v>
      </c>
      <c r="E608" s="53">
        <v>10854</v>
      </c>
    </row>
    <row r="609" spans="1:5">
      <c r="A609" s="53" t="s">
        <v>43</v>
      </c>
      <c r="B609" s="53" t="s">
        <v>42</v>
      </c>
      <c r="C609" s="55">
        <v>2227.89</v>
      </c>
      <c r="D609" s="54">
        <v>38387</v>
      </c>
      <c r="E609" s="53">
        <v>10855</v>
      </c>
    </row>
    <row r="610" spans="1:5">
      <c r="A610" s="53" t="s">
        <v>43</v>
      </c>
      <c r="B610" s="53" t="s">
        <v>42</v>
      </c>
      <c r="C610" s="55">
        <v>660</v>
      </c>
      <c r="D610" s="54">
        <v>38393</v>
      </c>
      <c r="E610" s="53">
        <v>10856</v>
      </c>
    </row>
    <row r="611" spans="1:5">
      <c r="A611" s="53" t="s">
        <v>43</v>
      </c>
      <c r="B611" s="53" t="s">
        <v>44</v>
      </c>
      <c r="C611" s="55">
        <v>2048.2199999999998</v>
      </c>
      <c r="D611" s="54">
        <v>38389</v>
      </c>
      <c r="E611" s="53">
        <v>10857</v>
      </c>
    </row>
    <row r="612" spans="1:5">
      <c r="A612" s="53" t="s">
        <v>43</v>
      </c>
      <c r="B612" s="53" t="s">
        <v>45</v>
      </c>
      <c r="C612" s="55">
        <v>649</v>
      </c>
      <c r="D612" s="54">
        <v>38386</v>
      </c>
      <c r="E612" s="53">
        <v>10858</v>
      </c>
    </row>
    <row r="613" spans="1:5">
      <c r="A613" s="53" t="s">
        <v>43</v>
      </c>
      <c r="B613" s="53" t="s">
        <v>50</v>
      </c>
      <c r="C613" s="55">
        <v>1078.69</v>
      </c>
      <c r="D613" s="54">
        <v>38385</v>
      </c>
      <c r="E613" s="53">
        <v>10859</v>
      </c>
    </row>
    <row r="614" spans="1:5">
      <c r="A614" s="53" t="s">
        <v>43</v>
      </c>
      <c r="B614" s="53" t="s">
        <v>42</v>
      </c>
      <c r="C614" s="55">
        <v>519</v>
      </c>
      <c r="D614" s="54">
        <v>38387</v>
      </c>
      <c r="E614" s="53">
        <v>10860</v>
      </c>
    </row>
    <row r="615" spans="1:5">
      <c r="A615" s="53" t="s">
        <v>43</v>
      </c>
      <c r="B615" s="53" t="s">
        <v>48</v>
      </c>
      <c r="C615" s="55">
        <v>3523.4</v>
      </c>
      <c r="D615" s="54">
        <v>38400</v>
      </c>
      <c r="E615" s="53">
        <v>10861</v>
      </c>
    </row>
    <row r="616" spans="1:5">
      <c r="A616" s="53" t="s">
        <v>43</v>
      </c>
      <c r="B616" s="53" t="s">
        <v>44</v>
      </c>
      <c r="C616" s="55">
        <v>581</v>
      </c>
      <c r="D616" s="54">
        <v>38385</v>
      </c>
      <c r="E616" s="53">
        <v>10862</v>
      </c>
    </row>
    <row r="617" spans="1:5">
      <c r="A617" s="53" t="s">
        <v>43</v>
      </c>
      <c r="B617" s="53" t="s">
        <v>48</v>
      </c>
      <c r="C617" s="55">
        <v>441.15</v>
      </c>
      <c r="D617" s="54">
        <v>38400</v>
      </c>
      <c r="E617" s="53">
        <v>10863</v>
      </c>
    </row>
    <row r="618" spans="1:5">
      <c r="A618" s="53" t="s">
        <v>43</v>
      </c>
      <c r="B618" s="53" t="s">
        <v>48</v>
      </c>
      <c r="C618" s="55">
        <v>282</v>
      </c>
      <c r="D618" s="54">
        <v>38392</v>
      </c>
      <c r="E618" s="53">
        <v>10864</v>
      </c>
    </row>
    <row r="619" spans="1:5">
      <c r="A619" s="53" t="s">
        <v>43</v>
      </c>
      <c r="B619" s="53" t="s">
        <v>45</v>
      </c>
      <c r="C619" s="55">
        <v>16387.5</v>
      </c>
      <c r="D619" s="54">
        <v>38395</v>
      </c>
      <c r="E619" s="53">
        <v>10865</v>
      </c>
    </row>
    <row r="620" spans="1:5">
      <c r="A620" s="53" t="s">
        <v>47</v>
      </c>
      <c r="B620" s="53" t="s">
        <v>49</v>
      </c>
      <c r="C620" s="55">
        <v>1096.2</v>
      </c>
      <c r="D620" s="54">
        <v>38395</v>
      </c>
      <c r="E620" s="53">
        <v>10866</v>
      </c>
    </row>
    <row r="621" spans="1:5">
      <c r="A621" s="53" t="s">
        <v>47</v>
      </c>
      <c r="B621" s="53" t="s">
        <v>51</v>
      </c>
      <c r="C621" s="55">
        <v>98.4</v>
      </c>
      <c r="D621" s="54">
        <v>38394</v>
      </c>
      <c r="E621" s="53">
        <v>10867</v>
      </c>
    </row>
    <row r="622" spans="1:5">
      <c r="A622" s="53" t="s">
        <v>47</v>
      </c>
      <c r="B622" s="53" t="s">
        <v>46</v>
      </c>
      <c r="C622" s="55">
        <v>1920.6</v>
      </c>
      <c r="D622" s="54">
        <v>38406</v>
      </c>
      <c r="E622" s="53">
        <v>10868</v>
      </c>
    </row>
    <row r="623" spans="1:5">
      <c r="A623" s="53" t="s">
        <v>47</v>
      </c>
      <c r="B623" s="53" t="s">
        <v>49</v>
      </c>
      <c r="C623" s="55">
        <v>1630</v>
      </c>
      <c r="D623" s="54">
        <v>38392</v>
      </c>
      <c r="E623" s="53">
        <v>10869</v>
      </c>
    </row>
    <row r="624" spans="1:5">
      <c r="A624" s="53" t="s">
        <v>47</v>
      </c>
      <c r="B624" s="53" t="s">
        <v>49</v>
      </c>
      <c r="C624" s="55">
        <v>160</v>
      </c>
      <c r="D624" s="54">
        <v>38396</v>
      </c>
      <c r="E624" s="53">
        <v>10870</v>
      </c>
    </row>
    <row r="625" spans="1:5">
      <c r="A625" s="53" t="s">
        <v>47</v>
      </c>
      <c r="B625" s="53" t="s">
        <v>52</v>
      </c>
      <c r="C625" s="55">
        <v>1979.23</v>
      </c>
      <c r="D625" s="54">
        <v>38393</v>
      </c>
      <c r="E625" s="53">
        <v>10871</v>
      </c>
    </row>
    <row r="626" spans="1:5">
      <c r="A626" s="53" t="s">
        <v>47</v>
      </c>
      <c r="B626" s="53" t="s">
        <v>49</v>
      </c>
      <c r="C626" s="55">
        <v>2058.46</v>
      </c>
      <c r="D626" s="54">
        <v>38392</v>
      </c>
      <c r="E626" s="53">
        <v>10872</v>
      </c>
    </row>
    <row r="627" spans="1:5">
      <c r="A627" s="53" t="s">
        <v>43</v>
      </c>
      <c r="B627" s="53" t="s">
        <v>48</v>
      </c>
      <c r="C627" s="55">
        <v>336.8</v>
      </c>
      <c r="D627" s="54">
        <v>38392</v>
      </c>
      <c r="E627" s="53">
        <v>10873</v>
      </c>
    </row>
    <row r="628" spans="1:5">
      <c r="A628" s="53" t="s">
        <v>47</v>
      </c>
      <c r="B628" s="53" t="s">
        <v>49</v>
      </c>
      <c r="C628" s="55">
        <v>310</v>
      </c>
      <c r="D628" s="54">
        <v>38394</v>
      </c>
      <c r="E628" s="53">
        <v>10874</v>
      </c>
    </row>
    <row r="629" spans="1:5">
      <c r="A629" s="53" t="s">
        <v>43</v>
      </c>
      <c r="B629" s="53" t="s">
        <v>48</v>
      </c>
      <c r="C629" s="55">
        <v>709.55</v>
      </c>
      <c r="D629" s="54">
        <v>38414</v>
      </c>
      <c r="E629" s="53">
        <v>10875</v>
      </c>
    </row>
    <row r="630" spans="1:5">
      <c r="A630" s="53" t="s">
        <v>47</v>
      </c>
      <c r="B630" s="53" t="s">
        <v>46</v>
      </c>
      <c r="C630" s="55">
        <v>917</v>
      </c>
      <c r="D630" s="54">
        <v>38395</v>
      </c>
      <c r="E630" s="53">
        <v>10876</v>
      </c>
    </row>
    <row r="631" spans="1:5">
      <c r="A631" s="53" t="s">
        <v>43</v>
      </c>
      <c r="B631" s="53" t="s">
        <v>50</v>
      </c>
      <c r="C631" s="55">
        <v>1955.13</v>
      </c>
      <c r="D631" s="54">
        <v>38402</v>
      </c>
      <c r="E631" s="53">
        <v>10877</v>
      </c>
    </row>
    <row r="632" spans="1:5">
      <c r="A632" s="53" t="s">
        <v>43</v>
      </c>
      <c r="B632" s="53" t="s">
        <v>48</v>
      </c>
      <c r="C632" s="55">
        <v>1539</v>
      </c>
      <c r="D632" s="54">
        <v>38395</v>
      </c>
      <c r="E632" s="53">
        <v>10878</v>
      </c>
    </row>
    <row r="633" spans="1:5">
      <c r="A633" s="53" t="s">
        <v>43</v>
      </c>
      <c r="B633" s="53" t="s">
        <v>42</v>
      </c>
      <c r="C633" s="55">
        <v>611.29999999999995</v>
      </c>
      <c r="D633" s="54">
        <v>38395</v>
      </c>
      <c r="E633" s="53">
        <v>10879</v>
      </c>
    </row>
    <row r="634" spans="1:5">
      <c r="A634" s="53" t="s">
        <v>47</v>
      </c>
      <c r="B634" s="53" t="s">
        <v>46</v>
      </c>
      <c r="C634" s="55">
        <v>1500</v>
      </c>
      <c r="D634" s="54">
        <v>38401</v>
      </c>
      <c r="E634" s="53">
        <v>10880</v>
      </c>
    </row>
    <row r="635" spans="1:5">
      <c r="A635" s="53" t="s">
        <v>43</v>
      </c>
      <c r="B635" s="53" t="s">
        <v>48</v>
      </c>
      <c r="C635" s="55">
        <v>150</v>
      </c>
      <c r="D635" s="54">
        <v>38401</v>
      </c>
      <c r="E635" s="53">
        <v>10881</v>
      </c>
    </row>
    <row r="636" spans="1:5">
      <c r="A636" s="53" t="s">
        <v>43</v>
      </c>
      <c r="B636" s="53" t="s">
        <v>48</v>
      </c>
      <c r="C636" s="55">
        <v>892.64</v>
      </c>
      <c r="D636" s="54">
        <v>38403</v>
      </c>
      <c r="E636" s="53">
        <v>10882</v>
      </c>
    </row>
    <row r="637" spans="1:5">
      <c r="A637" s="53" t="s">
        <v>43</v>
      </c>
      <c r="B637" s="53" t="s">
        <v>44</v>
      </c>
      <c r="C637" s="55">
        <v>36</v>
      </c>
      <c r="D637" s="54">
        <v>38403</v>
      </c>
      <c r="E637" s="53">
        <v>10883</v>
      </c>
    </row>
    <row r="638" spans="1:5">
      <c r="A638" s="53" t="s">
        <v>43</v>
      </c>
      <c r="B638" s="53" t="s">
        <v>48</v>
      </c>
      <c r="C638" s="55">
        <v>1378.07</v>
      </c>
      <c r="D638" s="54">
        <v>38396</v>
      </c>
      <c r="E638" s="53">
        <v>10884</v>
      </c>
    </row>
    <row r="639" spans="1:5">
      <c r="A639" s="53" t="s">
        <v>47</v>
      </c>
      <c r="B639" s="53" t="s">
        <v>51</v>
      </c>
      <c r="C639" s="55">
        <v>1209</v>
      </c>
      <c r="D639" s="54">
        <v>38401</v>
      </c>
      <c r="E639" s="53">
        <v>10885</v>
      </c>
    </row>
    <row r="640" spans="1:5">
      <c r="A640" s="53" t="s">
        <v>43</v>
      </c>
      <c r="B640" s="53" t="s">
        <v>50</v>
      </c>
      <c r="C640" s="55">
        <v>3127.5</v>
      </c>
      <c r="D640" s="54">
        <v>38413</v>
      </c>
      <c r="E640" s="53">
        <v>10886</v>
      </c>
    </row>
    <row r="641" spans="1:5">
      <c r="A641" s="53" t="s">
        <v>43</v>
      </c>
      <c r="B641" s="53" t="s">
        <v>44</v>
      </c>
      <c r="C641" s="55">
        <v>70</v>
      </c>
      <c r="D641" s="54">
        <v>38399</v>
      </c>
      <c r="E641" s="53">
        <v>10887</v>
      </c>
    </row>
    <row r="642" spans="1:5">
      <c r="A642" s="53" t="s">
        <v>43</v>
      </c>
      <c r="B642" s="53" t="s">
        <v>50</v>
      </c>
      <c r="C642" s="55">
        <v>605</v>
      </c>
      <c r="D642" s="54">
        <v>38406</v>
      </c>
      <c r="E642" s="53">
        <v>10888</v>
      </c>
    </row>
    <row r="643" spans="1:5">
      <c r="A643" s="53" t="s">
        <v>47</v>
      </c>
      <c r="B643" s="53" t="s">
        <v>52</v>
      </c>
      <c r="C643" s="55">
        <v>11380</v>
      </c>
      <c r="D643" s="54">
        <v>38406</v>
      </c>
      <c r="E643" s="53">
        <v>10889</v>
      </c>
    </row>
    <row r="644" spans="1:5">
      <c r="A644" s="53" t="s">
        <v>47</v>
      </c>
      <c r="B644" s="53" t="s">
        <v>46</v>
      </c>
      <c r="C644" s="55">
        <v>860.1</v>
      </c>
      <c r="D644" s="54">
        <v>38401</v>
      </c>
      <c r="E644" s="53">
        <v>10890</v>
      </c>
    </row>
    <row r="645" spans="1:5">
      <c r="A645" s="53" t="s">
        <v>47</v>
      </c>
      <c r="B645" s="53" t="s">
        <v>46</v>
      </c>
      <c r="C645" s="55">
        <v>368.93</v>
      </c>
      <c r="D645" s="54">
        <v>38402</v>
      </c>
      <c r="E645" s="53">
        <v>10891</v>
      </c>
    </row>
    <row r="646" spans="1:5">
      <c r="A646" s="53" t="s">
        <v>43</v>
      </c>
      <c r="B646" s="53" t="s">
        <v>48</v>
      </c>
      <c r="C646" s="55">
        <v>2090</v>
      </c>
      <c r="D646" s="54">
        <v>38402</v>
      </c>
      <c r="E646" s="53">
        <v>10892</v>
      </c>
    </row>
    <row r="647" spans="1:5">
      <c r="A647" s="53" t="s">
        <v>47</v>
      </c>
      <c r="B647" s="53" t="s">
        <v>52</v>
      </c>
      <c r="C647" s="55">
        <v>5502.11</v>
      </c>
      <c r="D647" s="54">
        <v>38403</v>
      </c>
      <c r="E647" s="53">
        <v>10893</v>
      </c>
    </row>
    <row r="648" spans="1:5">
      <c r="A648" s="53" t="s">
        <v>43</v>
      </c>
      <c r="B648" s="53" t="s">
        <v>50</v>
      </c>
      <c r="C648" s="55">
        <v>2753.1</v>
      </c>
      <c r="D648" s="54">
        <v>38403</v>
      </c>
      <c r="E648" s="53">
        <v>10894</v>
      </c>
    </row>
    <row r="649" spans="1:5">
      <c r="A649" s="53" t="s">
        <v>43</v>
      </c>
      <c r="B649" s="53" t="s">
        <v>42</v>
      </c>
      <c r="C649" s="55">
        <v>6379.4</v>
      </c>
      <c r="D649" s="54">
        <v>38406</v>
      </c>
      <c r="E649" s="53">
        <v>10895</v>
      </c>
    </row>
    <row r="650" spans="1:5">
      <c r="A650" s="53" t="s">
        <v>47</v>
      </c>
      <c r="B650" s="53" t="s">
        <v>46</v>
      </c>
      <c r="C650" s="55">
        <v>750.5</v>
      </c>
      <c r="D650" s="54">
        <v>38410</v>
      </c>
      <c r="E650" s="53">
        <v>10896</v>
      </c>
    </row>
    <row r="651" spans="1:5">
      <c r="A651" s="53" t="s">
        <v>43</v>
      </c>
      <c r="B651" s="53" t="s">
        <v>42</v>
      </c>
      <c r="C651" s="55">
        <v>10835.24</v>
      </c>
      <c r="D651" s="54">
        <v>38408</v>
      </c>
      <c r="E651" s="53">
        <v>10897</v>
      </c>
    </row>
    <row r="652" spans="1:5">
      <c r="A652" s="53" t="s">
        <v>43</v>
      </c>
      <c r="B652" s="53" t="s">
        <v>48</v>
      </c>
      <c r="C652" s="55">
        <v>30</v>
      </c>
      <c r="D652" s="54">
        <v>38417</v>
      </c>
      <c r="E652" s="53">
        <v>10898</v>
      </c>
    </row>
    <row r="653" spans="1:5">
      <c r="A653" s="53" t="s">
        <v>47</v>
      </c>
      <c r="B653" s="53" t="s">
        <v>49</v>
      </c>
      <c r="C653" s="55">
        <v>122.4</v>
      </c>
      <c r="D653" s="54">
        <v>38409</v>
      </c>
      <c r="E653" s="53">
        <v>10899</v>
      </c>
    </row>
    <row r="654" spans="1:5">
      <c r="A654" s="53" t="s">
        <v>43</v>
      </c>
      <c r="B654" s="53" t="s">
        <v>50</v>
      </c>
      <c r="C654" s="55">
        <v>33.75</v>
      </c>
      <c r="D654" s="54">
        <v>38415</v>
      </c>
      <c r="E654" s="53">
        <v>10900</v>
      </c>
    </row>
    <row r="655" spans="1:5">
      <c r="A655" s="53" t="s">
        <v>43</v>
      </c>
      <c r="B655" s="53" t="s">
        <v>48</v>
      </c>
      <c r="C655" s="55">
        <v>934.5</v>
      </c>
      <c r="D655" s="54">
        <v>38409</v>
      </c>
      <c r="E655" s="53">
        <v>10901</v>
      </c>
    </row>
    <row r="656" spans="1:5">
      <c r="A656" s="53" t="s">
        <v>43</v>
      </c>
      <c r="B656" s="53" t="s">
        <v>50</v>
      </c>
      <c r="C656" s="55">
        <v>863.43</v>
      </c>
      <c r="D656" s="54">
        <v>38414</v>
      </c>
      <c r="E656" s="53">
        <v>10902</v>
      </c>
    </row>
    <row r="657" spans="1:5">
      <c r="A657" s="53" t="s">
        <v>43</v>
      </c>
      <c r="B657" s="53" t="s">
        <v>42</v>
      </c>
      <c r="C657" s="55">
        <v>932.05</v>
      </c>
      <c r="D657" s="54">
        <v>38415</v>
      </c>
      <c r="E657" s="53">
        <v>10903</v>
      </c>
    </row>
    <row r="658" spans="1:5">
      <c r="A658" s="53" t="s">
        <v>43</v>
      </c>
      <c r="B658" s="53" t="s">
        <v>42</v>
      </c>
      <c r="C658" s="55">
        <v>1924.25</v>
      </c>
      <c r="D658" s="54">
        <v>38410</v>
      </c>
      <c r="E658" s="53">
        <v>10904</v>
      </c>
    </row>
    <row r="659" spans="1:5">
      <c r="A659" s="53" t="s">
        <v>47</v>
      </c>
      <c r="B659" s="53" t="s">
        <v>52</v>
      </c>
      <c r="C659" s="55">
        <v>342</v>
      </c>
      <c r="D659" s="54">
        <v>38417</v>
      </c>
      <c r="E659" s="53">
        <v>10905</v>
      </c>
    </row>
    <row r="660" spans="1:5">
      <c r="A660" s="53" t="s">
        <v>43</v>
      </c>
      <c r="B660" s="53" t="s">
        <v>48</v>
      </c>
      <c r="C660" s="55">
        <v>427.5</v>
      </c>
      <c r="D660" s="54">
        <v>38414</v>
      </c>
      <c r="E660" s="53">
        <v>10906</v>
      </c>
    </row>
    <row r="661" spans="1:5">
      <c r="A661" s="53" t="s">
        <v>47</v>
      </c>
      <c r="B661" s="53" t="s">
        <v>51</v>
      </c>
      <c r="C661" s="55">
        <v>108.5</v>
      </c>
      <c r="D661" s="54">
        <v>38410</v>
      </c>
      <c r="E661" s="53">
        <v>10907</v>
      </c>
    </row>
    <row r="662" spans="1:5">
      <c r="A662" s="53" t="s">
        <v>43</v>
      </c>
      <c r="B662" s="53" t="s">
        <v>48</v>
      </c>
      <c r="C662" s="55">
        <v>663.1</v>
      </c>
      <c r="D662" s="54">
        <v>38417</v>
      </c>
      <c r="E662" s="53">
        <v>10908</v>
      </c>
    </row>
    <row r="663" spans="1:5">
      <c r="A663" s="53" t="s">
        <v>43</v>
      </c>
      <c r="B663" s="53" t="s">
        <v>50</v>
      </c>
      <c r="C663" s="55">
        <v>670</v>
      </c>
      <c r="D663" s="54">
        <v>38421</v>
      </c>
      <c r="E663" s="53">
        <v>10909</v>
      </c>
    </row>
    <row r="664" spans="1:5">
      <c r="A664" s="53" t="s">
        <v>43</v>
      </c>
      <c r="B664" s="53" t="s">
        <v>50</v>
      </c>
      <c r="C664" s="55">
        <v>452.9</v>
      </c>
      <c r="D664" s="54">
        <v>38415</v>
      </c>
      <c r="E664" s="53">
        <v>10910</v>
      </c>
    </row>
    <row r="665" spans="1:5">
      <c r="A665" s="53" t="s">
        <v>43</v>
      </c>
      <c r="B665" s="53" t="s">
        <v>42</v>
      </c>
      <c r="C665" s="55">
        <v>858</v>
      </c>
      <c r="D665" s="54">
        <v>38416</v>
      </c>
      <c r="E665" s="53">
        <v>10911</v>
      </c>
    </row>
    <row r="666" spans="1:5">
      <c r="A666" s="53" t="s">
        <v>43</v>
      </c>
      <c r="B666" s="53" t="s">
        <v>45</v>
      </c>
      <c r="C666" s="55">
        <v>6200.55</v>
      </c>
      <c r="D666" s="54">
        <v>38429</v>
      </c>
      <c r="E666" s="53">
        <v>10912</v>
      </c>
    </row>
    <row r="667" spans="1:5">
      <c r="A667" s="53" t="s">
        <v>43</v>
      </c>
      <c r="B667" s="53" t="s">
        <v>48</v>
      </c>
      <c r="C667" s="55">
        <v>768.75</v>
      </c>
      <c r="D667" s="54">
        <v>38415</v>
      </c>
      <c r="E667" s="53">
        <v>10913</v>
      </c>
    </row>
    <row r="668" spans="1:5">
      <c r="A668" s="53" t="s">
        <v>47</v>
      </c>
      <c r="B668" s="53" t="s">
        <v>51</v>
      </c>
      <c r="C668" s="55">
        <v>537.5</v>
      </c>
      <c r="D668" s="54">
        <v>38413</v>
      </c>
      <c r="E668" s="53">
        <v>10914</v>
      </c>
    </row>
    <row r="669" spans="1:5">
      <c r="A669" s="53" t="s">
        <v>43</v>
      </c>
      <c r="B669" s="53" t="s">
        <v>45</v>
      </c>
      <c r="C669" s="55">
        <v>539.5</v>
      </c>
      <c r="D669" s="54">
        <v>38413</v>
      </c>
      <c r="E669" s="53">
        <v>10915</v>
      </c>
    </row>
    <row r="670" spans="1:5">
      <c r="A670" s="53" t="s">
        <v>43</v>
      </c>
      <c r="B670" s="53" t="s">
        <v>50</v>
      </c>
      <c r="C670" s="55">
        <v>686.7</v>
      </c>
      <c r="D670" s="54">
        <v>38420</v>
      </c>
      <c r="E670" s="53">
        <v>10916</v>
      </c>
    </row>
    <row r="671" spans="1:5">
      <c r="A671" s="53" t="s">
        <v>43</v>
      </c>
      <c r="B671" s="53" t="s">
        <v>48</v>
      </c>
      <c r="C671" s="55">
        <v>365.89</v>
      </c>
      <c r="D671" s="54">
        <v>38422</v>
      </c>
      <c r="E671" s="53">
        <v>10917</v>
      </c>
    </row>
    <row r="672" spans="1:5">
      <c r="A672" s="53" t="s">
        <v>43</v>
      </c>
      <c r="B672" s="53" t="s">
        <v>42</v>
      </c>
      <c r="C672" s="55">
        <v>1447.5</v>
      </c>
      <c r="D672" s="54">
        <v>38422</v>
      </c>
      <c r="E672" s="53">
        <v>10918</v>
      </c>
    </row>
    <row r="673" spans="1:5">
      <c r="A673" s="53" t="s">
        <v>43</v>
      </c>
      <c r="B673" s="53" t="s">
        <v>45</v>
      </c>
      <c r="C673" s="55">
        <v>1122.8</v>
      </c>
      <c r="D673" s="54">
        <v>38415</v>
      </c>
      <c r="E673" s="53">
        <v>10919</v>
      </c>
    </row>
    <row r="674" spans="1:5">
      <c r="A674" s="53" t="s">
        <v>43</v>
      </c>
      <c r="B674" s="53" t="s">
        <v>48</v>
      </c>
      <c r="C674" s="55">
        <v>390</v>
      </c>
      <c r="D674" s="54">
        <v>38420</v>
      </c>
      <c r="E674" s="53">
        <v>10920</v>
      </c>
    </row>
    <row r="675" spans="1:5">
      <c r="A675" s="53" t="s">
        <v>43</v>
      </c>
      <c r="B675" s="53" t="s">
        <v>50</v>
      </c>
      <c r="C675" s="55">
        <v>1936</v>
      </c>
      <c r="D675" s="54">
        <v>38420</v>
      </c>
      <c r="E675" s="53">
        <v>10921</v>
      </c>
    </row>
    <row r="676" spans="1:5">
      <c r="A676" s="53" t="s">
        <v>47</v>
      </c>
      <c r="B676" s="53" t="s">
        <v>49</v>
      </c>
      <c r="C676" s="55">
        <v>742.5</v>
      </c>
      <c r="D676" s="54">
        <v>38416</v>
      </c>
      <c r="E676" s="53">
        <v>10922</v>
      </c>
    </row>
    <row r="677" spans="1:5">
      <c r="A677" s="53" t="s">
        <v>47</v>
      </c>
      <c r="B677" s="53" t="s">
        <v>46</v>
      </c>
      <c r="C677" s="55">
        <v>748.8</v>
      </c>
      <c r="D677" s="54">
        <v>38424</v>
      </c>
      <c r="E677" s="53">
        <v>10923</v>
      </c>
    </row>
    <row r="678" spans="1:5">
      <c r="A678" s="53" t="s">
        <v>43</v>
      </c>
      <c r="B678" s="53" t="s">
        <v>42</v>
      </c>
      <c r="C678" s="55">
        <v>1835.7</v>
      </c>
      <c r="D678" s="54">
        <v>38450</v>
      </c>
      <c r="E678" s="53">
        <v>10924</v>
      </c>
    </row>
    <row r="679" spans="1:5">
      <c r="A679" s="53" t="s">
        <v>43</v>
      </c>
      <c r="B679" s="53" t="s">
        <v>42</v>
      </c>
      <c r="C679" s="55">
        <v>475.15</v>
      </c>
      <c r="D679" s="54">
        <v>38424</v>
      </c>
      <c r="E679" s="53">
        <v>10925</v>
      </c>
    </row>
    <row r="680" spans="1:5">
      <c r="A680" s="53" t="s">
        <v>43</v>
      </c>
      <c r="B680" s="53" t="s">
        <v>48</v>
      </c>
      <c r="C680" s="55">
        <v>514.4</v>
      </c>
      <c r="D680" s="54">
        <v>38422</v>
      </c>
      <c r="E680" s="53">
        <v>10926</v>
      </c>
    </row>
    <row r="681" spans="1:5">
      <c r="A681" s="53" t="s">
        <v>43</v>
      </c>
      <c r="B681" s="53" t="s">
        <v>48</v>
      </c>
      <c r="C681" s="55">
        <v>800</v>
      </c>
      <c r="D681" s="54">
        <v>38450</v>
      </c>
      <c r="E681" s="53">
        <v>10927</v>
      </c>
    </row>
    <row r="682" spans="1:5">
      <c r="A682" s="53" t="s">
        <v>43</v>
      </c>
      <c r="B682" s="53" t="s">
        <v>50</v>
      </c>
      <c r="C682" s="55">
        <v>137.5</v>
      </c>
      <c r="D682" s="54">
        <v>38429</v>
      </c>
      <c r="E682" s="53">
        <v>10928</v>
      </c>
    </row>
    <row r="683" spans="1:5">
      <c r="A683" s="53" t="s">
        <v>47</v>
      </c>
      <c r="B683" s="53" t="s">
        <v>51</v>
      </c>
      <c r="C683" s="55">
        <v>1174.75</v>
      </c>
      <c r="D683" s="54">
        <v>38423</v>
      </c>
      <c r="E683" s="53">
        <v>10929</v>
      </c>
    </row>
    <row r="684" spans="1:5">
      <c r="A684" s="53" t="s">
        <v>43</v>
      </c>
      <c r="B684" s="53" t="s">
        <v>48</v>
      </c>
      <c r="C684" s="55">
        <v>2255.5</v>
      </c>
      <c r="D684" s="54">
        <v>38429</v>
      </c>
      <c r="E684" s="53">
        <v>10930</v>
      </c>
    </row>
    <row r="685" spans="1:5">
      <c r="A685" s="53" t="s">
        <v>43</v>
      </c>
      <c r="B685" s="53" t="s">
        <v>48</v>
      </c>
      <c r="C685" s="55">
        <v>799.2</v>
      </c>
      <c r="D685" s="54">
        <v>38430</v>
      </c>
      <c r="E685" s="53">
        <v>10931</v>
      </c>
    </row>
    <row r="686" spans="1:5">
      <c r="A686" s="53" t="s">
        <v>43</v>
      </c>
      <c r="B686" s="53" t="s">
        <v>44</v>
      </c>
      <c r="C686" s="55">
        <v>1788.63</v>
      </c>
      <c r="D686" s="54">
        <v>38435</v>
      </c>
      <c r="E686" s="53">
        <v>10932</v>
      </c>
    </row>
    <row r="687" spans="1:5">
      <c r="A687" s="53" t="s">
        <v>47</v>
      </c>
      <c r="B687" s="53" t="s">
        <v>51</v>
      </c>
      <c r="C687" s="55">
        <v>920.6</v>
      </c>
      <c r="D687" s="54">
        <v>38427</v>
      </c>
      <c r="E687" s="53">
        <v>10933</v>
      </c>
    </row>
    <row r="688" spans="1:5">
      <c r="A688" s="53" t="s">
        <v>43</v>
      </c>
      <c r="B688" s="53" t="s">
        <v>42</v>
      </c>
      <c r="C688" s="55">
        <v>500</v>
      </c>
      <c r="D688" s="54">
        <v>38423</v>
      </c>
      <c r="E688" s="53">
        <v>10934</v>
      </c>
    </row>
    <row r="689" spans="1:5">
      <c r="A689" s="53" t="s">
        <v>43</v>
      </c>
      <c r="B689" s="53" t="s">
        <v>48</v>
      </c>
      <c r="C689" s="55">
        <v>619.5</v>
      </c>
      <c r="D689" s="54">
        <v>38429</v>
      </c>
      <c r="E689" s="53">
        <v>10935</v>
      </c>
    </row>
    <row r="690" spans="1:5">
      <c r="A690" s="53" t="s">
        <v>43</v>
      </c>
      <c r="B690" s="53" t="s">
        <v>42</v>
      </c>
      <c r="C690" s="55">
        <v>456</v>
      </c>
      <c r="D690" s="54">
        <v>38429</v>
      </c>
      <c r="E690" s="53">
        <v>10936</v>
      </c>
    </row>
    <row r="691" spans="1:5">
      <c r="A691" s="53" t="s">
        <v>47</v>
      </c>
      <c r="B691" s="53" t="s">
        <v>46</v>
      </c>
      <c r="C691" s="55">
        <v>644.79999999999995</v>
      </c>
      <c r="D691" s="54">
        <v>38424</v>
      </c>
      <c r="E691" s="53">
        <v>10937</v>
      </c>
    </row>
    <row r="692" spans="1:5">
      <c r="A692" s="53" t="s">
        <v>43</v>
      </c>
      <c r="B692" s="53" t="s">
        <v>42</v>
      </c>
      <c r="C692" s="55">
        <v>2731.87</v>
      </c>
      <c r="D692" s="54">
        <v>38427</v>
      </c>
      <c r="E692" s="53">
        <v>10938</v>
      </c>
    </row>
    <row r="693" spans="1:5">
      <c r="A693" s="53" t="s">
        <v>43</v>
      </c>
      <c r="B693" s="53" t="s">
        <v>45</v>
      </c>
      <c r="C693" s="55">
        <v>637.5</v>
      </c>
      <c r="D693" s="54">
        <v>38424</v>
      </c>
      <c r="E693" s="53">
        <v>10939</v>
      </c>
    </row>
    <row r="694" spans="1:5">
      <c r="A694" s="53" t="s">
        <v>43</v>
      </c>
      <c r="B694" s="53" t="s">
        <v>44</v>
      </c>
      <c r="C694" s="55">
        <v>360</v>
      </c>
      <c r="D694" s="54">
        <v>38434</v>
      </c>
      <c r="E694" s="53">
        <v>10940</v>
      </c>
    </row>
    <row r="695" spans="1:5">
      <c r="A695" s="53" t="s">
        <v>47</v>
      </c>
      <c r="B695" s="53" t="s">
        <v>46</v>
      </c>
      <c r="C695" s="55">
        <v>4011.75</v>
      </c>
      <c r="D695" s="54">
        <v>38431</v>
      </c>
      <c r="E695" s="53">
        <v>10941</v>
      </c>
    </row>
    <row r="696" spans="1:5">
      <c r="A696" s="53" t="s">
        <v>47</v>
      </c>
      <c r="B696" s="53" t="s">
        <v>52</v>
      </c>
      <c r="C696" s="55">
        <v>560</v>
      </c>
      <c r="D696" s="54">
        <v>38429</v>
      </c>
      <c r="E696" s="53">
        <v>10942</v>
      </c>
    </row>
    <row r="697" spans="1:5">
      <c r="A697" s="53" t="s">
        <v>43</v>
      </c>
      <c r="B697" s="53" t="s">
        <v>48</v>
      </c>
      <c r="C697" s="55">
        <v>711</v>
      </c>
      <c r="D697" s="54">
        <v>38430</v>
      </c>
      <c r="E697" s="53">
        <v>10943</v>
      </c>
    </row>
    <row r="698" spans="1:5">
      <c r="A698" s="53" t="s">
        <v>47</v>
      </c>
      <c r="B698" s="53" t="s">
        <v>51</v>
      </c>
      <c r="C698" s="55">
        <v>1025.33</v>
      </c>
      <c r="D698" s="54">
        <v>38424</v>
      </c>
      <c r="E698" s="53">
        <v>10944</v>
      </c>
    </row>
    <row r="699" spans="1:5">
      <c r="A699" s="53" t="s">
        <v>43</v>
      </c>
      <c r="B699" s="53" t="s">
        <v>48</v>
      </c>
      <c r="C699" s="55">
        <v>245</v>
      </c>
      <c r="D699" s="54">
        <v>38429</v>
      </c>
      <c r="E699" s="53">
        <v>10945</v>
      </c>
    </row>
    <row r="700" spans="1:5">
      <c r="A700" s="53" t="s">
        <v>43</v>
      </c>
      <c r="B700" s="53" t="s">
        <v>50</v>
      </c>
      <c r="C700" s="55">
        <v>1407.5</v>
      </c>
      <c r="D700" s="54">
        <v>38430</v>
      </c>
      <c r="E700" s="53">
        <v>10946</v>
      </c>
    </row>
    <row r="701" spans="1:5">
      <c r="A701" s="53" t="s">
        <v>43</v>
      </c>
      <c r="B701" s="53" t="s">
        <v>42</v>
      </c>
      <c r="C701" s="55">
        <v>220</v>
      </c>
      <c r="D701" s="54">
        <v>38427</v>
      </c>
      <c r="E701" s="53">
        <v>10947</v>
      </c>
    </row>
    <row r="702" spans="1:5">
      <c r="A702" s="53" t="s">
        <v>43</v>
      </c>
      <c r="B702" s="53" t="s">
        <v>42</v>
      </c>
      <c r="C702" s="55">
        <v>2362.25</v>
      </c>
      <c r="D702" s="54">
        <v>38430</v>
      </c>
      <c r="E702" s="53">
        <v>10948</v>
      </c>
    </row>
    <row r="703" spans="1:5">
      <c r="A703" s="53" t="s">
        <v>43</v>
      </c>
      <c r="B703" s="53" t="s">
        <v>45</v>
      </c>
      <c r="C703" s="55">
        <v>4422</v>
      </c>
      <c r="D703" s="54">
        <v>38428</v>
      </c>
      <c r="E703" s="53">
        <v>10949</v>
      </c>
    </row>
    <row r="704" spans="1:5">
      <c r="A704" s="53" t="s">
        <v>43</v>
      </c>
      <c r="B704" s="53" t="s">
        <v>50</v>
      </c>
      <c r="C704" s="55">
        <v>110</v>
      </c>
      <c r="D704" s="54">
        <v>38434</v>
      </c>
      <c r="E704" s="53">
        <v>10950</v>
      </c>
    </row>
    <row r="705" spans="1:5">
      <c r="A705" s="53" t="s">
        <v>47</v>
      </c>
      <c r="B705" s="53" t="s">
        <v>52</v>
      </c>
      <c r="C705" s="55">
        <v>458.74</v>
      </c>
      <c r="D705" s="54">
        <v>38449</v>
      </c>
      <c r="E705" s="53">
        <v>10951</v>
      </c>
    </row>
    <row r="706" spans="1:5">
      <c r="A706" s="53" t="s">
        <v>43</v>
      </c>
      <c r="B706" s="53" t="s">
        <v>50</v>
      </c>
      <c r="C706" s="55">
        <v>471.2</v>
      </c>
      <c r="D706" s="54">
        <v>38435</v>
      </c>
      <c r="E706" s="53">
        <v>10952</v>
      </c>
    </row>
    <row r="707" spans="1:5">
      <c r="A707" s="53" t="s">
        <v>47</v>
      </c>
      <c r="B707" s="53" t="s">
        <v>52</v>
      </c>
      <c r="C707" s="55">
        <v>4441.25</v>
      </c>
      <c r="D707" s="54">
        <v>38436</v>
      </c>
      <c r="E707" s="53">
        <v>10953</v>
      </c>
    </row>
    <row r="708" spans="1:5">
      <c r="A708" s="53" t="s">
        <v>47</v>
      </c>
      <c r="B708" s="53" t="s">
        <v>49</v>
      </c>
      <c r="C708" s="55">
        <v>1659.53</v>
      </c>
      <c r="D708" s="54">
        <v>38431</v>
      </c>
      <c r="E708" s="53">
        <v>10954</v>
      </c>
    </row>
    <row r="709" spans="1:5">
      <c r="A709" s="53" t="s">
        <v>43</v>
      </c>
      <c r="B709" s="53" t="s">
        <v>44</v>
      </c>
      <c r="C709" s="55">
        <v>74.400000000000006</v>
      </c>
      <c r="D709" s="54">
        <v>38431</v>
      </c>
      <c r="E709" s="53">
        <v>10955</v>
      </c>
    </row>
    <row r="710" spans="1:5">
      <c r="A710" s="53" t="s">
        <v>47</v>
      </c>
      <c r="B710" s="53" t="s">
        <v>51</v>
      </c>
      <c r="C710" s="55">
        <v>677</v>
      </c>
      <c r="D710" s="54">
        <v>38431</v>
      </c>
      <c r="E710" s="53">
        <v>10956</v>
      </c>
    </row>
    <row r="711" spans="1:5">
      <c r="A711" s="53" t="s">
        <v>43</v>
      </c>
      <c r="B711" s="53" t="s">
        <v>44</v>
      </c>
      <c r="C711" s="55">
        <v>1762.7</v>
      </c>
      <c r="D711" s="54">
        <v>38438</v>
      </c>
      <c r="E711" s="53">
        <v>10957</v>
      </c>
    </row>
    <row r="712" spans="1:5">
      <c r="A712" s="53" t="s">
        <v>47</v>
      </c>
      <c r="B712" s="53" t="s">
        <v>46</v>
      </c>
      <c r="C712" s="55">
        <v>781</v>
      </c>
      <c r="D712" s="54">
        <v>38438</v>
      </c>
      <c r="E712" s="53">
        <v>10958</v>
      </c>
    </row>
    <row r="713" spans="1:5">
      <c r="A713" s="53" t="s">
        <v>47</v>
      </c>
      <c r="B713" s="53" t="s">
        <v>51</v>
      </c>
      <c r="C713" s="55">
        <v>131.75</v>
      </c>
      <c r="D713" s="54">
        <v>38434</v>
      </c>
      <c r="E713" s="53">
        <v>10959</v>
      </c>
    </row>
    <row r="714" spans="1:5">
      <c r="A714" s="53" t="s">
        <v>43</v>
      </c>
      <c r="B714" s="53" t="s">
        <v>42</v>
      </c>
      <c r="C714" s="55">
        <v>265.35000000000002</v>
      </c>
      <c r="D714" s="54">
        <v>38450</v>
      </c>
      <c r="E714" s="53">
        <v>10960</v>
      </c>
    </row>
    <row r="715" spans="1:5">
      <c r="A715" s="53" t="s">
        <v>43</v>
      </c>
      <c r="B715" s="53" t="s">
        <v>44</v>
      </c>
      <c r="C715" s="55">
        <v>1119.9000000000001</v>
      </c>
      <c r="D715" s="54">
        <v>38441</v>
      </c>
      <c r="E715" s="53">
        <v>10961</v>
      </c>
    </row>
    <row r="716" spans="1:5">
      <c r="A716" s="53" t="s">
        <v>43</v>
      </c>
      <c r="B716" s="53" t="s">
        <v>44</v>
      </c>
      <c r="C716" s="55">
        <v>3584</v>
      </c>
      <c r="D716" s="54">
        <v>38434</v>
      </c>
      <c r="E716" s="53">
        <v>10962</v>
      </c>
    </row>
    <row r="717" spans="1:5">
      <c r="A717" s="53" t="s">
        <v>47</v>
      </c>
      <c r="B717" s="53" t="s">
        <v>52</v>
      </c>
      <c r="C717" s="55">
        <v>57.8</v>
      </c>
      <c r="D717" s="54">
        <v>38437</v>
      </c>
      <c r="E717" s="53">
        <v>10963</v>
      </c>
    </row>
    <row r="718" spans="1:5">
      <c r="A718" s="53" t="s">
        <v>43</v>
      </c>
      <c r="B718" s="53" t="s">
        <v>42</v>
      </c>
      <c r="C718" s="55">
        <v>2052.5</v>
      </c>
      <c r="D718" s="54">
        <v>38435</v>
      </c>
      <c r="E718" s="53">
        <v>10964</v>
      </c>
    </row>
    <row r="719" spans="1:5">
      <c r="A719" s="53" t="s">
        <v>47</v>
      </c>
      <c r="B719" s="53" t="s">
        <v>51</v>
      </c>
      <c r="C719" s="55">
        <v>848</v>
      </c>
      <c r="D719" s="54">
        <v>38441</v>
      </c>
      <c r="E719" s="53">
        <v>10965</v>
      </c>
    </row>
    <row r="720" spans="1:5">
      <c r="A720" s="53" t="s">
        <v>43</v>
      </c>
      <c r="B720" s="53" t="s">
        <v>48</v>
      </c>
      <c r="C720" s="55">
        <v>1098.46</v>
      </c>
      <c r="D720" s="54">
        <v>38450</v>
      </c>
      <c r="E720" s="53">
        <v>10966</v>
      </c>
    </row>
    <row r="721" spans="1:5">
      <c r="A721" s="53" t="s">
        <v>43</v>
      </c>
      <c r="B721" s="53" t="s">
        <v>45</v>
      </c>
      <c r="C721" s="55">
        <v>910.4</v>
      </c>
      <c r="D721" s="54">
        <v>38444</v>
      </c>
      <c r="E721" s="53">
        <v>10967</v>
      </c>
    </row>
    <row r="722" spans="1:5">
      <c r="A722" s="53" t="s">
        <v>43</v>
      </c>
      <c r="B722" s="53" t="s">
        <v>50</v>
      </c>
      <c r="C722" s="55">
        <v>1408</v>
      </c>
      <c r="D722" s="54">
        <v>38443</v>
      </c>
      <c r="E722" s="53">
        <v>10968</v>
      </c>
    </row>
    <row r="723" spans="1:5">
      <c r="A723" s="53" t="s">
        <v>43</v>
      </c>
      <c r="B723" s="53" t="s">
        <v>50</v>
      </c>
      <c r="C723" s="55">
        <v>108</v>
      </c>
      <c r="D723" s="54">
        <v>38441</v>
      </c>
      <c r="E723" s="53">
        <v>10969</v>
      </c>
    </row>
    <row r="724" spans="1:5">
      <c r="A724" s="53" t="s">
        <v>47</v>
      </c>
      <c r="B724" s="53" t="s">
        <v>52</v>
      </c>
      <c r="C724" s="55">
        <v>224</v>
      </c>
      <c r="D724" s="54">
        <v>38466</v>
      </c>
      <c r="E724" s="53">
        <v>10970</v>
      </c>
    </row>
    <row r="725" spans="1:5">
      <c r="A725" s="53" t="s">
        <v>43</v>
      </c>
      <c r="B725" s="53" t="s">
        <v>45</v>
      </c>
      <c r="C725" s="55">
        <v>1733.06</v>
      </c>
      <c r="D725" s="54">
        <v>38444</v>
      </c>
      <c r="E725" s="53">
        <v>10971</v>
      </c>
    </row>
    <row r="726" spans="1:5">
      <c r="A726" s="53" t="s">
        <v>43</v>
      </c>
      <c r="B726" s="53" t="s">
        <v>48</v>
      </c>
      <c r="C726" s="55">
        <v>251.5</v>
      </c>
      <c r="D726" s="54">
        <v>38437</v>
      </c>
      <c r="E726" s="53">
        <v>10972</v>
      </c>
    </row>
    <row r="727" spans="1:5">
      <c r="A727" s="53" t="s">
        <v>47</v>
      </c>
      <c r="B727" s="53" t="s">
        <v>51</v>
      </c>
      <c r="C727" s="55">
        <v>291.55</v>
      </c>
      <c r="D727" s="54">
        <v>38438</v>
      </c>
      <c r="E727" s="53">
        <v>10973</v>
      </c>
    </row>
    <row r="728" spans="1:5">
      <c r="A728" s="53" t="s">
        <v>43</v>
      </c>
      <c r="B728" s="53" t="s">
        <v>42</v>
      </c>
      <c r="C728" s="55">
        <v>439</v>
      </c>
      <c r="D728" s="54">
        <v>38445</v>
      </c>
      <c r="E728" s="53">
        <v>10974</v>
      </c>
    </row>
    <row r="729" spans="1:5">
      <c r="A729" s="53" t="s">
        <v>43</v>
      </c>
      <c r="B729" s="53" t="s">
        <v>50</v>
      </c>
      <c r="C729" s="55">
        <v>717.5</v>
      </c>
      <c r="D729" s="54">
        <v>38438</v>
      </c>
      <c r="E729" s="53">
        <v>10975</v>
      </c>
    </row>
    <row r="730" spans="1:5">
      <c r="A730" s="53" t="s">
        <v>43</v>
      </c>
      <c r="B730" s="53" t="s">
        <v>50</v>
      </c>
      <c r="C730" s="55">
        <v>912</v>
      </c>
      <c r="D730" s="54">
        <v>38445</v>
      </c>
      <c r="E730" s="53">
        <v>10976</v>
      </c>
    </row>
    <row r="731" spans="1:5">
      <c r="A731" s="53" t="s">
        <v>43</v>
      </c>
      <c r="B731" s="53" t="s">
        <v>44</v>
      </c>
      <c r="C731" s="55">
        <v>2233</v>
      </c>
      <c r="D731" s="54">
        <v>38452</v>
      </c>
      <c r="E731" s="53">
        <v>10977</v>
      </c>
    </row>
    <row r="732" spans="1:5">
      <c r="A732" s="53" t="s">
        <v>47</v>
      </c>
      <c r="B732" s="53" t="s">
        <v>52</v>
      </c>
      <c r="C732" s="55">
        <v>1303.19</v>
      </c>
      <c r="D732" s="54">
        <v>38465</v>
      </c>
      <c r="E732" s="53">
        <v>10978</v>
      </c>
    </row>
    <row r="733" spans="1:5">
      <c r="A733" s="53" t="s">
        <v>43</v>
      </c>
      <c r="B733" s="53" t="s">
        <v>44</v>
      </c>
      <c r="C733" s="55">
        <v>4813.5</v>
      </c>
      <c r="D733" s="54">
        <v>38442</v>
      </c>
      <c r="E733" s="53">
        <v>10979</v>
      </c>
    </row>
    <row r="734" spans="1:5">
      <c r="A734" s="53" t="s">
        <v>43</v>
      </c>
      <c r="B734" s="53" t="s">
        <v>48</v>
      </c>
      <c r="C734" s="55">
        <v>248</v>
      </c>
      <c r="D734" s="54">
        <v>38459</v>
      </c>
      <c r="E734" s="53">
        <v>10980</v>
      </c>
    </row>
    <row r="735" spans="1:5">
      <c r="A735" s="53" t="s">
        <v>43</v>
      </c>
      <c r="B735" s="53" t="s">
        <v>50</v>
      </c>
      <c r="C735" s="55">
        <v>15810</v>
      </c>
      <c r="D735" s="54">
        <v>38444</v>
      </c>
      <c r="E735" s="53">
        <v>10981</v>
      </c>
    </row>
    <row r="736" spans="1:5">
      <c r="A736" s="53" t="s">
        <v>43</v>
      </c>
      <c r="B736" s="53" t="s">
        <v>45</v>
      </c>
      <c r="C736" s="55">
        <v>1014</v>
      </c>
      <c r="D736" s="54">
        <v>38450</v>
      </c>
      <c r="E736" s="53">
        <v>10982</v>
      </c>
    </row>
    <row r="737" spans="1:5">
      <c r="A737" s="53" t="s">
        <v>43</v>
      </c>
      <c r="B737" s="53" t="s">
        <v>45</v>
      </c>
      <c r="C737" s="55">
        <v>720.9</v>
      </c>
      <c r="D737" s="54">
        <v>38448</v>
      </c>
      <c r="E737" s="53">
        <v>10983</v>
      </c>
    </row>
    <row r="738" spans="1:5">
      <c r="A738" s="53" t="s">
        <v>43</v>
      </c>
      <c r="B738" s="53" t="s">
        <v>50</v>
      </c>
      <c r="C738" s="55">
        <v>1809.75</v>
      </c>
      <c r="D738" s="54">
        <v>38445</v>
      </c>
      <c r="E738" s="53">
        <v>10984</v>
      </c>
    </row>
    <row r="739" spans="1:5">
      <c r="A739" s="53" t="s">
        <v>43</v>
      </c>
      <c r="B739" s="53" t="s">
        <v>45</v>
      </c>
      <c r="C739" s="55">
        <v>2023.38</v>
      </c>
      <c r="D739" s="54">
        <v>38444</v>
      </c>
      <c r="E739" s="53">
        <v>10985</v>
      </c>
    </row>
    <row r="740" spans="1:5">
      <c r="A740" s="53" t="s">
        <v>43</v>
      </c>
      <c r="B740" s="53" t="s">
        <v>44</v>
      </c>
      <c r="C740" s="55">
        <v>2220</v>
      </c>
      <c r="D740" s="54">
        <v>38463</v>
      </c>
      <c r="E740" s="53">
        <v>10986</v>
      </c>
    </row>
    <row r="741" spans="1:5">
      <c r="A741" s="53" t="s">
        <v>43</v>
      </c>
      <c r="B741" s="53" t="s">
        <v>44</v>
      </c>
      <c r="C741" s="55">
        <v>2772</v>
      </c>
      <c r="D741" s="54">
        <v>38448</v>
      </c>
      <c r="E741" s="53">
        <v>10987</v>
      </c>
    </row>
    <row r="742" spans="1:5">
      <c r="A742" s="53" t="s">
        <v>43</v>
      </c>
      <c r="B742" s="53" t="s">
        <v>42</v>
      </c>
      <c r="C742" s="55">
        <v>3574.8</v>
      </c>
      <c r="D742" s="54">
        <v>38452</v>
      </c>
      <c r="E742" s="53">
        <v>10988</v>
      </c>
    </row>
    <row r="743" spans="1:5">
      <c r="A743" s="53" t="s">
        <v>43</v>
      </c>
      <c r="B743" s="53" t="s">
        <v>45</v>
      </c>
      <c r="C743" s="55">
        <v>1353.6</v>
      </c>
      <c r="D743" s="54">
        <v>38444</v>
      </c>
      <c r="E743" s="53">
        <v>10989</v>
      </c>
    </row>
    <row r="744" spans="1:5">
      <c r="A744" s="53" t="s">
        <v>43</v>
      </c>
      <c r="B744" s="53" t="s">
        <v>45</v>
      </c>
      <c r="C744" s="55">
        <v>4288.8500000000004</v>
      </c>
      <c r="D744" s="54">
        <v>38449</v>
      </c>
      <c r="E744" s="53">
        <v>10990</v>
      </c>
    </row>
    <row r="745" spans="1:5">
      <c r="A745" s="53" t="s">
        <v>43</v>
      </c>
      <c r="B745" s="53" t="s">
        <v>50</v>
      </c>
      <c r="C745" s="55">
        <v>2296</v>
      </c>
      <c r="D745" s="54">
        <v>38449</v>
      </c>
      <c r="E745" s="53">
        <v>10991</v>
      </c>
    </row>
    <row r="746" spans="1:5">
      <c r="A746" s="53" t="s">
        <v>43</v>
      </c>
      <c r="B746" s="53" t="s">
        <v>50</v>
      </c>
      <c r="C746" s="55">
        <v>69.599999999999994</v>
      </c>
      <c r="D746" s="54">
        <v>38445</v>
      </c>
      <c r="E746" s="53">
        <v>10992</v>
      </c>
    </row>
    <row r="747" spans="1:5">
      <c r="A747" s="53" t="s">
        <v>47</v>
      </c>
      <c r="B747" s="53" t="s">
        <v>46</v>
      </c>
      <c r="C747" s="55">
        <v>4895.4399999999996</v>
      </c>
      <c r="D747" s="54">
        <v>38452</v>
      </c>
      <c r="E747" s="53">
        <v>10993</v>
      </c>
    </row>
    <row r="748" spans="1:5">
      <c r="A748" s="53" t="s">
        <v>43</v>
      </c>
      <c r="B748" s="53" t="s">
        <v>45</v>
      </c>
      <c r="C748" s="55">
        <v>940.5</v>
      </c>
      <c r="D748" s="54">
        <v>38451</v>
      </c>
      <c r="E748" s="53">
        <v>10994</v>
      </c>
    </row>
    <row r="749" spans="1:5">
      <c r="A749" s="53" t="s">
        <v>43</v>
      </c>
      <c r="B749" s="53" t="s">
        <v>50</v>
      </c>
      <c r="C749" s="55">
        <v>1196</v>
      </c>
      <c r="D749" s="54">
        <v>38448</v>
      </c>
      <c r="E749" s="53">
        <v>10995</v>
      </c>
    </row>
    <row r="750" spans="1:5">
      <c r="A750" s="53" t="s">
        <v>43</v>
      </c>
      <c r="B750" s="53" t="s">
        <v>48</v>
      </c>
      <c r="C750" s="55">
        <v>560</v>
      </c>
      <c r="D750" s="54">
        <v>38452</v>
      </c>
      <c r="E750" s="53">
        <v>10996</v>
      </c>
    </row>
    <row r="751" spans="1:5">
      <c r="A751" s="53" t="s">
        <v>43</v>
      </c>
      <c r="B751" s="53" t="s">
        <v>44</v>
      </c>
      <c r="C751" s="55">
        <v>1885</v>
      </c>
      <c r="D751" s="54">
        <v>38455</v>
      </c>
      <c r="E751" s="53">
        <v>10997</v>
      </c>
    </row>
    <row r="752" spans="1:5">
      <c r="A752" s="53" t="s">
        <v>43</v>
      </c>
      <c r="B752" s="53" t="s">
        <v>44</v>
      </c>
      <c r="C752" s="55">
        <v>686</v>
      </c>
      <c r="D752" s="54">
        <v>38459</v>
      </c>
      <c r="E752" s="53">
        <v>10998</v>
      </c>
    </row>
    <row r="753" spans="1:5">
      <c r="A753" s="53" t="s">
        <v>47</v>
      </c>
      <c r="B753" s="53" t="s">
        <v>51</v>
      </c>
      <c r="C753" s="55">
        <v>1197.95</v>
      </c>
      <c r="D753" s="54">
        <v>38452</v>
      </c>
      <c r="E753" s="53">
        <v>10999</v>
      </c>
    </row>
    <row r="754" spans="1:5">
      <c r="A754" s="53" t="s">
        <v>43</v>
      </c>
      <c r="B754" s="53" t="s">
        <v>45</v>
      </c>
      <c r="C754" s="55">
        <v>903.75</v>
      </c>
      <c r="D754" s="54">
        <v>38456</v>
      </c>
      <c r="E754" s="53">
        <v>11000</v>
      </c>
    </row>
    <row r="755" spans="1:5">
      <c r="A755" s="53" t="s">
        <v>43</v>
      </c>
      <c r="B755" s="53" t="s">
        <v>45</v>
      </c>
      <c r="C755" s="55">
        <v>2769</v>
      </c>
      <c r="D755" s="54">
        <v>38456</v>
      </c>
      <c r="E755" s="53">
        <v>11001</v>
      </c>
    </row>
    <row r="756" spans="1:5">
      <c r="A756" s="53" t="s">
        <v>43</v>
      </c>
      <c r="B756" s="53" t="s">
        <v>48</v>
      </c>
      <c r="C756" s="55">
        <v>1811.1</v>
      </c>
      <c r="D756" s="54">
        <v>38458</v>
      </c>
      <c r="E756" s="53">
        <v>11002</v>
      </c>
    </row>
    <row r="757" spans="1:5">
      <c r="A757" s="53" t="s">
        <v>43</v>
      </c>
      <c r="B757" s="53" t="s">
        <v>42</v>
      </c>
      <c r="C757" s="55">
        <v>326</v>
      </c>
      <c r="D757" s="54">
        <v>38450</v>
      </c>
      <c r="E757" s="53">
        <v>11003</v>
      </c>
    </row>
    <row r="758" spans="1:5">
      <c r="A758" s="53" t="s">
        <v>43</v>
      </c>
      <c r="B758" s="53" t="s">
        <v>42</v>
      </c>
      <c r="C758" s="55">
        <v>295.38</v>
      </c>
      <c r="D758" s="54">
        <v>38462</v>
      </c>
      <c r="E758" s="53">
        <v>11004</v>
      </c>
    </row>
    <row r="759" spans="1:5">
      <c r="A759" s="53" t="s">
        <v>43</v>
      </c>
      <c r="B759" s="53" t="s">
        <v>45</v>
      </c>
      <c r="C759" s="55">
        <v>586</v>
      </c>
      <c r="D759" s="54">
        <v>38452</v>
      </c>
      <c r="E759" s="53">
        <v>11005</v>
      </c>
    </row>
    <row r="760" spans="1:5">
      <c r="A760" s="53" t="s">
        <v>43</v>
      </c>
      <c r="B760" s="53" t="s">
        <v>42</v>
      </c>
      <c r="C760" s="55">
        <v>329.69</v>
      </c>
      <c r="D760" s="54">
        <v>38457</v>
      </c>
      <c r="E760" s="53">
        <v>11006</v>
      </c>
    </row>
    <row r="761" spans="1:5">
      <c r="A761" s="53" t="s">
        <v>43</v>
      </c>
      <c r="B761" s="53" t="s">
        <v>44</v>
      </c>
      <c r="C761" s="55">
        <v>2633.9</v>
      </c>
      <c r="D761" s="54">
        <v>38455</v>
      </c>
      <c r="E761" s="53">
        <v>11007</v>
      </c>
    </row>
    <row r="762" spans="1:5">
      <c r="A762" s="53" t="s">
        <v>43</v>
      </c>
      <c r="B762" s="53" t="s">
        <v>45</v>
      </c>
      <c r="C762" s="55">
        <v>616.5</v>
      </c>
      <c r="D762" s="54">
        <v>38452</v>
      </c>
      <c r="E762" s="53">
        <v>11009</v>
      </c>
    </row>
    <row r="763" spans="1:5">
      <c r="A763" s="53" t="s">
        <v>43</v>
      </c>
      <c r="B763" s="53" t="s">
        <v>45</v>
      </c>
      <c r="C763" s="55">
        <v>645</v>
      </c>
      <c r="D763" s="54">
        <v>38463</v>
      </c>
      <c r="E763" s="53">
        <v>11010</v>
      </c>
    </row>
    <row r="764" spans="1:5">
      <c r="A764" s="53" t="s">
        <v>43</v>
      </c>
      <c r="B764" s="53" t="s">
        <v>42</v>
      </c>
      <c r="C764" s="55">
        <v>933.5</v>
      </c>
      <c r="D764" s="54">
        <v>38455</v>
      </c>
      <c r="E764" s="53">
        <v>11011</v>
      </c>
    </row>
    <row r="765" spans="1:5">
      <c r="A765" s="53" t="s">
        <v>43</v>
      </c>
      <c r="B765" s="53" t="s">
        <v>50</v>
      </c>
      <c r="C765" s="55">
        <v>2825.3</v>
      </c>
      <c r="D765" s="54">
        <v>38459</v>
      </c>
      <c r="E765" s="53">
        <v>11012</v>
      </c>
    </row>
    <row r="766" spans="1:5">
      <c r="A766" s="53" t="s">
        <v>43</v>
      </c>
      <c r="B766" s="53" t="s">
        <v>45</v>
      </c>
      <c r="C766" s="55">
        <v>361</v>
      </c>
      <c r="D766" s="54">
        <v>38452</v>
      </c>
      <c r="E766" s="53">
        <v>11013</v>
      </c>
    </row>
    <row r="767" spans="1:5">
      <c r="A767" s="53" t="s">
        <v>43</v>
      </c>
      <c r="B767" s="53" t="s">
        <v>45</v>
      </c>
      <c r="C767" s="55">
        <v>243.18</v>
      </c>
      <c r="D767" s="54">
        <v>38457</v>
      </c>
      <c r="E767" s="53">
        <v>11014</v>
      </c>
    </row>
    <row r="768" spans="1:5">
      <c r="A768" s="53" t="s">
        <v>43</v>
      </c>
      <c r="B768" s="53" t="s">
        <v>45</v>
      </c>
      <c r="C768" s="55">
        <v>622.35</v>
      </c>
      <c r="D768" s="54">
        <v>38462</v>
      </c>
      <c r="E768" s="53">
        <v>11015</v>
      </c>
    </row>
    <row r="769" spans="1:5">
      <c r="A769" s="53" t="s">
        <v>47</v>
      </c>
      <c r="B769" s="53" t="s">
        <v>52</v>
      </c>
      <c r="C769" s="55">
        <v>491.5</v>
      </c>
      <c r="D769" s="54">
        <v>38455</v>
      </c>
      <c r="E769" s="53">
        <v>11016</v>
      </c>
    </row>
    <row r="770" spans="1:5">
      <c r="A770" s="53" t="s">
        <v>47</v>
      </c>
      <c r="B770" s="53" t="s">
        <v>52</v>
      </c>
      <c r="C770" s="55">
        <v>6750</v>
      </c>
      <c r="D770" s="54">
        <v>38462</v>
      </c>
      <c r="E770" s="53">
        <v>11017</v>
      </c>
    </row>
    <row r="771" spans="1:5">
      <c r="A771" s="53" t="s">
        <v>43</v>
      </c>
      <c r="B771" s="53" t="s">
        <v>48</v>
      </c>
      <c r="C771" s="55">
        <v>1575</v>
      </c>
      <c r="D771" s="54">
        <v>38458</v>
      </c>
      <c r="E771" s="53">
        <v>11018</v>
      </c>
    </row>
    <row r="772" spans="1:5">
      <c r="A772" s="53" t="s">
        <v>43</v>
      </c>
      <c r="B772" s="53" t="s">
        <v>45</v>
      </c>
      <c r="C772" s="55">
        <v>632.4</v>
      </c>
      <c r="D772" s="54">
        <v>38458</v>
      </c>
      <c r="E772" s="53">
        <v>11020</v>
      </c>
    </row>
    <row r="773" spans="1:5">
      <c r="A773" s="53" t="s">
        <v>43</v>
      </c>
      <c r="B773" s="53" t="s">
        <v>42</v>
      </c>
      <c r="C773" s="55">
        <v>6306.24</v>
      </c>
      <c r="D773" s="54">
        <v>38463</v>
      </c>
      <c r="E773" s="53">
        <v>11021</v>
      </c>
    </row>
    <row r="774" spans="1:5">
      <c r="A774" s="53" t="s">
        <v>43</v>
      </c>
      <c r="B774" s="53" t="s">
        <v>50</v>
      </c>
      <c r="C774" s="55">
        <v>1500</v>
      </c>
      <c r="D774" s="54">
        <v>38466</v>
      </c>
      <c r="E774" s="53">
        <v>11023</v>
      </c>
    </row>
    <row r="775" spans="1:5">
      <c r="A775" s="53" t="s">
        <v>43</v>
      </c>
      <c r="B775" s="53" t="s">
        <v>48</v>
      </c>
      <c r="C775" s="55">
        <v>1966.81</v>
      </c>
      <c r="D775" s="54">
        <v>38462</v>
      </c>
      <c r="E775" s="53">
        <v>11024</v>
      </c>
    </row>
    <row r="776" spans="1:5">
      <c r="A776" s="53" t="s">
        <v>47</v>
      </c>
      <c r="B776" s="53" t="s">
        <v>51</v>
      </c>
      <c r="C776" s="55">
        <v>270</v>
      </c>
      <c r="D776" s="54">
        <v>38466</v>
      </c>
      <c r="E776" s="53">
        <v>11025</v>
      </c>
    </row>
    <row r="777" spans="1:5">
      <c r="A777" s="53" t="s">
        <v>43</v>
      </c>
      <c r="B777" s="53" t="s">
        <v>48</v>
      </c>
      <c r="C777" s="55">
        <v>1030</v>
      </c>
      <c r="D777" s="54">
        <v>38470</v>
      </c>
      <c r="E777" s="53">
        <v>11026</v>
      </c>
    </row>
    <row r="778" spans="1:5">
      <c r="A778" s="53" t="s">
        <v>43</v>
      </c>
      <c r="B778" s="53" t="s">
        <v>50</v>
      </c>
      <c r="C778" s="55">
        <v>877.72</v>
      </c>
      <c r="D778" s="54">
        <v>38462</v>
      </c>
      <c r="E778" s="53">
        <v>11027</v>
      </c>
    </row>
    <row r="779" spans="1:5">
      <c r="A779" s="53" t="s">
        <v>43</v>
      </c>
      <c r="B779" s="53" t="s">
        <v>45</v>
      </c>
      <c r="C779" s="55">
        <v>2160</v>
      </c>
      <c r="D779" s="54">
        <v>38464</v>
      </c>
      <c r="E779" s="53">
        <v>11028</v>
      </c>
    </row>
    <row r="780" spans="1:5">
      <c r="A780" s="53" t="s">
        <v>43</v>
      </c>
      <c r="B780" s="53" t="s">
        <v>48</v>
      </c>
      <c r="C780" s="55">
        <v>1286.8</v>
      </c>
      <c r="D780" s="54">
        <v>38469</v>
      </c>
      <c r="E780" s="53">
        <v>11029</v>
      </c>
    </row>
    <row r="781" spans="1:5">
      <c r="A781" s="53" t="s">
        <v>47</v>
      </c>
      <c r="B781" s="53" t="s">
        <v>46</v>
      </c>
      <c r="C781" s="55">
        <v>12615.05</v>
      </c>
      <c r="D781" s="54">
        <v>38469</v>
      </c>
      <c r="E781" s="53">
        <v>11030</v>
      </c>
    </row>
    <row r="782" spans="1:5">
      <c r="A782" s="53" t="s">
        <v>47</v>
      </c>
      <c r="B782" s="53" t="s">
        <v>51</v>
      </c>
      <c r="C782" s="55">
        <v>2393.5</v>
      </c>
      <c r="D782" s="54">
        <v>38466</v>
      </c>
      <c r="E782" s="53">
        <v>11031</v>
      </c>
    </row>
    <row r="783" spans="1:5">
      <c r="A783" s="53" t="s">
        <v>43</v>
      </c>
      <c r="B783" s="53" t="s">
        <v>45</v>
      </c>
      <c r="C783" s="55">
        <v>8902.5</v>
      </c>
      <c r="D783" s="54">
        <v>38465</v>
      </c>
      <c r="E783" s="53">
        <v>11032</v>
      </c>
    </row>
    <row r="784" spans="1:5">
      <c r="A784" s="53" t="s">
        <v>47</v>
      </c>
      <c r="B784" s="53" t="s">
        <v>46</v>
      </c>
      <c r="C784" s="55">
        <v>3232.8</v>
      </c>
      <c r="D784" s="54">
        <v>38465</v>
      </c>
      <c r="E784" s="53">
        <v>11033</v>
      </c>
    </row>
    <row r="785" spans="1:5">
      <c r="A785" s="53" t="s">
        <v>43</v>
      </c>
      <c r="B785" s="53" t="s">
        <v>44</v>
      </c>
      <c r="C785" s="55">
        <v>539.4</v>
      </c>
      <c r="D785" s="54">
        <v>38469</v>
      </c>
      <c r="E785" s="53">
        <v>11034</v>
      </c>
    </row>
    <row r="786" spans="1:5">
      <c r="A786" s="53" t="s">
        <v>43</v>
      </c>
      <c r="B786" s="53" t="s">
        <v>45</v>
      </c>
      <c r="C786" s="55">
        <v>1754.5</v>
      </c>
      <c r="D786" s="54">
        <v>38466</v>
      </c>
      <c r="E786" s="53">
        <v>11035</v>
      </c>
    </row>
    <row r="787" spans="1:5">
      <c r="A787" s="53" t="s">
        <v>43</v>
      </c>
      <c r="B787" s="53" t="s">
        <v>44</v>
      </c>
      <c r="C787" s="55">
        <v>1692</v>
      </c>
      <c r="D787" s="54">
        <v>38464</v>
      </c>
      <c r="E787" s="53">
        <v>11036</v>
      </c>
    </row>
    <row r="788" spans="1:5">
      <c r="A788" s="53" t="s">
        <v>47</v>
      </c>
      <c r="B788" s="53" t="s">
        <v>46</v>
      </c>
      <c r="C788" s="55">
        <v>60</v>
      </c>
      <c r="D788" s="54">
        <v>38469</v>
      </c>
      <c r="E788" s="53">
        <v>11037</v>
      </c>
    </row>
    <row r="789" spans="1:5">
      <c r="A789" s="53" t="s">
        <v>43</v>
      </c>
      <c r="B789" s="53" t="s">
        <v>50</v>
      </c>
      <c r="C789" s="55">
        <v>732.6</v>
      </c>
      <c r="D789" s="54">
        <v>38472</v>
      </c>
      <c r="E789" s="53">
        <v>11038</v>
      </c>
    </row>
    <row r="790" spans="1:5">
      <c r="A790" s="53" t="s">
        <v>43</v>
      </c>
      <c r="B790" s="53" t="s">
        <v>42</v>
      </c>
      <c r="C790" s="55">
        <v>1773</v>
      </c>
      <c r="D790" s="54">
        <v>38470</v>
      </c>
      <c r="E790" s="53">
        <v>11041</v>
      </c>
    </row>
    <row r="791" spans="1:5">
      <c r="A791" s="53" t="s">
        <v>43</v>
      </c>
      <c r="B791" s="53" t="s">
        <v>45</v>
      </c>
      <c r="C791" s="55">
        <v>405.75</v>
      </c>
      <c r="D791" s="54">
        <v>38473</v>
      </c>
      <c r="E791" s="53">
        <v>11042</v>
      </c>
    </row>
    <row r="792" spans="1:5">
      <c r="A792" s="53" t="s">
        <v>47</v>
      </c>
      <c r="B792" s="53" t="s">
        <v>49</v>
      </c>
      <c r="C792" s="55">
        <v>210</v>
      </c>
      <c r="D792" s="54">
        <v>38471</v>
      </c>
      <c r="E792" s="53">
        <v>11043</v>
      </c>
    </row>
    <row r="793" spans="1:5">
      <c r="A793" s="53" t="s">
        <v>43</v>
      </c>
      <c r="B793" s="53" t="s">
        <v>48</v>
      </c>
      <c r="C793" s="55">
        <v>591.6</v>
      </c>
      <c r="D793" s="54">
        <v>38473</v>
      </c>
      <c r="E793" s="53">
        <v>11044</v>
      </c>
    </row>
    <row r="794" spans="1:5">
      <c r="A794" s="53" t="s">
        <v>43</v>
      </c>
      <c r="B794" s="53" t="s">
        <v>44</v>
      </c>
      <c r="C794" s="55">
        <v>1485.8</v>
      </c>
      <c r="D794" s="54">
        <v>38466</v>
      </c>
      <c r="E794" s="53">
        <v>11046</v>
      </c>
    </row>
    <row r="795" spans="1:5">
      <c r="A795" s="53" t="s">
        <v>47</v>
      </c>
      <c r="B795" s="53" t="s">
        <v>46</v>
      </c>
      <c r="C795" s="55">
        <v>817.87</v>
      </c>
      <c r="D795" s="54">
        <v>38473</v>
      </c>
      <c r="E795" s="53">
        <v>11047</v>
      </c>
    </row>
    <row r="796" spans="1:5">
      <c r="A796" s="53" t="s">
        <v>47</v>
      </c>
      <c r="B796" s="53" t="s">
        <v>46</v>
      </c>
      <c r="C796" s="55">
        <v>525</v>
      </c>
      <c r="D796" s="54">
        <v>38472</v>
      </c>
      <c r="E796" s="53">
        <v>11048</v>
      </c>
    </row>
    <row r="797" spans="1:5">
      <c r="A797" s="53" t="s">
        <v>43</v>
      </c>
      <c r="B797" s="53" t="s">
        <v>42</v>
      </c>
      <c r="C797" s="55">
        <v>1332</v>
      </c>
      <c r="D797" s="54">
        <v>38473</v>
      </c>
      <c r="E797" s="53">
        <v>11052</v>
      </c>
    </row>
    <row r="798" spans="1:5">
      <c r="A798" s="53" t="s">
        <v>43</v>
      </c>
      <c r="B798" s="53" t="s">
        <v>45</v>
      </c>
      <c r="C798" s="55">
        <v>3055</v>
      </c>
      <c r="D798" s="54">
        <v>38471</v>
      </c>
      <c r="E798" s="53">
        <v>11053</v>
      </c>
    </row>
    <row r="799" spans="1:5">
      <c r="A799" s="53" t="s">
        <v>43</v>
      </c>
      <c r="B799" s="53" t="s">
        <v>44</v>
      </c>
      <c r="C799" s="55">
        <v>3740</v>
      </c>
      <c r="D799" s="54">
        <v>38473</v>
      </c>
      <c r="E799" s="53">
        <v>11056</v>
      </c>
    </row>
    <row r="800" spans="1:5">
      <c r="A800" s="53" t="s">
        <v>43</v>
      </c>
      <c r="B800" s="53" t="s">
        <v>42</v>
      </c>
      <c r="C800" s="55">
        <v>45</v>
      </c>
      <c r="D800" s="54">
        <v>38473</v>
      </c>
      <c r="E800" s="53">
        <v>11057</v>
      </c>
    </row>
  </sheetData>
  <autoFilter ref="A1:E800" xr:uid="{96F8FE3D-A336-2440-893D-BF54AB2B1B3E}"/>
  <sortState xmlns:xlrd2="http://schemas.microsoft.com/office/spreadsheetml/2017/richdata2" ref="H47:I55">
    <sortCondition descending="1" ref="I47:I55"/>
  </sortState>
  <pageMargins left="0.75" right="0.75" top="1" bottom="1" header="0.5" footer="0.5"/>
  <pageSetup orientation="portrait" r:id="rId3"/>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R37"/>
  <sheetViews>
    <sheetView showGridLines="0" topLeftCell="A12" zoomScale="130" zoomScaleNormal="130" workbookViewId="0">
      <selection activeCell="J36" sqref="J36"/>
    </sheetView>
  </sheetViews>
  <sheetFormatPr baseColWidth="10" defaultColWidth="8.83203125" defaultRowHeight="15"/>
  <sheetData>
    <row r="1" spans="1:18">
      <c r="A1" s="61" t="s">
        <v>66</v>
      </c>
      <c r="B1" s="32"/>
      <c r="C1" s="32"/>
      <c r="D1" s="32"/>
      <c r="E1" s="32"/>
      <c r="F1" s="32"/>
      <c r="G1" s="32"/>
      <c r="H1" s="32"/>
      <c r="I1" s="32"/>
      <c r="J1" s="32"/>
      <c r="K1" s="32"/>
      <c r="L1" s="32"/>
      <c r="M1" s="32"/>
      <c r="N1" s="32"/>
      <c r="O1" s="32"/>
      <c r="P1" s="32"/>
      <c r="Q1" s="32"/>
      <c r="R1" s="32"/>
    </row>
    <row r="2" spans="1:18">
      <c r="A2" s="32" t="s">
        <v>67</v>
      </c>
      <c r="B2" s="32"/>
      <c r="C2" s="32"/>
      <c r="D2" s="32"/>
      <c r="E2" s="32"/>
      <c r="F2" s="32"/>
      <c r="G2" s="32"/>
      <c r="H2" s="32"/>
      <c r="I2" s="32"/>
      <c r="J2" s="32"/>
      <c r="K2" s="32"/>
      <c r="L2" s="32"/>
      <c r="M2" s="32"/>
      <c r="N2" s="32"/>
      <c r="O2" s="32"/>
      <c r="P2" s="32"/>
      <c r="Q2" s="32"/>
      <c r="R2" s="32"/>
    </row>
    <row r="3" spans="1:18">
      <c r="A3" s="62"/>
      <c r="B3" s="32"/>
      <c r="C3" s="32"/>
      <c r="D3" s="32"/>
      <c r="E3" s="32"/>
      <c r="F3" s="32"/>
      <c r="G3" s="32"/>
      <c r="H3" s="32"/>
      <c r="I3" s="32"/>
      <c r="J3" s="32"/>
      <c r="K3" s="32"/>
      <c r="L3" s="32"/>
      <c r="M3" s="32"/>
      <c r="N3" s="32"/>
      <c r="O3" s="32"/>
      <c r="P3" s="32"/>
      <c r="Q3" s="32"/>
      <c r="R3" s="32"/>
    </row>
    <row r="4" spans="1:18">
      <c r="A4" s="62" t="s">
        <v>89</v>
      </c>
      <c r="B4" s="32"/>
      <c r="C4" s="32"/>
      <c r="D4" s="32"/>
      <c r="E4" s="32"/>
      <c r="F4" s="32"/>
      <c r="G4" s="32"/>
      <c r="H4" s="32"/>
      <c r="I4" s="32"/>
      <c r="J4" s="32"/>
      <c r="K4" s="32"/>
      <c r="L4" s="32"/>
      <c r="M4" s="32"/>
      <c r="N4" s="32"/>
      <c r="O4" s="32"/>
      <c r="P4" s="32"/>
      <c r="Q4" s="32"/>
      <c r="R4" s="32"/>
    </row>
    <row r="5" spans="1:18">
      <c r="A5" s="62" t="s">
        <v>90</v>
      </c>
      <c r="B5" s="32"/>
      <c r="C5" s="32"/>
      <c r="D5" s="32"/>
      <c r="E5" s="32"/>
      <c r="F5" s="32"/>
      <c r="G5" s="32"/>
      <c r="H5" s="32"/>
      <c r="I5" s="32"/>
      <c r="J5" s="32"/>
      <c r="K5" s="32"/>
      <c r="L5" s="32"/>
      <c r="M5" s="32"/>
      <c r="N5" s="32"/>
      <c r="O5" s="32"/>
      <c r="P5" s="32"/>
      <c r="Q5" s="32"/>
      <c r="R5" s="32"/>
    </row>
    <row r="6" spans="1:18">
      <c r="A6" s="62" t="s">
        <v>91</v>
      </c>
      <c r="B6" s="32"/>
      <c r="C6" s="32"/>
      <c r="D6" s="32"/>
      <c r="E6" s="32"/>
      <c r="F6" s="32"/>
      <c r="G6" s="32"/>
      <c r="H6" s="32"/>
      <c r="I6" s="32"/>
      <c r="J6" s="32"/>
      <c r="K6" s="32"/>
      <c r="L6" s="32"/>
      <c r="M6" s="32"/>
      <c r="N6" s="32"/>
      <c r="O6" s="32"/>
      <c r="P6" s="32"/>
      <c r="Q6" s="32"/>
      <c r="R6" s="32"/>
    </row>
    <row r="7" spans="1:18">
      <c r="A7" s="32"/>
      <c r="B7" s="32"/>
      <c r="C7" s="32"/>
      <c r="D7" s="32"/>
      <c r="E7" s="32"/>
      <c r="F7" s="32"/>
      <c r="G7" s="32"/>
      <c r="H7" s="32"/>
      <c r="I7" s="32"/>
      <c r="J7" s="32"/>
      <c r="K7" s="32"/>
      <c r="L7" s="32"/>
      <c r="M7" s="32"/>
      <c r="N7" s="32"/>
      <c r="O7" s="32"/>
      <c r="P7" s="32"/>
      <c r="Q7" s="32"/>
      <c r="R7" s="32"/>
    </row>
    <row r="9" spans="1:18">
      <c r="A9" s="40" t="s">
        <v>68</v>
      </c>
    </row>
    <row r="11" spans="1:18">
      <c r="A11" t="s">
        <v>69</v>
      </c>
      <c r="F11" s="100" t="s">
        <v>122</v>
      </c>
    </row>
    <row r="13" spans="1:18">
      <c r="A13" t="s">
        <v>70</v>
      </c>
    </row>
    <row r="14" spans="1:18">
      <c r="A14" t="s">
        <v>71</v>
      </c>
    </row>
    <row r="15" spans="1:18">
      <c r="A15" t="s">
        <v>72</v>
      </c>
    </row>
    <row r="16" spans="1:18">
      <c r="A16" t="s">
        <v>73</v>
      </c>
    </row>
    <row r="17" spans="1:12">
      <c r="A17" t="s">
        <v>74</v>
      </c>
    </row>
    <row r="19" spans="1:12">
      <c r="A19" s="40" t="s">
        <v>75</v>
      </c>
    </row>
    <row r="21" spans="1:12">
      <c r="A21" t="s">
        <v>76</v>
      </c>
      <c r="K21" s="100" t="s">
        <v>116</v>
      </c>
    </row>
    <row r="23" spans="1:12">
      <c r="A23" t="s">
        <v>77</v>
      </c>
    </row>
    <row r="24" spans="1:12">
      <c r="A24" t="s">
        <v>78</v>
      </c>
    </row>
    <row r="25" spans="1:12">
      <c r="A25" t="s">
        <v>79</v>
      </c>
    </row>
    <row r="26" spans="1:12">
      <c r="A26" t="s">
        <v>80</v>
      </c>
    </row>
    <row r="27" spans="1:12">
      <c r="A27" t="s">
        <v>81</v>
      </c>
    </row>
    <row r="29" spans="1:12">
      <c r="A29" s="40" t="s">
        <v>82</v>
      </c>
    </row>
    <row r="31" spans="1:12">
      <c r="A31" t="s">
        <v>83</v>
      </c>
      <c r="L31" s="101" t="s">
        <v>123</v>
      </c>
    </row>
    <row r="33" spans="1:1">
      <c r="A33" t="s">
        <v>84</v>
      </c>
    </row>
    <row r="34" spans="1:1">
      <c r="A34" t="s">
        <v>85</v>
      </c>
    </row>
    <row r="35" spans="1:1">
      <c r="A35" t="s">
        <v>86</v>
      </c>
    </row>
    <row r="36" spans="1:1">
      <c r="A36" t="s">
        <v>87</v>
      </c>
    </row>
    <row r="37" spans="1:1">
      <c r="A37"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Definitions</vt:lpstr>
      <vt:lpstr>Math</vt:lpstr>
      <vt:lpstr>Analysis</vt:lpstr>
      <vt:lpstr>Excel Fns</vt:lpstr>
      <vt:lpstr>Problem Solving</vt:lpstr>
      <vt:lpstr>Analytical Exercise</vt:lpstr>
      <vt:lpstr>'Problem Solving'!Extract</vt:lpstr>
    </vt:vector>
  </TitlesOfParts>
  <Company>Quinstreet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cpeterson</dc:creator>
  <cp:lastModifiedBy>Rosemary Li</cp:lastModifiedBy>
  <dcterms:created xsi:type="dcterms:W3CDTF">2011-04-28T22:47:06Z</dcterms:created>
  <dcterms:modified xsi:type="dcterms:W3CDTF">2019-04-26T16:42:09Z</dcterms:modified>
</cp:coreProperties>
</file>