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worksheets/sheet3.xml" ContentType="application/vnd.openxmlformats-officedocument.spreadsheetml.work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lxzfa\Downloads\"/>
    </mc:Choice>
  </mc:AlternateContent>
  <xr:revisionPtr revIDLastSave="0" documentId="13_ncr:1_{1FFA6C30-13FB-49C5-AC4A-DA71085B9D2F}" xr6:coauthVersionLast="47" xr6:coauthVersionMax="47" xr10:uidLastSave="{00000000-0000-0000-0000-000000000000}"/>
  <bookViews>
    <workbookView xWindow="-120" yWindow="-120" windowWidth="29040" windowHeight="15990" activeTab="1" xr2:uid="{00000000-000D-0000-FFFF-FFFF00000000}"/>
  </bookViews>
  <sheets>
    <sheet name="zdroj" sheetId="1" r:id="rId1"/>
    <sheet name="TOP5" sheetId="2" r:id="rId2"/>
    <sheet name="GRAF TOP5" sheetId="4" r:id="rId3"/>
    <sheet name="Firma A USA" sheetId="5" r:id="rId4"/>
    <sheet name="GRAF FIRMA A" sheetId="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0" i="5" l="1"/>
  <c r="D10" i="5"/>
  <c r="E10" i="5"/>
  <c r="F10" i="5"/>
  <c r="G10" i="5"/>
  <c r="H10" i="5"/>
  <c r="I10" i="5"/>
  <c r="J10" i="5"/>
  <c r="K10" i="5"/>
  <c r="B10" i="5"/>
  <c r="C32" i="2"/>
  <c r="D32" i="2"/>
  <c r="E32" i="2"/>
  <c r="F32" i="2"/>
  <c r="G32" i="2"/>
  <c r="H32" i="2"/>
  <c r="I32" i="2"/>
  <c r="J32" i="2"/>
  <c r="K32" i="2"/>
  <c r="B32" i="2"/>
  <c r="L9" i="2"/>
  <c r="L28" i="2" s="1"/>
  <c r="B28" i="2"/>
  <c r="C28" i="2"/>
  <c r="D28" i="2"/>
  <c r="E28" i="2"/>
  <c r="F28" i="2"/>
  <c r="G28" i="2"/>
  <c r="H28" i="2"/>
  <c r="I28" i="2"/>
  <c r="J28" i="2"/>
  <c r="K28" i="2"/>
  <c r="B29" i="2"/>
  <c r="C29" i="2"/>
  <c r="D29" i="2"/>
  <c r="E29" i="2"/>
  <c r="F29" i="2"/>
  <c r="G29" i="2"/>
  <c r="H29" i="2"/>
  <c r="I29" i="2"/>
  <c r="J29" i="2"/>
  <c r="K29" i="2"/>
  <c r="B30" i="2"/>
  <c r="C30" i="2"/>
  <c r="D30" i="2"/>
  <c r="E30" i="2"/>
  <c r="F30" i="2"/>
  <c r="G30" i="2"/>
  <c r="H30" i="2"/>
  <c r="I30" i="2"/>
  <c r="J30" i="2"/>
  <c r="K30" i="2"/>
  <c r="B31" i="2"/>
  <c r="C31" i="2"/>
  <c r="D31" i="2"/>
  <c r="E31" i="2"/>
  <c r="F31" i="2"/>
  <c r="G31" i="2"/>
  <c r="H31" i="2"/>
  <c r="I31" i="2"/>
  <c r="J31" i="2"/>
  <c r="K31" i="2"/>
  <c r="C27" i="2"/>
  <c r="D27" i="2"/>
  <c r="E27" i="2"/>
  <c r="F27" i="2"/>
  <c r="G27" i="2"/>
  <c r="H27" i="2"/>
  <c r="I27" i="2"/>
  <c r="J27" i="2"/>
  <c r="K27" i="2"/>
  <c r="B27" i="2"/>
  <c r="C21" i="2"/>
  <c r="D21" i="2"/>
  <c r="E21" i="2"/>
  <c r="F21" i="2"/>
  <c r="G21" i="2"/>
  <c r="H21" i="2"/>
  <c r="I21" i="2"/>
  <c r="J21" i="2"/>
  <c r="K21" i="2"/>
  <c r="B21" i="2"/>
  <c r="L17" i="2"/>
  <c r="L18" i="2"/>
  <c r="L19" i="2"/>
  <c r="L20" i="2"/>
  <c r="L16" i="2"/>
  <c r="B17" i="2"/>
  <c r="C17" i="2"/>
  <c r="D17" i="2"/>
  <c r="E17" i="2"/>
  <c r="F17" i="2"/>
  <c r="G17" i="2"/>
  <c r="H17" i="2"/>
  <c r="I17" i="2"/>
  <c r="J17" i="2"/>
  <c r="K17" i="2"/>
  <c r="B18" i="2"/>
  <c r="C18" i="2"/>
  <c r="D18" i="2"/>
  <c r="E18" i="2"/>
  <c r="F18" i="2"/>
  <c r="G18" i="2"/>
  <c r="H18" i="2"/>
  <c r="I18" i="2"/>
  <c r="J18" i="2"/>
  <c r="K18" i="2"/>
  <c r="B19" i="2"/>
  <c r="C19" i="2"/>
  <c r="D19" i="2"/>
  <c r="E19" i="2"/>
  <c r="F19" i="2"/>
  <c r="G19" i="2"/>
  <c r="H19" i="2"/>
  <c r="I19" i="2"/>
  <c r="J19" i="2"/>
  <c r="K19" i="2"/>
  <c r="B20" i="2"/>
  <c r="C20" i="2"/>
  <c r="D20" i="2"/>
  <c r="E20" i="2"/>
  <c r="F20" i="2"/>
  <c r="G20" i="2"/>
  <c r="H20" i="2"/>
  <c r="I20" i="2"/>
  <c r="J20" i="2"/>
  <c r="K20" i="2"/>
  <c r="C16" i="2"/>
  <c r="D16" i="2"/>
  <c r="E16" i="2"/>
  <c r="F16" i="2"/>
  <c r="G16" i="2"/>
  <c r="H16" i="2"/>
  <c r="I16" i="2"/>
  <c r="J16" i="2"/>
  <c r="K16" i="2"/>
  <c r="B16" i="2"/>
  <c r="C9" i="2"/>
  <c r="D9" i="2"/>
  <c r="E9" i="2"/>
  <c r="F9" i="2"/>
  <c r="G9" i="2"/>
  <c r="H9" i="2"/>
  <c r="I9" i="2"/>
  <c r="J9" i="2"/>
  <c r="K9" i="2"/>
  <c r="B9" i="2"/>
  <c r="A7" i="2"/>
  <c r="B7" i="2"/>
  <c r="C7" i="2"/>
  <c r="D7" i="2"/>
  <c r="E7" i="2"/>
  <c r="F7" i="2"/>
  <c r="G7" i="2"/>
  <c r="H7" i="2"/>
  <c r="I7" i="2"/>
  <c r="J7" i="2"/>
  <c r="K7" i="2"/>
  <c r="L7" i="2"/>
  <c r="A8" i="2"/>
  <c r="B8" i="2"/>
  <c r="C8" i="2"/>
  <c r="D8" i="2"/>
  <c r="E8" i="2"/>
  <c r="F8" i="2"/>
  <c r="G8" i="2"/>
  <c r="H8" i="2"/>
  <c r="I8" i="2"/>
  <c r="J8" i="2"/>
  <c r="K8" i="2"/>
  <c r="L8" i="2"/>
  <c r="A6" i="2"/>
  <c r="B6" i="2"/>
  <c r="C6" i="2"/>
  <c r="D6" i="2"/>
  <c r="E6" i="2"/>
  <c r="F6" i="2"/>
  <c r="G6" i="2"/>
  <c r="H6" i="2"/>
  <c r="I6" i="2"/>
  <c r="J6" i="2"/>
  <c r="K6" i="2"/>
  <c r="L6" i="2"/>
  <c r="A5" i="2"/>
  <c r="B5" i="2"/>
  <c r="C5" i="2"/>
  <c r="D5" i="2"/>
  <c r="E5" i="2"/>
  <c r="F5" i="2"/>
  <c r="G5" i="2"/>
  <c r="H5" i="2"/>
  <c r="I5" i="2"/>
  <c r="J5" i="2"/>
  <c r="K5" i="2"/>
  <c r="L5" i="2"/>
  <c r="A4" i="2"/>
  <c r="B4" i="2"/>
  <c r="C4" i="2"/>
  <c r="D4" i="2"/>
  <c r="E4" i="2"/>
  <c r="F4" i="2"/>
  <c r="G4" i="2"/>
  <c r="H4" i="2"/>
  <c r="I4" i="2"/>
  <c r="J4" i="2"/>
  <c r="K4" i="2"/>
  <c r="L4" i="2"/>
  <c r="A3" i="2"/>
  <c r="B3" i="2"/>
  <c r="C3" i="2"/>
  <c r="D3" i="2"/>
  <c r="E3" i="2"/>
  <c r="F3" i="2"/>
  <c r="G3" i="2"/>
  <c r="H3" i="2"/>
  <c r="I3" i="2"/>
  <c r="J3" i="2"/>
  <c r="K3" i="2"/>
  <c r="L3" i="2"/>
  <c r="C31" i="1"/>
  <c r="D31" i="1"/>
  <c r="E31" i="1"/>
  <c r="F31" i="1"/>
  <c r="G31" i="1"/>
  <c r="H31" i="1"/>
  <c r="I31" i="1"/>
  <c r="J31" i="1"/>
  <c r="K31" i="1"/>
  <c r="B31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4" i="1"/>
  <c r="B30" i="1"/>
  <c r="D30" i="1"/>
  <c r="E30" i="1"/>
  <c r="F30" i="1"/>
  <c r="G30" i="1"/>
  <c r="H30" i="1"/>
  <c r="I30" i="1"/>
  <c r="J30" i="1"/>
  <c r="K30" i="1"/>
  <c r="C30" i="1"/>
  <c r="L27" i="2" l="1"/>
  <c r="L30" i="2"/>
  <c r="L29" i="2"/>
  <c r="L31" i="2"/>
</calcChain>
</file>

<file path=xl/sharedStrings.xml><?xml version="1.0" encoding="utf-8"?>
<sst xmlns="http://schemas.openxmlformats.org/spreadsheetml/2006/main" count="111" uniqueCount="49">
  <si>
    <t>Firma A</t>
  </si>
  <si>
    <t>Firma B</t>
  </si>
  <si>
    <t>Firma C</t>
  </si>
  <si>
    <t>Firma D</t>
  </si>
  <si>
    <t>Firma E</t>
  </si>
  <si>
    <t>Firma F</t>
  </si>
  <si>
    <t>Firma G</t>
  </si>
  <si>
    <t>Firma H</t>
  </si>
  <si>
    <t>Firma I</t>
  </si>
  <si>
    <t>Firma J</t>
  </si>
  <si>
    <t>Firma K</t>
  </si>
  <si>
    <t>Firma L</t>
  </si>
  <si>
    <t>Firma M</t>
  </si>
  <si>
    <t>Firma N</t>
  </si>
  <si>
    <t>Firma O</t>
  </si>
  <si>
    <t>Firma P</t>
  </si>
  <si>
    <t>Firma Q</t>
  </si>
  <si>
    <t>Firma R</t>
  </si>
  <si>
    <t>Firma S</t>
  </si>
  <si>
    <t>Firma T</t>
  </si>
  <si>
    <t>Firma U</t>
  </si>
  <si>
    <t>Firma V</t>
  </si>
  <si>
    <t>Firma W</t>
  </si>
  <si>
    <t>Firma X</t>
  </si>
  <si>
    <t>Firma Y</t>
  </si>
  <si>
    <t>Firma Z</t>
  </si>
  <si>
    <t>I-06</t>
  </si>
  <si>
    <t>IV-06</t>
  </si>
  <si>
    <t>VII-06</t>
  </si>
  <si>
    <t>X-06</t>
  </si>
  <si>
    <t>I-07</t>
  </si>
  <si>
    <t>IV-07</t>
  </si>
  <si>
    <t>VII-07</t>
  </si>
  <si>
    <t>X-07</t>
  </si>
  <si>
    <t>I-08</t>
  </si>
  <si>
    <t>Průměr za čtvrtletí</t>
  </si>
  <si>
    <t>Průměr za firmu</t>
  </si>
  <si>
    <t>Celkem</t>
  </si>
  <si>
    <t>Horních 10%</t>
  </si>
  <si>
    <t>Pohledávky za jednotlivé čtvrtletí (v tis. €)</t>
  </si>
  <si>
    <t>IV-08*</t>
  </si>
  <si>
    <t>* prognóza prodeje</t>
  </si>
  <si>
    <t xml:space="preserve">        Období
Firma</t>
  </si>
  <si>
    <t>Celkem za
čtvrtletí</t>
  </si>
  <si>
    <t>Kurz ČNB</t>
  </si>
  <si>
    <t>Podíly na prodeji (v %)</t>
  </si>
  <si>
    <t>Prodeje v USA (v tis. $)</t>
  </si>
  <si>
    <t>Kurz</t>
  </si>
  <si>
    <t>Prodeje v Evropě (v tis. €)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</si>
</sst>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,;[Red]\-#,##0,"/>
    <numFmt numFmtId="165" formatCode="#,##0.00,,&quot; mil €&quot;"/>
  </numFmts>
  <fonts count="21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</fills>
  <borders count="3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 diagonalDown="1"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 style="thin">
        <color auto="1"/>
      </diagonal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/>
      <right style="medium">
        <color auto="1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auto="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5" fontId="16" fillId="0" borderId="20" applyBorder="0"/>
  </cellStyleXfs>
  <cellXfs count="42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164" fontId="16" fillId="33" borderId="0" xfId="0" applyNumberFormat="1" applyFont="1" applyFill="1"/>
    <xf numFmtId="165" fontId="16" fillId="0" borderId="0" xfId="0" applyNumberFormat="1" applyFont="1"/>
    <xf numFmtId="0" fontId="16" fillId="34" borderId="0" xfId="0" applyFont="1" applyFill="1"/>
    <xf numFmtId="164" fontId="0" fillId="34" borderId="0" xfId="0" applyNumberFormat="1" applyFill="1"/>
    <xf numFmtId="0" fontId="16" fillId="34" borderId="12" xfId="0" applyFont="1" applyFill="1" applyBorder="1"/>
    <xf numFmtId="164" fontId="0" fillId="34" borderId="13" xfId="0" applyNumberFormat="1" applyFill="1" applyBorder="1"/>
    <xf numFmtId="0" fontId="16" fillId="34" borderId="15" xfId="0" applyFont="1" applyFill="1" applyBorder="1"/>
    <xf numFmtId="164" fontId="0" fillId="34" borderId="16" xfId="0" applyNumberFormat="1" applyFill="1" applyBorder="1"/>
    <xf numFmtId="0" fontId="16" fillId="0" borderId="18" xfId="0" applyFont="1" applyBorder="1" applyAlignment="1">
      <alignment wrapText="1"/>
    </xf>
    <xf numFmtId="164" fontId="16" fillId="33" borderId="10" xfId="0" applyNumberFormat="1" applyFont="1" applyFill="1" applyBorder="1"/>
    <xf numFmtId="164" fontId="16" fillId="33" borderId="11" xfId="0" applyNumberFormat="1" applyFont="1" applyFill="1" applyBorder="1"/>
    <xf numFmtId="0" fontId="16" fillId="0" borderId="15" xfId="0" applyFont="1" applyBorder="1" applyAlignment="1">
      <alignment wrapText="1"/>
    </xf>
    <xf numFmtId="164" fontId="16" fillId="0" borderId="16" xfId="0" applyNumberFormat="1" applyFont="1" applyBorder="1"/>
    <xf numFmtId="164" fontId="16" fillId="0" borderId="17" xfId="0" applyNumberFormat="1" applyFont="1" applyBorder="1"/>
    <xf numFmtId="165" fontId="16" fillId="0" borderId="20" xfId="0" applyNumberFormat="1" applyFont="1" applyBorder="1"/>
    <xf numFmtId="165" fontId="16" fillId="0" borderId="21" xfId="0" applyNumberFormat="1" applyFont="1" applyBorder="1"/>
    <xf numFmtId="164" fontId="16" fillId="33" borderId="20" xfId="0" applyNumberFormat="1" applyFont="1" applyFill="1" applyBorder="1"/>
    <xf numFmtId="164" fontId="16" fillId="33" borderId="21" xfId="0" applyNumberFormat="1" applyFont="1" applyFill="1" applyBorder="1"/>
    <xf numFmtId="164" fontId="0" fillId="34" borderId="14" xfId="0" applyNumberFormat="1" applyFill="1" applyBorder="1"/>
    <xf numFmtId="164" fontId="0" fillId="34" borderId="17" xfId="0" applyNumberFormat="1" applyFill="1" applyBorder="1"/>
    <xf numFmtId="0" fontId="16" fillId="34" borderId="22" xfId="0" applyFont="1" applyFill="1" applyBorder="1"/>
    <xf numFmtId="164" fontId="0" fillId="34" borderId="23" xfId="0" applyNumberFormat="1" applyFill="1" applyBorder="1"/>
    <xf numFmtId="164" fontId="0" fillId="34" borderId="24" xfId="0" applyNumberFormat="1" applyFill="1" applyBorder="1"/>
    <xf numFmtId="164" fontId="16" fillId="33" borderId="25" xfId="0" applyNumberFormat="1" applyFont="1" applyFill="1" applyBorder="1"/>
    <xf numFmtId="165" fontId="16" fillId="0" borderId="25" xfId="0" applyNumberFormat="1" applyFont="1" applyBorder="1"/>
    <xf numFmtId="0" fontId="16" fillId="34" borderId="26" xfId="0" applyFont="1" applyFill="1" applyBorder="1" applyAlignment="1">
      <alignment wrapText="1"/>
    </xf>
    <xf numFmtId="0" fontId="20" fillId="34" borderId="27" xfId="0" applyFont="1" applyFill="1" applyBorder="1" applyAlignment="1">
      <alignment horizontal="center" vertical="center" textRotation="90"/>
    </xf>
    <xf numFmtId="0" fontId="20" fillId="34" borderId="19" xfId="0" applyFont="1" applyFill="1" applyBorder="1" applyAlignment="1">
      <alignment horizontal="center" vertical="center" textRotation="90"/>
    </xf>
    <xf numFmtId="0" fontId="16" fillId="33" borderId="28" xfId="0" applyFont="1" applyFill="1" applyBorder="1" applyAlignment="1">
      <alignment horizontal="center" vertical="center" wrapText="1"/>
    </xf>
    <xf numFmtId="0" fontId="16" fillId="0" borderId="28" xfId="0" applyFont="1" applyBorder="1" applyAlignment="1">
      <alignment horizontal="center" vertical="center"/>
    </xf>
    <xf numFmtId="165" fontId="16" fillId="0" borderId="0" xfId="42" applyBorder="1"/>
    <xf numFmtId="0" fontId="19" fillId="33" borderId="0" xfId="0" applyFont="1" applyFill="1" applyAlignment="1">
      <alignment horizontal="center" wrapText="1"/>
    </xf>
    <xf numFmtId="0" fontId="19" fillId="33" borderId="0" xfId="0" applyFont="1" applyFill="1" applyAlignment="1">
      <alignment horizontal="center"/>
    </xf>
    <xf numFmtId="164" fontId="0" fillId="0" borderId="0" xfId="0" applyNumberFormat="1" applyAlignment="1">
      <alignment vertical="center"/>
    </xf>
    <xf numFmtId="0" fontId="0" fillId="0" borderId="13" xfId="0" applyBorder="1" applyAlignment="1">
      <alignment wrapText="1"/>
    </xf>
    <xf numFmtId="164" fontId="0" fillId="0" borderId="13" xfId="0" applyNumberFormat="1" applyBorder="1" applyAlignment="1">
      <alignment vertical="center"/>
    </xf>
    <xf numFmtId="0" fontId="19" fillId="33" borderId="29" xfId="0" applyFont="1" applyFill="1" applyBorder="1" applyAlignment="1">
      <alignment horizontal="center" wrapText="1"/>
    </xf>
    <xf numFmtId="10" fontId="0" fillId="34" borderId="23" xfId="0" applyNumberFormat="1" applyFill="1" applyBorder="1"/>
    <xf numFmtId="10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Vondra" xfId="42" xr:uid="{00000000-0005-0000-0000-000013000000}"/>
    <cellStyle name="Warning Text" xfId="14" builtinId="11" customBuiltin="1"/>
  </cellStyles>
  <dxfs count="1">
    <dxf>
      <font>
        <b/>
        <i val="0"/>
        <color theme="4"/>
      </font>
      <fill>
        <patternFill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chartsheet" Target="chartsheets/sheet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chartsheet" Target="chartsheets/sheet2.xml"/><Relationship Id="rId4" Type="http://schemas.openxmlformats.org/officeDocument/2006/relationships/worksheet" Target="worksheets/sheet3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microsoft.com/office/2011/relationships/chartColorStyle" Target="colors2.xml"/><Relationship Id="rId1" Type="http://schemas.microsoft.com/office/2011/relationships/chartStyle" Target="style2.xml"/><Relationship Id="rId6" Type="http://schemas.openxmlformats.org/officeDocument/2006/relationships/hyperlink" Target="https://pixabay.com/da/euro-penge-symbol-valuta-850366/" TargetMode="External"/><Relationship Id="rId5" Type="http://schemas.openxmlformats.org/officeDocument/2006/relationships/image" Target="../media/image3.jpg"/><Relationship Id="rId4" Type="http://schemas.openxmlformats.org/officeDocument/2006/relationships/hyperlink" Target="https://freepngimg.com/png/64023-green-symbol-dollar-sign-free-clipart-hq" TargetMode="Externa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40"/>
      <c:rotY val="230"/>
      <c:depthPercent val="200"/>
      <c:rAngAx val="0"/>
      <c:perspective val="120"/>
    </c:view3D>
    <c:floor>
      <c:thickness val="0"/>
      <c:spPr>
        <a:noFill/>
        <a:ln w="9525" cap="flat" cmpd="sng" algn="ctr">
          <a:solidFill>
            <a:schemeClr val="tx1">
              <a:lumMod val="15000"/>
              <a:lumOff val="85000"/>
            </a:schemeClr>
          </a:solidFill>
          <a:round/>
        </a:ln>
        <a:effectLst/>
        <a:sp3d contourW="9525">
          <a:contourClr>
            <a:schemeClr val="tx1">
              <a:lumMod val="15000"/>
              <a:lumOff val="85000"/>
            </a:schemeClr>
          </a:contourClr>
        </a:sp3d>
      </c:spPr>
    </c:floor>
    <c:sideWall>
      <c:thickness val="0"/>
      <c:spPr>
        <a:noFill/>
        <a:ln w="25400">
          <a:noFill/>
        </a:ln>
        <a:effectLst/>
        <a:sp3d/>
      </c:spPr>
    </c:sideWall>
    <c:backWall>
      <c:thickness val="0"/>
      <c:spPr>
        <a:noFill/>
        <a:ln w="25400"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0.11550190993369794"/>
          <c:y val="4.1780198324350863E-2"/>
          <c:w val="0.84325642351610575"/>
          <c:h val="0.72078342806527251"/>
        </c:manualLayout>
      </c:layout>
      <c:area3DChart>
        <c:grouping val="standard"/>
        <c:varyColors val="0"/>
        <c:ser>
          <c:idx val="0"/>
          <c:order val="0"/>
          <c:tx>
            <c:strRef>
              <c:f>'TOP5'!$A$4</c:f>
              <c:strCache>
                <c:ptCount val="1"/>
                <c:pt idx="0">
                  <c:v>Firma 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cat>
            <c:strRef>
              <c:f>'TOP5'!$B$3:$K$3</c:f>
              <c:strCache>
                <c:ptCount val="10"/>
                <c:pt idx="0">
                  <c:v>I-06</c:v>
                </c:pt>
                <c:pt idx="1">
                  <c:v>IV-06</c:v>
                </c:pt>
                <c:pt idx="2">
                  <c:v>VII-06</c:v>
                </c:pt>
                <c:pt idx="3">
                  <c:v>X-06</c:v>
                </c:pt>
                <c:pt idx="4">
                  <c:v>I-07</c:v>
                </c:pt>
                <c:pt idx="5">
                  <c:v>IV-07</c:v>
                </c:pt>
                <c:pt idx="6">
                  <c:v>VII-07</c:v>
                </c:pt>
                <c:pt idx="7">
                  <c:v>X-07</c:v>
                </c:pt>
                <c:pt idx="8">
                  <c:v>I-08</c:v>
                </c:pt>
                <c:pt idx="9">
                  <c:v>IV-08*</c:v>
                </c:pt>
              </c:strCache>
            </c:strRef>
          </c:cat>
          <c:val>
            <c:numRef>
              <c:f>'TOP5'!$B$4:$K$4</c:f>
              <c:numCache>
                <c:formatCode>#,##0,;[Red]\-#,##0,</c:formatCode>
                <c:ptCount val="10"/>
                <c:pt idx="0">
                  <c:v>192687.5</c:v>
                </c:pt>
                <c:pt idx="1">
                  <c:v>698825.91</c:v>
                </c:pt>
                <c:pt idx="2">
                  <c:v>-2797.97</c:v>
                </c:pt>
                <c:pt idx="3">
                  <c:v>698825.91</c:v>
                </c:pt>
                <c:pt idx="4">
                  <c:v>8429490.9399999995</c:v>
                </c:pt>
                <c:pt idx="5">
                  <c:v>1068032.1000000001</c:v>
                </c:pt>
                <c:pt idx="6">
                  <c:v>10479365.359999999</c:v>
                </c:pt>
                <c:pt idx="7">
                  <c:v>10537697.48</c:v>
                </c:pt>
                <c:pt idx="8">
                  <c:v>10680532.1</c:v>
                </c:pt>
                <c:pt idx="9">
                  <c:v>8399825.2799999993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54D-44CF-A0FA-08DC64878F6E}"/>
            </c:ext>
          </c:extLst>
        </c:ser>
        <c:ser>
          <c:idx val="1"/>
          <c:order val="1"/>
          <c:tx>
            <c:strRef>
              <c:f>'TOP5'!$A$5</c:f>
              <c:strCache>
                <c:ptCount val="1"/>
                <c:pt idx="0">
                  <c:v>Firma H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cat>
            <c:strRef>
              <c:f>'TOP5'!$B$3:$K$3</c:f>
              <c:strCache>
                <c:ptCount val="10"/>
                <c:pt idx="0">
                  <c:v>I-06</c:v>
                </c:pt>
                <c:pt idx="1">
                  <c:v>IV-06</c:v>
                </c:pt>
                <c:pt idx="2">
                  <c:v>VII-06</c:v>
                </c:pt>
                <c:pt idx="3">
                  <c:v>X-06</c:v>
                </c:pt>
                <c:pt idx="4">
                  <c:v>I-07</c:v>
                </c:pt>
                <c:pt idx="5">
                  <c:v>IV-07</c:v>
                </c:pt>
                <c:pt idx="6">
                  <c:v>VII-07</c:v>
                </c:pt>
                <c:pt idx="7">
                  <c:v>X-07</c:v>
                </c:pt>
                <c:pt idx="8">
                  <c:v>I-08</c:v>
                </c:pt>
                <c:pt idx="9">
                  <c:v>IV-08*</c:v>
                </c:pt>
              </c:strCache>
            </c:strRef>
          </c:cat>
          <c:val>
            <c:numRef>
              <c:f>'TOP5'!$B$5:$K$5</c:f>
              <c:numCache>
                <c:formatCode>#,##0,;[Red]\-#,##0,</c:formatCode>
                <c:ptCount val="10"/>
                <c:pt idx="0">
                  <c:v>85708.28</c:v>
                </c:pt>
                <c:pt idx="1">
                  <c:v>85708.28</c:v>
                </c:pt>
                <c:pt idx="2">
                  <c:v>1901496.23</c:v>
                </c:pt>
                <c:pt idx="3">
                  <c:v>131546.10999999999</c:v>
                </c:pt>
                <c:pt idx="4">
                  <c:v>2929758.06</c:v>
                </c:pt>
                <c:pt idx="5">
                  <c:v>1881096.65</c:v>
                </c:pt>
                <c:pt idx="6">
                  <c:v>440916.35</c:v>
                </c:pt>
                <c:pt idx="7">
                  <c:v>9173738.8000000007</c:v>
                </c:pt>
                <c:pt idx="8">
                  <c:v>2725481.73</c:v>
                </c:pt>
                <c:pt idx="9">
                  <c:v>5720890.0599999996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54D-44CF-A0FA-08DC64878F6E}"/>
            </c:ext>
          </c:extLst>
        </c:ser>
        <c:ser>
          <c:idx val="2"/>
          <c:order val="2"/>
          <c:tx>
            <c:strRef>
              <c:f>'TOP5'!$A$6</c:f>
              <c:strCache>
                <c:ptCount val="1"/>
                <c:pt idx="0">
                  <c:v>Firma J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cat>
            <c:strRef>
              <c:f>'TOP5'!$B$3:$K$3</c:f>
              <c:strCache>
                <c:ptCount val="10"/>
                <c:pt idx="0">
                  <c:v>I-06</c:v>
                </c:pt>
                <c:pt idx="1">
                  <c:v>IV-06</c:v>
                </c:pt>
                <c:pt idx="2">
                  <c:v>VII-06</c:v>
                </c:pt>
                <c:pt idx="3">
                  <c:v>X-06</c:v>
                </c:pt>
                <c:pt idx="4">
                  <c:v>I-07</c:v>
                </c:pt>
                <c:pt idx="5">
                  <c:v>IV-07</c:v>
                </c:pt>
                <c:pt idx="6">
                  <c:v>VII-07</c:v>
                </c:pt>
                <c:pt idx="7">
                  <c:v>X-07</c:v>
                </c:pt>
                <c:pt idx="8">
                  <c:v>I-08</c:v>
                </c:pt>
                <c:pt idx="9">
                  <c:v>IV-08*</c:v>
                </c:pt>
              </c:strCache>
            </c:strRef>
          </c:cat>
          <c:val>
            <c:numRef>
              <c:f>'TOP5'!$B$6:$K$6</c:f>
              <c:numCache>
                <c:formatCode>#,##0,;[Red]\-#,##0,</c:formatCode>
                <c:ptCount val="10"/>
                <c:pt idx="0">
                  <c:v>195998.63</c:v>
                </c:pt>
                <c:pt idx="1">
                  <c:v>195540.3</c:v>
                </c:pt>
                <c:pt idx="2">
                  <c:v>1786228.69</c:v>
                </c:pt>
                <c:pt idx="3">
                  <c:v>2624498.02</c:v>
                </c:pt>
                <c:pt idx="4">
                  <c:v>1899585.49</c:v>
                </c:pt>
                <c:pt idx="5">
                  <c:v>2136064.19</c:v>
                </c:pt>
                <c:pt idx="6">
                  <c:v>16799650.559999999</c:v>
                </c:pt>
                <c:pt idx="7">
                  <c:v>1141515.02</c:v>
                </c:pt>
                <c:pt idx="8">
                  <c:v>4142.29</c:v>
                </c:pt>
                <c:pt idx="9">
                  <c:v>3590776.76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54D-44CF-A0FA-08DC64878F6E}"/>
            </c:ext>
          </c:extLst>
        </c:ser>
        <c:ser>
          <c:idx val="3"/>
          <c:order val="3"/>
          <c:tx>
            <c:strRef>
              <c:f>'TOP5'!$A$7</c:f>
              <c:strCache>
                <c:ptCount val="1"/>
                <c:pt idx="0">
                  <c:v>Firma U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cat>
            <c:strRef>
              <c:f>'TOP5'!$B$3:$K$3</c:f>
              <c:strCache>
                <c:ptCount val="10"/>
                <c:pt idx="0">
                  <c:v>I-06</c:v>
                </c:pt>
                <c:pt idx="1">
                  <c:v>IV-06</c:v>
                </c:pt>
                <c:pt idx="2">
                  <c:v>VII-06</c:v>
                </c:pt>
                <c:pt idx="3">
                  <c:v>X-06</c:v>
                </c:pt>
                <c:pt idx="4">
                  <c:v>I-07</c:v>
                </c:pt>
                <c:pt idx="5">
                  <c:v>IV-07</c:v>
                </c:pt>
                <c:pt idx="6">
                  <c:v>VII-07</c:v>
                </c:pt>
                <c:pt idx="7">
                  <c:v>X-07</c:v>
                </c:pt>
                <c:pt idx="8">
                  <c:v>I-08</c:v>
                </c:pt>
                <c:pt idx="9">
                  <c:v>IV-08*</c:v>
                </c:pt>
              </c:strCache>
            </c:strRef>
          </c:cat>
          <c:val>
            <c:numRef>
              <c:f>'TOP5'!$B$7:$K$7</c:f>
              <c:numCache>
                <c:formatCode>#,##0,;[Red]\-#,##0,</c:formatCode>
                <c:ptCount val="10"/>
                <c:pt idx="0">
                  <c:v>-2866.47</c:v>
                </c:pt>
                <c:pt idx="1">
                  <c:v>732874.47</c:v>
                </c:pt>
                <c:pt idx="2">
                  <c:v>1848095.91</c:v>
                </c:pt>
                <c:pt idx="3">
                  <c:v>1866989.71</c:v>
                </c:pt>
                <c:pt idx="4">
                  <c:v>698825.91</c:v>
                </c:pt>
                <c:pt idx="5">
                  <c:v>8429490.9399999995</c:v>
                </c:pt>
                <c:pt idx="6">
                  <c:v>294725.45</c:v>
                </c:pt>
                <c:pt idx="7">
                  <c:v>3590776.76</c:v>
                </c:pt>
                <c:pt idx="8">
                  <c:v>8729730.3300000001</c:v>
                </c:pt>
                <c:pt idx="9">
                  <c:v>85708.28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54D-44CF-A0FA-08DC64878F6E}"/>
            </c:ext>
          </c:extLst>
        </c:ser>
        <c:ser>
          <c:idx val="4"/>
          <c:order val="4"/>
          <c:tx>
            <c:strRef>
              <c:f>'TOP5'!$A$8</c:f>
              <c:strCache>
                <c:ptCount val="1"/>
                <c:pt idx="0">
                  <c:v>Firma V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  <a:sp3d/>
          </c:spPr>
          <c:cat>
            <c:strRef>
              <c:f>'TOP5'!$B$3:$K$3</c:f>
              <c:strCache>
                <c:ptCount val="10"/>
                <c:pt idx="0">
                  <c:v>I-06</c:v>
                </c:pt>
                <c:pt idx="1">
                  <c:v>IV-06</c:v>
                </c:pt>
                <c:pt idx="2">
                  <c:v>VII-06</c:v>
                </c:pt>
                <c:pt idx="3">
                  <c:v>X-06</c:v>
                </c:pt>
                <c:pt idx="4">
                  <c:v>I-07</c:v>
                </c:pt>
                <c:pt idx="5">
                  <c:v>IV-07</c:v>
                </c:pt>
                <c:pt idx="6">
                  <c:v>VII-07</c:v>
                </c:pt>
                <c:pt idx="7">
                  <c:v>X-07</c:v>
                </c:pt>
                <c:pt idx="8">
                  <c:v>I-08</c:v>
                </c:pt>
                <c:pt idx="9">
                  <c:v>IV-08*</c:v>
                </c:pt>
              </c:strCache>
            </c:strRef>
          </c:cat>
          <c:val>
            <c:numRef>
              <c:f>'TOP5'!$B$8:$K$8</c:f>
              <c:numCache>
                <c:formatCode>#,##0,;[Red]\-#,##0,</c:formatCode>
                <c:ptCount val="10"/>
                <c:pt idx="0">
                  <c:v>83998.26</c:v>
                </c:pt>
                <c:pt idx="1">
                  <c:v>1173323.3600000001</c:v>
                </c:pt>
                <c:pt idx="2">
                  <c:v>2860445.03</c:v>
                </c:pt>
                <c:pt idx="3">
                  <c:v>10487438.710000001</c:v>
                </c:pt>
                <c:pt idx="4">
                  <c:v>1068032.1000000001</c:v>
                </c:pt>
                <c:pt idx="5">
                  <c:v>9132699.75</c:v>
                </c:pt>
                <c:pt idx="6">
                  <c:v>1139742.25</c:v>
                </c:pt>
                <c:pt idx="7">
                  <c:v>440916.35</c:v>
                </c:pt>
                <c:pt idx="8">
                  <c:v>1686304.36</c:v>
                </c:pt>
                <c:pt idx="9">
                  <c:v>2037748.52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54D-44CF-A0FA-08DC64878F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Depth val="80"/>
        <c:axId val="459021680"/>
        <c:axId val="459018800"/>
        <c:axId val="1877270704"/>
      </c:area3DChart>
      <c:catAx>
        <c:axId val="4590216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9018800"/>
        <c:crosses val="autoZero"/>
        <c:auto val="1"/>
        <c:lblAlgn val="ctr"/>
        <c:lblOffset val="100"/>
        <c:noMultiLvlLbl val="0"/>
      </c:catAx>
      <c:valAx>
        <c:axId val="459018800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,;[Red]\-#,##0,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9021680"/>
        <c:crosses val="autoZero"/>
        <c:crossBetween val="midCat"/>
      </c:valAx>
      <c:serAx>
        <c:axId val="18772707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3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3000" baseline="0"/>
                  <a:t>Prodeje TOP5</a:t>
                </a:r>
              </a:p>
            </c:rich>
          </c:tx>
          <c:layout>
            <c:manualLayout>
              <c:xMode val="edge"/>
              <c:yMode val="edge"/>
              <c:x val="2.8026839057042143E-2"/>
              <c:y val="3.2069427504365124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3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9018800"/>
        <c:crosses val="autoZero"/>
      </c:ser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blipFill>
              <a:blip xmlns:r="http://schemas.openxmlformats.org/officeDocument/2006/relationships" r:embed="rId3">
                <a:extLst>
                  <a:ext uri="{837473B0-CC2E-450A-ABE3-18F120FF3D39}">
                    <a1611:picAttrSrcUrl xmlns:a1611="http://schemas.microsoft.com/office/drawing/2016/11/main" r:id="rId4"/>
                  </a:ext>
                </a:extLst>
              </a:blip>
              <a:stretch>
                <a:fillRect/>
              </a:stretch>
            </a:blipFill>
            <a:ln>
              <a:solidFill>
                <a:srgbClr val="00B050"/>
              </a:solidFill>
            </a:ln>
            <a:effectLst/>
          </c:spPr>
          <c:invertIfNegative val="0"/>
          <c:pictureOptions>
            <c:pictureFormat val="stackScale"/>
            <c:pictureStackUnit val="1000"/>
          </c:pictureOptions>
          <c:dLbls>
            <c:numFmt formatCode="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'Firma A USA'!$H$3:$K$3</c:f>
              <c:strCache>
                <c:ptCount val="4"/>
                <c:pt idx="0">
                  <c:v>VII-07</c:v>
                </c:pt>
                <c:pt idx="1">
                  <c:v>X-07</c:v>
                </c:pt>
                <c:pt idx="2">
                  <c:v>I-08</c:v>
                </c:pt>
                <c:pt idx="3">
                  <c:v>IV-08*</c:v>
                </c:pt>
              </c:strCache>
            </c:strRef>
          </c:cat>
          <c:val>
            <c:numRef>
              <c:f>'Firma A USA'!$H$4:$K$4</c:f>
              <c:numCache>
                <c:formatCode>General</c:formatCode>
                <c:ptCount val="4"/>
                <c:pt idx="0">
                  <c:v>3659</c:v>
                </c:pt>
                <c:pt idx="1">
                  <c:v>9506</c:v>
                </c:pt>
                <c:pt idx="2">
                  <c:v>12055</c:v>
                </c:pt>
                <c:pt idx="3">
                  <c:v>9455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407-4B44-BEB7-73AD5A882EED}"/>
            </c:ext>
          </c:extLst>
        </c:ser>
        <c:ser>
          <c:idx val="1"/>
          <c:order val="1"/>
          <c:spPr>
            <a:blipFill>
              <a:blip xmlns:r="http://schemas.openxmlformats.org/officeDocument/2006/relationships" r:embed="rId5">
                <a:extLst>
                  <a:ext uri="{837473B0-CC2E-450A-ABE3-18F120FF3D39}">
                    <a1611:picAttrSrcUrl xmlns:a1611="http://schemas.microsoft.com/office/drawing/2016/11/main" r:id="rId6"/>
                  </a:ext>
                </a:extLst>
              </a:blip>
              <a:stretch>
                <a:fillRect/>
              </a:stretch>
            </a:blipFill>
            <a:ln>
              <a:solidFill>
                <a:srgbClr val="002060"/>
              </a:solidFill>
            </a:ln>
            <a:effectLst/>
          </c:spPr>
          <c:invertIfNegative val="0"/>
          <c:pictureOptions>
            <c:pictureFormat val="stackScale"/>
            <c:pictureStackUnit val="1000"/>
          </c:pictureOptions>
          <c:dLbls>
            <c:numFmt formatCode="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'Firma A USA'!$H$3:$K$3</c:f>
              <c:strCache>
                <c:ptCount val="4"/>
                <c:pt idx="0">
                  <c:v>VII-07</c:v>
                </c:pt>
                <c:pt idx="1">
                  <c:v>X-07</c:v>
                </c:pt>
                <c:pt idx="2">
                  <c:v>I-08</c:v>
                </c:pt>
                <c:pt idx="3">
                  <c:v>IV-08*</c:v>
                </c:pt>
              </c:strCache>
            </c:strRef>
          </c:cat>
          <c:val>
            <c:numRef>
              <c:f>'Firma A USA'!$H$10:$K$10</c:f>
              <c:numCache>
                <c:formatCode>General</c:formatCode>
                <c:ptCount val="4"/>
                <c:pt idx="0">
                  <c:v>10479.36536</c:v>
                </c:pt>
                <c:pt idx="1">
                  <c:v>10537.697480000001</c:v>
                </c:pt>
                <c:pt idx="2">
                  <c:v>10680.5321</c:v>
                </c:pt>
                <c:pt idx="3">
                  <c:v>8399.8252799999991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407-4B44-BEB7-73AD5A882E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50"/>
        <c:axId val="611352560"/>
        <c:axId val="611360720"/>
      </c:barChart>
      <c:catAx>
        <c:axId val="6113525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1360720"/>
        <c:crosses val="autoZero"/>
        <c:auto val="1"/>
        <c:lblAlgn val="ctr"/>
        <c:lblOffset val="100"/>
        <c:noMultiLvlLbl val="0"/>
      </c:catAx>
      <c:valAx>
        <c:axId val="611360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13525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0192FC3-E6CB-42DC-AE0D-D0E61D106485}">
  <sheetPr/>
  <sheetViews>
    <sheetView zoomScale="115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36DFB89-E927-4025-A787-025B147DC202}">
  <sheetPr/>
  <sheetViews>
    <sheetView zoomScale="11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1370" cy="607943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E6DFDF4-29FF-964E-FDB2-6245C82E8AB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1370" cy="607943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5ADDDDB-8214-8633-43E2-45ED7E0B408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2:P33"/>
  <sheetViews>
    <sheetView showGridLines="0" showRowColHeaders="0" workbookViewId="0">
      <selection activeCell="B4" sqref="B4"/>
    </sheetView>
  </sheetViews>
  <sheetFormatPr defaultRowHeight="15" x14ac:dyDescent="0.25"/>
  <cols>
    <col min="1" max="1" width="10.7109375" customWidth="1"/>
    <col min="13" max="13" width="10.28515625" bestFit="1" customWidth="1"/>
    <col min="16" max="16" width="10.28515625" bestFit="1" customWidth="1"/>
  </cols>
  <sheetData>
    <row r="2" spans="1:13" ht="19.5" thickBot="1" x14ac:dyDescent="0.35">
      <c r="B2" s="34" t="s">
        <v>39</v>
      </c>
      <c r="C2" s="35"/>
      <c r="D2" s="35"/>
      <c r="E2" s="35"/>
      <c r="F2" s="35"/>
      <c r="G2" s="35"/>
      <c r="H2" s="35"/>
      <c r="I2" s="35"/>
      <c r="J2" s="35"/>
      <c r="K2" s="35"/>
    </row>
    <row r="3" spans="1:13" ht="62.25" customHeight="1" thickBot="1" x14ac:dyDescent="0.3">
      <c r="A3" s="28" t="s">
        <v>42</v>
      </c>
      <c r="B3" s="29" t="s">
        <v>26</v>
      </c>
      <c r="C3" s="29" t="s">
        <v>27</v>
      </c>
      <c r="D3" s="29" t="s">
        <v>28</v>
      </c>
      <c r="E3" s="29" t="s">
        <v>29</v>
      </c>
      <c r="F3" s="29" t="s">
        <v>30</v>
      </c>
      <c r="G3" s="29" t="s">
        <v>31</v>
      </c>
      <c r="H3" s="29" t="s">
        <v>32</v>
      </c>
      <c r="I3" s="29" t="s">
        <v>33</v>
      </c>
      <c r="J3" s="29" t="s">
        <v>34</v>
      </c>
      <c r="K3" s="30" t="s">
        <v>40</v>
      </c>
      <c r="L3" s="31" t="s">
        <v>36</v>
      </c>
      <c r="M3" s="32" t="s">
        <v>37</v>
      </c>
    </row>
    <row r="4" spans="1:13" x14ac:dyDescent="0.25">
      <c r="A4" s="23" t="s">
        <v>0</v>
      </c>
      <c r="B4" s="24">
        <v>192687.5</v>
      </c>
      <c r="C4" s="24">
        <v>698825.91</v>
      </c>
      <c r="D4" s="24">
        <v>-2797.97</v>
      </c>
      <c r="E4" s="24">
        <v>698825.91</v>
      </c>
      <c r="F4" s="24">
        <v>8429490.9399999995</v>
      </c>
      <c r="G4" s="24">
        <v>1068032.1000000001</v>
      </c>
      <c r="H4" s="24">
        <v>10479365.359999999</v>
      </c>
      <c r="I4" s="24">
        <v>10537697.48</v>
      </c>
      <c r="J4" s="24">
        <v>10680532.1</v>
      </c>
      <c r="K4" s="25">
        <v>8399825.2799999993</v>
      </c>
      <c r="L4" s="26">
        <f>AVERAGE(B4:K4)</f>
        <v>5118248.4610000001</v>
      </c>
      <c r="M4" s="27">
        <f>SUM(B4:K4)</f>
        <v>51182484.609999999</v>
      </c>
    </row>
    <row r="5" spans="1:13" x14ac:dyDescent="0.25">
      <c r="A5" s="7" t="s">
        <v>1</v>
      </c>
      <c r="B5" s="8">
        <v>58332.12</v>
      </c>
      <c r="C5" s="8">
        <v>1071124.23</v>
      </c>
      <c r="D5" s="8">
        <v>84581.58</v>
      </c>
      <c r="E5" s="8">
        <v>1068032.1000000001</v>
      </c>
      <c r="F5" s="8">
        <v>9132699.75</v>
      </c>
      <c r="G5" s="8">
        <v>1848095.91</v>
      </c>
      <c r="H5" s="8">
        <v>916436.84</v>
      </c>
      <c r="I5" s="8">
        <v>927666</v>
      </c>
      <c r="J5" s="8">
        <v>1848095.91</v>
      </c>
      <c r="K5" s="21">
        <v>721645.31</v>
      </c>
      <c r="L5" s="19">
        <f t="shared" ref="L5:L29" si="0">AVERAGE(B5:K5)</f>
        <v>1767670.9750000001</v>
      </c>
      <c r="M5" s="17">
        <f t="shared" ref="M5:M29" si="1">SUM(B5:K5)</f>
        <v>17676709.75</v>
      </c>
    </row>
    <row r="6" spans="1:13" hidden="1" x14ac:dyDescent="0.25">
      <c r="A6" s="7" t="s">
        <v>2</v>
      </c>
      <c r="B6" s="8">
        <v>11229.16</v>
      </c>
      <c r="C6" s="8">
        <v>1149270</v>
      </c>
      <c r="D6" s="8">
        <v>732874.47</v>
      </c>
      <c r="E6" s="8">
        <v>1848095.91</v>
      </c>
      <c r="F6" s="8">
        <v>1894968.67</v>
      </c>
      <c r="G6" s="8">
        <v>2860445.03</v>
      </c>
      <c r="H6" s="8">
        <v>1476320.79</v>
      </c>
      <c r="I6" s="8">
        <v>1506320.53</v>
      </c>
      <c r="J6" s="8">
        <v>2860445.03</v>
      </c>
      <c r="K6" s="21">
        <v>1143323.6200000001</v>
      </c>
      <c r="L6" s="19">
        <f t="shared" si="0"/>
        <v>1548329.321</v>
      </c>
      <c r="M6" s="17">
        <f t="shared" si="1"/>
        <v>15483293.210000001</v>
      </c>
    </row>
    <row r="7" spans="1:13" hidden="1" x14ac:dyDescent="0.25">
      <c r="A7" s="7" t="s">
        <v>3</v>
      </c>
      <c r="B7" s="8">
        <v>29999.75</v>
      </c>
      <c r="C7" s="8">
        <v>1789320.81</v>
      </c>
      <c r="D7" s="8">
        <v>1173323.3600000001</v>
      </c>
      <c r="E7" s="8">
        <v>2860445.03</v>
      </c>
      <c r="F7" s="8">
        <v>2029281.31</v>
      </c>
      <c r="G7" s="8">
        <v>1182040.81</v>
      </c>
      <c r="H7" s="8">
        <v>1119020.02</v>
      </c>
      <c r="I7" s="8">
        <v>1151790.83</v>
      </c>
      <c r="J7" s="8">
        <v>1182040.81</v>
      </c>
      <c r="K7" s="21">
        <v>853186.88</v>
      </c>
      <c r="L7" s="19">
        <f t="shared" si="0"/>
        <v>1337044.9610000001</v>
      </c>
      <c r="M7" s="17">
        <f t="shared" si="1"/>
        <v>13370449.610000001</v>
      </c>
    </row>
    <row r="8" spans="1:13" hidden="1" x14ac:dyDescent="0.25">
      <c r="A8" s="7" t="s">
        <v>4</v>
      </c>
      <c r="B8" s="8">
        <v>32770.81</v>
      </c>
      <c r="C8" s="8">
        <v>32770.81</v>
      </c>
      <c r="D8" s="8">
        <v>885957.69</v>
      </c>
      <c r="E8" s="8">
        <v>1182040.81</v>
      </c>
      <c r="F8" s="8">
        <v>856162.33</v>
      </c>
      <c r="G8" s="8">
        <v>1795388.38</v>
      </c>
      <c r="H8" s="8">
        <v>-4900.7299999999996</v>
      </c>
      <c r="I8" s="8">
        <v>1166.8399999999999</v>
      </c>
      <c r="J8" s="8">
        <v>1795388.38</v>
      </c>
      <c r="K8" s="21">
        <v>-3092.13</v>
      </c>
      <c r="L8" s="19">
        <f t="shared" si="0"/>
        <v>657365.3189999999</v>
      </c>
      <c r="M8" s="17">
        <f t="shared" si="1"/>
        <v>6573653.1899999995</v>
      </c>
    </row>
    <row r="9" spans="1:13" hidden="1" x14ac:dyDescent="0.25">
      <c r="A9" s="7" t="s">
        <v>5</v>
      </c>
      <c r="B9" s="8">
        <v>6067.57</v>
      </c>
      <c r="C9" s="8">
        <v>6067.57</v>
      </c>
      <c r="D9" s="8">
        <v>2975.45</v>
      </c>
      <c r="E9" s="8">
        <v>1795388.38</v>
      </c>
      <c r="F9" s="8">
        <v>741571.61</v>
      </c>
      <c r="G9" s="8">
        <v>45837.84</v>
      </c>
      <c r="H9" s="8">
        <v>942972.68</v>
      </c>
      <c r="I9" s="8">
        <v>988810.51</v>
      </c>
      <c r="J9" s="8">
        <v>45837.84</v>
      </c>
      <c r="K9" s="21">
        <v>698825.91</v>
      </c>
      <c r="L9" s="19">
        <f t="shared" si="0"/>
        <v>527435.53600000008</v>
      </c>
      <c r="M9" s="17">
        <f t="shared" si="1"/>
        <v>5274355.3600000003</v>
      </c>
    </row>
    <row r="10" spans="1:13" hidden="1" x14ac:dyDescent="0.25">
      <c r="A10" s="7" t="s">
        <v>6</v>
      </c>
      <c r="B10" s="8">
        <v>45837.84</v>
      </c>
      <c r="C10" s="8">
        <v>45837.84</v>
      </c>
      <c r="D10" s="8">
        <v>744663.74</v>
      </c>
      <c r="E10" s="8">
        <v>4583557.84</v>
      </c>
      <c r="F10" s="8">
        <v>1855658.4</v>
      </c>
      <c r="G10" s="8">
        <v>85708.28</v>
      </c>
      <c r="H10" s="8">
        <v>1464144.77</v>
      </c>
      <c r="I10" s="8">
        <v>1549853.04</v>
      </c>
      <c r="J10" s="8">
        <v>85708.28</v>
      </c>
      <c r="K10" s="21">
        <v>1071124.23</v>
      </c>
      <c r="L10" s="19">
        <f t="shared" si="0"/>
        <v>1153209.426</v>
      </c>
      <c r="M10" s="17">
        <f t="shared" si="1"/>
        <v>11532094.26</v>
      </c>
    </row>
    <row r="11" spans="1:13" x14ac:dyDescent="0.25">
      <c r="A11" s="7" t="s">
        <v>7</v>
      </c>
      <c r="B11" s="8">
        <v>85708.28</v>
      </c>
      <c r="C11" s="8">
        <v>85708.28</v>
      </c>
      <c r="D11" s="8">
        <v>1901496.23</v>
      </c>
      <c r="E11" s="8">
        <v>131546.10999999999</v>
      </c>
      <c r="F11" s="8">
        <v>2929758.06</v>
      </c>
      <c r="G11" s="8">
        <v>1881096.65</v>
      </c>
      <c r="H11" s="8">
        <v>440916.35</v>
      </c>
      <c r="I11" s="8">
        <v>9173738.8000000007</v>
      </c>
      <c r="J11" s="8">
        <v>2725481.73</v>
      </c>
      <c r="K11" s="21">
        <v>5720890.0599999996</v>
      </c>
      <c r="L11" s="19">
        <f t="shared" si="0"/>
        <v>2507634.0549999997</v>
      </c>
      <c r="M11" s="17">
        <f t="shared" si="1"/>
        <v>25076340.549999997</v>
      </c>
    </row>
    <row r="12" spans="1:13" hidden="1" x14ac:dyDescent="0.25">
      <c r="A12" s="7" t="s">
        <v>8</v>
      </c>
      <c r="B12" s="8">
        <v>108854.09</v>
      </c>
      <c r="C12" s="8">
        <v>108854.09</v>
      </c>
      <c r="D12" s="8">
        <v>1156832.5</v>
      </c>
      <c r="E12" s="8">
        <v>85708.28</v>
      </c>
      <c r="F12" s="8">
        <v>1074099.67</v>
      </c>
      <c r="G12" s="8">
        <v>1795388.38</v>
      </c>
      <c r="H12" s="8">
        <v>657662.06999999995</v>
      </c>
      <c r="I12" s="8">
        <v>1702473.45</v>
      </c>
      <c r="J12" s="8">
        <v>2037748.52</v>
      </c>
      <c r="K12" s="21">
        <v>2364081.62</v>
      </c>
      <c r="L12" s="19">
        <f t="shared" si="0"/>
        <v>1109170.2670000002</v>
      </c>
      <c r="M12" s="17">
        <f t="shared" si="1"/>
        <v>11091702.670000002</v>
      </c>
    </row>
    <row r="13" spans="1:13" x14ac:dyDescent="0.25">
      <c r="A13" s="7" t="s">
        <v>9</v>
      </c>
      <c r="B13" s="8">
        <v>195998.63</v>
      </c>
      <c r="C13" s="8">
        <v>195540.3</v>
      </c>
      <c r="D13" s="8">
        <v>1786228.69</v>
      </c>
      <c r="E13" s="8">
        <v>2624498.02</v>
      </c>
      <c r="F13" s="8">
        <v>1899585.49</v>
      </c>
      <c r="G13" s="8">
        <v>2136064.19</v>
      </c>
      <c r="H13" s="8">
        <v>16799650.559999999</v>
      </c>
      <c r="I13" s="8">
        <v>1141515.02</v>
      </c>
      <c r="J13" s="8">
        <v>4142.29</v>
      </c>
      <c r="K13" s="21">
        <v>3590776.76</v>
      </c>
      <c r="L13" s="19">
        <f t="shared" si="0"/>
        <v>3037399.9949999996</v>
      </c>
      <c r="M13" s="17">
        <f t="shared" si="1"/>
        <v>30373999.949999996</v>
      </c>
    </row>
    <row r="14" spans="1:13" hidden="1" x14ac:dyDescent="0.25">
      <c r="A14" s="7" t="s">
        <v>10</v>
      </c>
      <c r="B14" s="8">
        <v>207954.01</v>
      </c>
      <c r="C14" s="8">
        <v>2080227.58</v>
      </c>
      <c r="D14" s="8">
        <v>698825.91</v>
      </c>
      <c r="E14" s="8">
        <v>166125.06</v>
      </c>
      <c r="F14" s="8">
        <v>1660540.47</v>
      </c>
      <c r="G14" s="8">
        <v>3696191.81</v>
      </c>
      <c r="H14" s="8">
        <v>1443290.62</v>
      </c>
      <c r="I14" s="8">
        <v>1097333.6599999999</v>
      </c>
      <c r="J14" s="8">
        <v>3813014.33</v>
      </c>
      <c r="K14" s="21">
        <v>2171215.75</v>
      </c>
      <c r="L14" s="19">
        <f t="shared" si="0"/>
        <v>1703471.9200000004</v>
      </c>
      <c r="M14" s="17">
        <f t="shared" si="1"/>
        <v>17034719.200000003</v>
      </c>
    </row>
    <row r="15" spans="1:13" x14ac:dyDescent="0.25">
      <c r="A15" s="7" t="s">
        <v>11</v>
      </c>
      <c r="B15" s="8">
        <v>194791.53</v>
      </c>
      <c r="C15" s="8">
        <v>253123.65</v>
      </c>
      <c r="D15" s="8">
        <v>1071124.23</v>
      </c>
      <c r="E15" s="8">
        <v>8732822.4499999993</v>
      </c>
      <c r="F15" s="8">
        <v>2679643.89</v>
      </c>
      <c r="G15" s="8">
        <v>5720890.0599999996</v>
      </c>
      <c r="H15" s="8">
        <v>2286647.23</v>
      </c>
      <c r="I15" s="8">
        <v>389928.43</v>
      </c>
      <c r="J15" s="8">
        <v>2901477.06</v>
      </c>
      <c r="K15" s="21">
        <v>366208.07</v>
      </c>
      <c r="L15" s="19">
        <f t="shared" si="0"/>
        <v>2459665.6599999997</v>
      </c>
      <c r="M15" s="17">
        <f t="shared" si="1"/>
        <v>24596656.599999998</v>
      </c>
    </row>
    <row r="16" spans="1:13" hidden="1" x14ac:dyDescent="0.25">
      <c r="A16" s="7" t="s">
        <v>12</v>
      </c>
      <c r="B16" s="8">
        <v>332997.17</v>
      </c>
      <c r="C16" s="8">
        <v>344226.33</v>
      </c>
      <c r="D16" s="8">
        <v>1149270</v>
      </c>
      <c r="E16" s="8">
        <v>987478.45</v>
      </c>
      <c r="F16" s="8">
        <v>2037748.52</v>
      </c>
      <c r="G16" s="8">
        <v>2364081.62</v>
      </c>
      <c r="H16" s="8">
        <v>1706373.76</v>
      </c>
      <c r="I16" s="8">
        <v>1139742.25</v>
      </c>
      <c r="J16" s="8">
        <v>773913.52</v>
      </c>
      <c r="K16" s="21">
        <v>1074568.78</v>
      </c>
      <c r="L16" s="19">
        <f t="shared" si="0"/>
        <v>1191040.04</v>
      </c>
      <c r="M16" s="17">
        <f t="shared" si="1"/>
        <v>11910400.4</v>
      </c>
    </row>
    <row r="17" spans="1:16" hidden="1" x14ac:dyDescent="0.25">
      <c r="A17" s="7" t="s">
        <v>13</v>
      </c>
      <c r="B17" s="8">
        <v>265833.14</v>
      </c>
      <c r="C17" s="8">
        <v>295832.89</v>
      </c>
      <c r="D17" s="8">
        <v>1789320.81</v>
      </c>
      <c r="E17" s="8">
        <v>1141515.02</v>
      </c>
      <c r="F17" s="8">
        <v>4142.29</v>
      </c>
      <c r="G17" s="8">
        <v>3590776.76</v>
      </c>
      <c r="H17" s="8">
        <v>-6184.26</v>
      </c>
      <c r="I17" s="8">
        <v>1786119.22</v>
      </c>
      <c r="J17" s="8">
        <v>980828.14</v>
      </c>
      <c r="K17" s="21">
        <v>2121491.54</v>
      </c>
      <c r="L17" s="19">
        <f t="shared" si="0"/>
        <v>1196967.5550000002</v>
      </c>
      <c r="M17" s="17">
        <f t="shared" si="1"/>
        <v>11969675.550000001</v>
      </c>
    </row>
    <row r="18" spans="1:16" hidden="1" x14ac:dyDescent="0.25">
      <c r="A18" s="7" t="s">
        <v>14</v>
      </c>
      <c r="B18" s="8">
        <v>-1808.61</v>
      </c>
      <c r="C18" s="8">
        <v>30962.21</v>
      </c>
      <c r="D18" s="8">
        <v>32770.81</v>
      </c>
      <c r="E18" s="8">
        <v>1097333.6599999999</v>
      </c>
      <c r="F18" s="8">
        <v>1733474.25</v>
      </c>
      <c r="G18" s="8">
        <v>91675.67</v>
      </c>
      <c r="H18" s="8">
        <v>1397651.81</v>
      </c>
      <c r="I18" s="8">
        <v>842949.94</v>
      </c>
      <c r="J18" s="8">
        <v>742855.14</v>
      </c>
      <c r="K18" s="21">
        <v>1069315.6200000001</v>
      </c>
      <c r="L18" s="19">
        <f t="shared" si="0"/>
        <v>703718.05</v>
      </c>
      <c r="M18" s="17">
        <f t="shared" si="1"/>
        <v>7037180.5</v>
      </c>
    </row>
    <row r="19" spans="1:16" x14ac:dyDescent="0.25">
      <c r="A19" s="7" t="s">
        <v>15</v>
      </c>
      <c r="B19" s="8">
        <v>244146.78</v>
      </c>
      <c r="C19" s="8">
        <v>250214.34</v>
      </c>
      <c r="D19" s="8">
        <v>6067.57</v>
      </c>
      <c r="E19" s="8">
        <v>389928.43</v>
      </c>
      <c r="F19" s="8">
        <v>2706685.54</v>
      </c>
      <c r="G19" s="8">
        <v>171416.55</v>
      </c>
      <c r="H19" s="8">
        <v>2114269.48</v>
      </c>
      <c r="I19" s="8">
        <v>9831525.6600000001</v>
      </c>
      <c r="J19" s="8">
        <v>1372312.8</v>
      </c>
      <c r="K19" s="21">
        <v>329855.05</v>
      </c>
      <c r="L19" s="19">
        <f t="shared" si="0"/>
        <v>1741642.22</v>
      </c>
      <c r="M19" s="17">
        <f t="shared" si="1"/>
        <v>17416422.199999999</v>
      </c>
    </row>
    <row r="20" spans="1:16" x14ac:dyDescent="0.25">
      <c r="A20" s="7" t="s">
        <v>16</v>
      </c>
      <c r="B20" s="8">
        <v>393020.55</v>
      </c>
      <c r="C20" s="8">
        <v>438858.39</v>
      </c>
      <c r="D20" s="8">
        <v>45837.84</v>
      </c>
      <c r="E20" s="8">
        <v>1139742.25</v>
      </c>
      <c r="F20" s="8">
        <v>440916.35</v>
      </c>
      <c r="G20" s="8">
        <v>741571.61</v>
      </c>
      <c r="H20" s="8">
        <v>8458157.4000000004</v>
      </c>
      <c r="I20" s="8">
        <v>1068032.1000000001</v>
      </c>
      <c r="J20" s="8">
        <v>8792845.8300000001</v>
      </c>
      <c r="K20" s="21">
        <v>393020.55</v>
      </c>
      <c r="L20" s="19">
        <f t="shared" si="0"/>
        <v>2191200.287</v>
      </c>
      <c r="M20" s="17">
        <f t="shared" si="1"/>
        <v>21912002.870000001</v>
      </c>
      <c r="P20" s="33"/>
    </row>
    <row r="21" spans="1:16" hidden="1" x14ac:dyDescent="0.25">
      <c r="A21" s="7" t="s">
        <v>17</v>
      </c>
      <c r="B21" s="8">
        <v>440916.35</v>
      </c>
      <c r="C21" s="8">
        <v>526624.62</v>
      </c>
      <c r="D21" s="8">
        <v>85708.28</v>
      </c>
      <c r="E21" s="8">
        <v>1786119.22</v>
      </c>
      <c r="F21" s="8">
        <v>714995</v>
      </c>
      <c r="G21" s="8">
        <v>1855658.4</v>
      </c>
      <c r="H21" s="8">
        <v>732874.47</v>
      </c>
      <c r="I21" s="8">
        <v>1848095.91</v>
      </c>
      <c r="J21" s="8">
        <v>1162561.6599999999</v>
      </c>
      <c r="K21" s="21">
        <v>440916.35</v>
      </c>
      <c r="L21" s="19">
        <f t="shared" si="0"/>
        <v>959447.02599999984</v>
      </c>
      <c r="M21" s="17">
        <f t="shared" si="1"/>
        <v>9594470.2599999979</v>
      </c>
    </row>
    <row r="22" spans="1:16" x14ac:dyDescent="0.25">
      <c r="A22" s="7" t="s">
        <v>18</v>
      </c>
      <c r="B22" s="8">
        <v>714995</v>
      </c>
      <c r="C22" s="8">
        <v>687016.03</v>
      </c>
      <c r="D22" s="8">
        <v>698825.91</v>
      </c>
      <c r="E22" s="8">
        <v>8429490.9399999995</v>
      </c>
      <c r="F22" s="8">
        <v>744663.74</v>
      </c>
      <c r="G22" s="8">
        <v>1071124.23</v>
      </c>
      <c r="H22" s="8">
        <v>1173323.3600000001</v>
      </c>
      <c r="I22" s="8">
        <v>5720890.0599999996</v>
      </c>
      <c r="J22" s="8">
        <v>1858318.61</v>
      </c>
      <c r="K22" s="21">
        <v>714995</v>
      </c>
      <c r="L22" s="19">
        <f t="shared" si="0"/>
        <v>2181364.2879999997</v>
      </c>
      <c r="M22" s="17">
        <f t="shared" si="1"/>
        <v>21813642.879999999</v>
      </c>
    </row>
    <row r="23" spans="1:16" x14ac:dyDescent="0.25">
      <c r="A23" s="7" t="s">
        <v>19</v>
      </c>
      <c r="B23" s="8">
        <v>544957.93999999994</v>
      </c>
      <c r="C23" s="8">
        <v>8458157.4000000004</v>
      </c>
      <c r="D23" s="8">
        <v>1068032.1000000001</v>
      </c>
      <c r="E23" s="8">
        <v>912699.75</v>
      </c>
      <c r="F23" s="8">
        <v>1156832.5</v>
      </c>
      <c r="G23" s="8">
        <v>85708.28</v>
      </c>
      <c r="H23" s="8">
        <v>885957.69</v>
      </c>
      <c r="I23" s="8">
        <v>2364081.62</v>
      </c>
      <c r="J23" s="8">
        <v>853186.88</v>
      </c>
      <c r="K23" s="21">
        <v>1071124.23</v>
      </c>
      <c r="L23" s="19">
        <f t="shared" si="0"/>
        <v>1740073.8389999997</v>
      </c>
      <c r="M23" s="17">
        <f t="shared" si="1"/>
        <v>17400738.389999997</v>
      </c>
    </row>
    <row r="24" spans="1:16" x14ac:dyDescent="0.25">
      <c r="A24" s="7" t="s">
        <v>20</v>
      </c>
      <c r="B24" s="8">
        <v>-2866.47</v>
      </c>
      <c r="C24" s="8">
        <v>732874.47</v>
      </c>
      <c r="D24" s="8">
        <v>1848095.91</v>
      </c>
      <c r="E24" s="8">
        <v>1866989.71</v>
      </c>
      <c r="F24" s="8">
        <v>698825.91</v>
      </c>
      <c r="G24" s="8">
        <v>8429490.9399999995</v>
      </c>
      <c r="H24" s="8">
        <v>294725.45</v>
      </c>
      <c r="I24" s="8">
        <v>3590776.76</v>
      </c>
      <c r="J24" s="8">
        <v>8729730.3300000001</v>
      </c>
      <c r="K24" s="21">
        <v>85708.28</v>
      </c>
      <c r="L24" s="19">
        <f t="shared" si="0"/>
        <v>2627435.1289999997</v>
      </c>
      <c r="M24" s="17">
        <f t="shared" si="1"/>
        <v>26274351.289999999</v>
      </c>
    </row>
    <row r="25" spans="1:16" x14ac:dyDescent="0.25">
      <c r="A25" s="7" t="s">
        <v>21</v>
      </c>
      <c r="B25" s="8">
        <v>83998.26</v>
      </c>
      <c r="C25" s="8">
        <v>1173323.3600000001</v>
      </c>
      <c r="D25" s="8">
        <v>2860445.03</v>
      </c>
      <c r="E25" s="8">
        <v>10487438.710000001</v>
      </c>
      <c r="F25" s="8">
        <v>1068032.1000000001</v>
      </c>
      <c r="G25" s="8">
        <v>9132699.75</v>
      </c>
      <c r="H25" s="8">
        <v>1139742.25</v>
      </c>
      <c r="I25" s="8">
        <v>440916.35</v>
      </c>
      <c r="J25" s="8">
        <v>1686304.36</v>
      </c>
      <c r="K25" s="21">
        <v>2037748.52</v>
      </c>
      <c r="L25" s="19">
        <f t="shared" si="0"/>
        <v>3011064.8689999999</v>
      </c>
      <c r="M25" s="17">
        <f t="shared" si="1"/>
        <v>30110648.690000001</v>
      </c>
    </row>
    <row r="26" spans="1:16" x14ac:dyDescent="0.25">
      <c r="A26" s="7" t="s">
        <v>22</v>
      </c>
      <c r="B26" s="8">
        <v>721645.31</v>
      </c>
      <c r="C26" s="8">
        <v>885957.69</v>
      </c>
      <c r="D26" s="8">
        <v>1182040.81</v>
      </c>
      <c r="E26" s="8">
        <v>1589036.79</v>
      </c>
      <c r="F26" s="8">
        <v>1848095.91</v>
      </c>
      <c r="G26" s="8">
        <v>1894968.67</v>
      </c>
      <c r="H26" s="8">
        <v>1786119.22</v>
      </c>
      <c r="I26" s="8">
        <v>714995</v>
      </c>
      <c r="J26" s="8">
        <v>2212639.2400000002</v>
      </c>
      <c r="K26" s="21">
        <v>415542.29</v>
      </c>
      <c r="L26" s="19">
        <f t="shared" si="0"/>
        <v>1325104.0929999999</v>
      </c>
      <c r="M26" s="17">
        <f t="shared" si="1"/>
        <v>13251040.93</v>
      </c>
    </row>
    <row r="27" spans="1:16" hidden="1" x14ac:dyDescent="0.25">
      <c r="A27" s="7" t="s">
        <v>23</v>
      </c>
      <c r="B27" s="8">
        <v>114332.37</v>
      </c>
      <c r="C27" s="8">
        <v>2975.45</v>
      </c>
      <c r="D27" s="8">
        <v>1795388.38</v>
      </c>
      <c r="E27" s="8">
        <v>1914894.97</v>
      </c>
      <c r="F27" s="8">
        <v>2860445.03</v>
      </c>
      <c r="G27" s="8">
        <v>2029281.31</v>
      </c>
      <c r="H27" s="8">
        <v>842949.94</v>
      </c>
      <c r="I27" s="8">
        <v>744663.74</v>
      </c>
      <c r="J27" s="8">
        <v>1097333.6599999999</v>
      </c>
      <c r="K27" s="21">
        <v>1733474.25</v>
      </c>
      <c r="L27" s="19">
        <f t="shared" si="0"/>
        <v>1313573.9099999999</v>
      </c>
      <c r="M27" s="17">
        <f t="shared" si="1"/>
        <v>13135739.1</v>
      </c>
    </row>
    <row r="28" spans="1:16" ht="15.75" thickBot="1" x14ac:dyDescent="0.3">
      <c r="A28" s="9" t="s">
        <v>24</v>
      </c>
      <c r="B28" s="10">
        <v>853186.88</v>
      </c>
      <c r="C28" s="10">
        <v>744663.74</v>
      </c>
      <c r="D28" s="10">
        <v>45837.84</v>
      </c>
      <c r="E28" s="10">
        <v>2741616.09</v>
      </c>
      <c r="F28" s="10">
        <v>1182040.81</v>
      </c>
      <c r="G28" s="10">
        <v>856162.33</v>
      </c>
      <c r="H28" s="10">
        <v>9132699.75</v>
      </c>
      <c r="I28" s="10">
        <v>1156832.5</v>
      </c>
      <c r="J28" s="10">
        <v>389928.43</v>
      </c>
      <c r="K28" s="22">
        <v>2706685.54</v>
      </c>
      <c r="L28" s="20">
        <f t="shared" si="0"/>
        <v>1980965.3910000001</v>
      </c>
      <c r="M28" s="18">
        <f t="shared" si="1"/>
        <v>19809653.91</v>
      </c>
    </row>
    <row r="29" spans="1:16" hidden="1" x14ac:dyDescent="0.25">
      <c r="A29" s="5" t="s">
        <v>25</v>
      </c>
      <c r="B29" s="6">
        <v>45837.84</v>
      </c>
      <c r="C29" s="6">
        <v>1795388.38</v>
      </c>
      <c r="D29" s="6">
        <v>732874.47</v>
      </c>
      <c r="E29" s="6">
        <v>865290.94</v>
      </c>
      <c r="F29" s="6">
        <v>1899585.49</v>
      </c>
      <c r="G29" s="6">
        <v>698825.91</v>
      </c>
      <c r="H29" s="6">
        <v>1182040.81</v>
      </c>
      <c r="I29" s="6">
        <v>742855.14</v>
      </c>
      <c r="J29" s="6">
        <v>440916.35</v>
      </c>
      <c r="K29" s="6">
        <v>85708.28</v>
      </c>
      <c r="L29" s="3">
        <f t="shared" si="0"/>
        <v>848932.36099999992</v>
      </c>
      <c r="M29" s="4">
        <f t="shared" si="1"/>
        <v>8489323.6099999994</v>
      </c>
    </row>
    <row r="30" spans="1:16" ht="30" x14ac:dyDescent="0.25">
      <c r="A30" s="11" t="s">
        <v>35</v>
      </c>
      <c r="B30" s="12">
        <f>AVERAGE(B4:B29)</f>
        <v>227747.06923076918</v>
      </c>
      <c r="C30" s="12">
        <f>AVERAGE(C4:C29)</f>
        <v>918605.6296153845</v>
      </c>
      <c r="D30" s="12">
        <f t="shared" ref="D30:K30" si="2">AVERAGE(D4:D29)</f>
        <v>906792.37076923065</v>
      </c>
      <c r="E30" s="12">
        <f t="shared" si="2"/>
        <v>2351025.4165384616</v>
      </c>
      <c r="F30" s="12">
        <f t="shared" si="2"/>
        <v>2087690.1549999998</v>
      </c>
      <c r="G30" s="12">
        <f t="shared" si="2"/>
        <v>2197254.6719230767</v>
      </c>
      <c r="H30" s="12">
        <f t="shared" si="2"/>
        <v>2648547.218846153</v>
      </c>
      <c r="I30" s="12">
        <f t="shared" si="2"/>
        <v>2390798.8784615383</v>
      </c>
      <c r="J30" s="12">
        <f t="shared" si="2"/>
        <v>2348984.124230769</v>
      </c>
      <c r="K30" s="13">
        <f t="shared" si="2"/>
        <v>1591467.9092307696</v>
      </c>
      <c r="L30" s="2"/>
    </row>
    <row r="31" spans="1:16" ht="30.75" thickBot="1" x14ac:dyDescent="0.3">
      <c r="A31" s="14" t="s">
        <v>38</v>
      </c>
      <c r="B31" s="15">
        <f>SUM(B4:B29)*0.1</f>
        <v>592142.37999999989</v>
      </c>
      <c r="C31" s="15">
        <f t="shared" ref="C31:K31" si="3">SUM(C4:C29)*0.1</f>
        <v>2388374.6369999996</v>
      </c>
      <c r="D31" s="15">
        <f t="shared" si="3"/>
        <v>2357660.1639999999</v>
      </c>
      <c r="E31" s="15">
        <f t="shared" si="3"/>
        <v>6112666.0830000006</v>
      </c>
      <c r="F31" s="15">
        <f t="shared" si="3"/>
        <v>5427994.4029999999</v>
      </c>
      <c r="G31" s="15">
        <f t="shared" si="3"/>
        <v>5712862.1469999999</v>
      </c>
      <c r="H31" s="15">
        <f t="shared" si="3"/>
        <v>6886222.7689999985</v>
      </c>
      <c r="I31" s="15">
        <f t="shared" si="3"/>
        <v>6216077.0839999998</v>
      </c>
      <c r="J31" s="15">
        <f t="shared" si="3"/>
        <v>6107358.7229999993</v>
      </c>
      <c r="K31" s="16">
        <f t="shared" si="3"/>
        <v>4137816.5640000012</v>
      </c>
      <c r="L31" s="2"/>
    </row>
    <row r="33" spans="1:1" ht="30" x14ac:dyDescent="0.25">
      <c r="A33" s="1" t="s">
        <v>41</v>
      </c>
    </row>
  </sheetData>
  <mergeCells count="1">
    <mergeCell ref="B2:K2"/>
  </mergeCells>
  <phoneticPr fontId="18" type="noConversion"/>
  <conditionalFormatting sqref="B4:K29">
    <cfRule type="cellIs" dxfId="0" priority="1" operator="greaterThan">
      <formula>B$31</formula>
    </cfRule>
  </conditionalFormatting>
  <pageMargins left="0.7" right="0.7" top="0.78740157499999996" bottom="0.78740157499999996" header="0.3" footer="0.3"/>
  <pageSetup paperSize="9" orientation="portrait" r:id="rId1"/>
  <picture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1AA9D-488C-4489-A697-710CB45A2773}">
  <sheetPr>
    <tabColor rgb="FF92D050"/>
  </sheetPr>
  <dimension ref="A2:L32"/>
  <sheetViews>
    <sheetView tabSelected="1" workbookViewId="0">
      <selection activeCell="B27" sqref="B27"/>
    </sheetView>
  </sheetViews>
  <sheetFormatPr defaultRowHeight="15" x14ac:dyDescent="0.25"/>
  <cols>
    <col min="1" max="1" width="10.140625" customWidth="1"/>
    <col min="12" max="12" width="12.85546875" bestFit="1" customWidth="1"/>
  </cols>
  <sheetData>
    <row r="2" spans="1:12" ht="19.5" customHeight="1" thickBot="1" x14ac:dyDescent="0.35">
      <c r="B2" s="39" t="s">
        <v>39</v>
      </c>
      <c r="C2" s="39"/>
      <c r="D2" s="39"/>
      <c r="E2" s="39"/>
      <c r="F2" s="39"/>
      <c r="G2" s="39"/>
      <c r="H2" s="39"/>
      <c r="I2" s="39"/>
      <c r="J2" s="39"/>
      <c r="K2" s="39"/>
    </row>
    <row r="3" spans="1:12" ht="75.75" thickBot="1" x14ac:dyDescent="0.3">
      <c r="A3" s="28" t="str">
        <f>zdroj!A3</f>
        <v xml:space="preserve">        Období
Firma</v>
      </c>
      <c r="B3" s="29" t="str">
        <f>zdroj!B3</f>
        <v>I-06</v>
      </c>
      <c r="C3" s="29" t="str">
        <f>zdroj!C3</f>
        <v>IV-06</v>
      </c>
      <c r="D3" s="29" t="str">
        <f>zdroj!D3</f>
        <v>VII-06</v>
      </c>
      <c r="E3" s="29" t="str">
        <f>zdroj!E3</f>
        <v>X-06</v>
      </c>
      <c r="F3" s="29" t="str">
        <f>zdroj!F3</f>
        <v>I-07</v>
      </c>
      <c r="G3" s="29" t="str">
        <f>zdroj!G3</f>
        <v>IV-07</v>
      </c>
      <c r="H3" s="29" t="str">
        <f>zdroj!H3</f>
        <v>VII-07</v>
      </c>
      <c r="I3" s="29" t="str">
        <f>zdroj!I3</f>
        <v>X-07</v>
      </c>
      <c r="J3" s="29" t="str">
        <f>zdroj!J3</f>
        <v>I-08</v>
      </c>
      <c r="K3" s="30" t="str">
        <f>zdroj!K3</f>
        <v>IV-08*</v>
      </c>
      <c r="L3" s="32" t="str">
        <f>zdroj!M3</f>
        <v>Celkem</v>
      </c>
    </row>
    <row r="4" spans="1:12" x14ac:dyDescent="0.25">
      <c r="A4" s="23" t="str">
        <f>zdroj!A4</f>
        <v>Firma A</v>
      </c>
      <c r="B4" s="24">
        <f>zdroj!B4</f>
        <v>192687.5</v>
      </c>
      <c r="C4" s="24">
        <f>zdroj!C4</f>
        <v>698825.91</v>
      </c>
      <c r="D4" s="24">
        <f>zdroj!D4</f>
        <v>-2797.97</v>
      </c>
      <c r="E4" s="24">
        <f>zdroj!E4</f>
        <v>698825.91</v>
      </c>
      <c r="F4" s="24">
        <f>zdroj!F4</f>
        <v>8429490.9399999995</v>
      </c>
      <c r="G4" s="24">
        <f>zdroj!G4</f>
        <v>1068032.1000000001</v>
      </c>
      <c r="H4" s="24">
        <f>zdroj!H4</f>
        <v>10479365.359999999</v>
      </c>
      <c r="I4" s="24">
        <f>zdroj!I4</f>
        <v>10537697.48</v>
      </c>
      <c r="J4" s="24">
        <f>zdroj!J4</f>
        <v>10680532.1</v>
      </c>
      <c r="K4" s="25">
        <f>zdroj!K4</f>
        <v>8399825.2799999993</v>
      </c>
      <c r="L4" s="27">
        <f>zdroj!M4</f>
        <v>51182484.609999999</v>
      </c>
    </row>
    <row r="5" spans="1:12" x14ac:dyDescent="0.25">
      <c r="A5" s="7" t="str">
        <f>zdroj!A11</f>
        <v>Firma H</v>
      </c>
      <c r="B5" s="8">
        <f>zdroj!B11</f>
        <v>85708.28</v>
      </c>
      <c r="C5" s="8">
        <f>zdroj!C11</f>
        <v>85708.28</v>
      </c>
      <c r="D5" s="8">
        <f>zdroj!D11</f>
        <v>1901496.23</v>
      </c>
      <c r="E5" s="8">
        <f>zdroj!E11</f>
        <v>131546.10999999999</v>
      </c>
      <c r="F5" s="8">
        <f>zdroj!F11</f>
        <v>2929758.06</v>
      </c>
      <c r="G5" s="8">
        <f>zdroj!G11</f>
        <v>1881096.65</v>
      </c>
      <c r="H5" s="8">
        <f>zdroj!H11</f>
        <v>440916.35</v>
      </c>
      <c r="I5" s="8">
        <f>zdroj!I11</f>
        <v>9173738.8000000007</v>
      </c>
      <c r="J5" s="8">
        <f>zdroj!J11</f>
        <v>2725481.73</v>
      </c>
      <c r="K5" s="21">
        <f>zdroj!K11</f>
        <v>5720890.0599999996</v>
      </c>
      <c r="L5" s="17">
        <f>zdroj!M11</f>
        <v>25076340.549999997</v>
      </c>
    </row>
    <row r="6" spans="1:12" x14ac:dyDescent="0.25">
      <c r="A6" s="7" t="str">
        <f>zdroj!A13</f>
        <v>Firma J</v>
      </c>
      <c r="B6" s="8">
        <f>zdroj!B13</f>
        <v>195998.63</v>
      </c>
      <c r="C6" s="8">
        <f>zdroj!C13</f>
        <v>195540.3</v>
      </c>
      <c r="D6" s="8">
        <f>zdroj!D13</f>
        <v>1786228.69</v>
      </c>
      <c r="E6" s="8">
        <f>zdroj!E13</f>
        <v>2624498.02</v>
      </c>
      <c r="F6" s="8">
        <f>zdroj!F13</f>
        <v>1899585.49</v>
      </c>
      <c r="G6" s="8">
        <f>zdroj!G13</f>
        <v>2136064.19</v>
      </c>
      <c r="H6" s="8">
        <f>zdroj!H13</f>
        <v>16799650.559999999</v>
      </c>
      <c r="I6" s="8">
        <f>zdroj!I13</f>
        <v>1141515.02</v>
      </c>
      <c r="J6" s="8">
        <f>zdroj!J13</f>
        <v>4142.29</v>
      </c>
      <c r="K6" s="21">
        <f>zdroj!K13</f>
        <v>3590776.76</v>
      </c>
      <c r="L6" s="17">
        <f>zdroj!M13</f>
        <v>30373999.949999996</v>
      </c>
    </row>
    <row r="7" spans="1:12" x14ac:dyDescent="0.25">
      <c r="A7" s="7" t="str">
        <f>zdroj!A24</f>
        <v>Firma U</v>
      </c>
      <c r="B7" s="8">
        <f>zdroj!B24</f>
        <v>-2866.47</v>
      </c>
      <c r="C7" s="8">
        <f>zdroj!C24</f>
        <v>732874.47</v>
      </c>
      <c r="D7" s="8">
        <f>zdroj!D24</f>
        <v>1848095.91</v>
      </c>
      <c r="E7" s="8">
        <f>zdroj!E24</f>
        <v>1866989.71</v>
      </c>
      <c r="F7" s="8">
        <f>zdroj!F24</f>
        <v>698825.91</v>
      </c>
      <c r="G7" s="8">
        <f>zdroj!G24</f>
        <v>8429490.9399999995</v>
      </c>
      <c r="H7" s="8">
        <f>zdroj!H24</f>
        <v>294725.45</v>
      </c>
      <c r="I7" s="8">
        <f>zdroj!I24</f>
        <v>3590776.76</v>
      </c>
      <c r="J7" s="8">
        <f>zdroj!J24</f>
        <v>8729730.3300000001</v>
      </c>
      <c r="K7" s="21">
        <f>zdroj!K24</f>
        <v>85708.28</v>
      </c>
      <c r="L7" s="17">
        <f>zdroj!M24</f>
        <v>26274351.289999999</v>
      </c>
    </row>
    <row r="8" spans="1:12" x14ac:dyDescent="0.25">
      <c r="A8" s="7" t="str">
        <f>zdroj!A25</f>
        <v>Firma V</v>
      </c>
      <c r="B8" s="8">
        <f>zdroj!B25</f>
        <v>83998.26</v>
      </c>
      <c r="C8" s="8">
        <f>zdroj!C25</f>
        <v>1173323.3600000001</v>
      </c>
      <c r="D8" s="8">
        <f>zdroj!D25</f>
        <v>2860445.03</v>
      </c>
      <c r="E8" s="8">
        <f>zdroj!E25</f>
        <v>10487438.710000001</v>
      </c>
      <c r="F8" s="8">
        <f>zdroj!F25</f>
        <v>1068032.1000000001</v>
      </c>
      <c r="G8" s="8">
        <f>zdroj!G25</f>
        <v>9132699.75</v>
      </c>
      <c r="H8" s="8">
        <f>zdroj!H25</f>
        <v>1139742.25</v>
      </c>
      <c r="I8" s="8">
        <f>zdroj!I25</f>
        <v>440916.35</v>
      </c>
      <c r="J8" s="8">
        <f>zdroj!J25</f>
        <v>1686304.36</v>
      </c>
      <c r="K8" s="21">
        <f>zdroj!K25</f>
        <v>2037748.52</v>
      </c>
      <c r="L8" s="17">
        <f>zdroj!M25</f>
        <v>30110648.690000001</v>
      </c>
    </row>
    <row r="9" spans="1:12" ht="30" x14ac:dyDescent="0.25">
      <c r="A9" s="37" t="s">
        <v>43</v>
      </c>
      <c r="B9" s="38">
        <f xml:space="preserve"> SUM(zdroj!B4:B29)</f>
        <v>5921423.7999999989</v>
      </c>
      <c r="C9" s="38">
        <f xml:space="preserve"> SUM(zdroj!C4:C29)</f>
        <v>23883746.369999997</v>
      </c>
      <c r="D9" s="38">
        <f xml:space="preserve"> SUM(zdroj!D4:D29)</f>
        <v>23576601.639999997</v>
      </c>
      <c r="E9" s="38">
        <f xml:space="preserve"> SUM(zdroj!E4:E29)</f>
        <v>61126660.829999998</v>
      </c>
      <c r="F9" s="38">
        <f xml:space="preserve"> SUM(zdroj!F4:F29)</f>
        <v>54279944.029999994</v>
      </c>
      <c r="G9" s="38">
        <f xml:space="preserve"> SUM(zdroj!G4:G29)</f>
        <v>57128621.469999999</v>
      </c>
      <c r="H9" s="38">
        <f xml:space="preserve"> SUM(zdroj!H4:H29)</f>
        <v>68862227.689999983</v>
      </c>
      <c r="I9" s="38">
        <f xml:space="preserve"> SUM(zdroj!I4:I29)</f>
        <v>62160770.839999996</v>
      </c>
      <c r="J9" s="38">
        <f xml:space="preserve"> SUM(zdroj!J4:J29)</f>
        <v>61073587.229999989</v>
      </c>
      <c r="K9" s="38">
        <f xml:space="preserve"> SUM(zdroj!K4:K29)</f>
        <v>41378165.640000008</v>
      </c>
      <c r="L9" s="36">
        <f>SUM(B9:K9)</f>
        <v>459391749.53999996</v>
      </c>
    </row>
    <row r="12" spans="1:12" x14ac:dyDescent="0.25">
      <c r="A12" t="s">
        <v>44</v>
      </c>
      <c r="B12">
        <v>25.12</v>
      </c>
    </row>
    <row r="14" spans="1:12" ht="19.5" thickBot="1" x14ac:dyDescent="0.35">
      <c r="B14" s="39" t="s">
        <v>39</v>
      </c>
      <c r="C14" s="39"/>
      <c r="D14" s="39"/>
      <c r="E14" s="39"/>
      <c r="F14" s="39"/>
      <c r="G14" s="39"/>
      <c r="H14" s="39"/>
      <c r="I14" s="39"/>
      <c r="J14" s="39"/>
      <c r="K14" s="39"/>
    </row>
    <row r="15" spans="1:12" ht="75.75" thickBot="1" x14ac:dyDescent="0.3">
      <c r="A15" s="28" t="s">
        <v>42</v>
      </c>
      <c r="B15" s="29" t="s">
        <v>26</v>
      </c>
      <c r="C15" s="29" t="s">
        <v>27</v>
      </c>
      <c r="D15" s="29" t="s">
        <v>28</v>
      </c>
      <c r="E15" s="29" t="s">
        <v>29</v>
      </c>
      <c r="F15" s="29" t="s">
        <v>30</v>
      </c>
      <c r="G15" s="29" t="s">
        <v>31</v>
      </c>
      <c r="H15" s="29" t="s">
        <v>32</v>
      </c>
      <c r="I15" s="29" t="s">
        <v>33</v>
      </c>
      <c r="J15" s="29" t="s">
        <v>34</v>
      </c>
      <c r="K15" s="30" t="s">
        <v>40</v>
      </c>
      <c r="L15" s="32" t="s">
        <v>37</v>
      </c>
    </row>
    <row r="16" spans="1:12" x14ac:dyDescent="0.25">
      <c r="A16" s="23" t="s">
        <v>0</v>
      </c>
      <c r="B16" s="24">
        <f>B4*$B$12</f>
        <v>4840310</v>
      </c>
      <c r="C16" s="24">
        <f t="shared" ref="C16:K16" si="0">C4*$B$12</f>
        <v>17554506.859200001</v>
      </c>
      <c r="D16" s="24">
        <f t="shared" si="0"/>
        <v>-70285.006399999998</v>
      </c>
      <c r="E16" s="24">
        <f t="shared" si="0"/>
        <v>17554506.859200001</v>
      </c>
      <c r="F16" s="24">
        <f t="shared" si="0"/>
        <v>211748812.41279998</v>
      </c>
      <c r="G16" s="24">
        <f t="shared" si="0"/>
        <v>26828966.352000002</v>
      </c>
      <c r="H16" s="24">
        <f t="shared" si="0"/>
        <v>263241657.8432</v>
      </c>
      <c r="I16" s="24">
        <f t="shared" si="0"/>
        <v>264706960.69760001</v>
      </c>
      <c r="J16" s="24">
        <f t="shared" si="0"/>
        <v>268294966.352</v>
      </c>
      <c r="K16" s="24">
        <f t="shared" si="0"/>
        <v>211003611.0336</v>
      </c>
      <c r="L16" s="27">
        <f>L4*$B$12</f>
        <v>1285704013.4032001</v>
      </c>
    </row>
    <row r="17" spans="1:12" x14ac:dyDescent="0.25">
      <c r="A17" s="7" t="s">
        <v>7</v>
      </c>
      <c r="B17" s="24">
        <f t="shared" ref="B17:L17" si="1">B5*$B$12</f>
        <v>2152991.9936000002</v>
      </c>
      <c r="C17" s="24">
        <f t="shared" si="1"/>
        <v>2152991.9936000002</v>
      </c>
      <c r="D17" s="24">
        <f t="shared" si="1"/>
        <v>47765585.297600001</v>
      </c>
      <c r="E17" s="24">
        <f t="shared" si="1"/>
        <v>3304438.2831999999</v>
      </c>
      <c r="F17" s="24">
        <f t="shared" si="1"/>
        <v>73595522.467200011</v>
      </c>
      <c r="G17" s="24">
        <f t="shared" si="1"/>
        <v>47253147.847999997</v>
      </c>
      <c r="H17" s="24">
        <f t="shared" si="1"/>
        <v>11075818.711999999</v>
      </c>
      <c r="I17" s="24">
        <f t="shared" si="1"/>
        <v>230444318.65600002</v>
      </c>
      <c r="J17" s="24">
        <f t="shared" si="1"/>
        <v>68464101.057600006</v>
      </c>
      <c r="K17" s="24">
        <f t="shared" si="1"/>
        <v>143708758.30719998</v>
      </c>
      <c r="L17" s="27">
        <f t="shared" si="1"/>
        <v>629917674.61599994</v>
      </c>
    </row>
    <row r="18" spans="1:12" x14ac:dyDescent="0.25">
      <c r="A18" s="7" t="s">
        <v>9</v>
      </c>
      <c r="B18" s="24">
        <f t="shared" ref="B18:L18" si="2">B6*$B$12</f>
        <v>4923485.5855999999</v>
      </c>
      <c r="C18" s="24">
        <f t="shared" si="2"/>
        <v>4911972.3360000001</v>
      </c>
      <c r="D18" s="24">
        <f t="shared" si="2"/>
        <v>44870064.6928</v>
      </c>
      <c r="E18" s="24">
        <f t="shared" si="2"/>
        <v>65927390.262400001</v>
      </c>
      <c r="F18" s="24">
        <f t="shared" si="2"/>
        <v>47717587.5088</v>
      </c>
      <c r="G18" s="24">
        <f t="shared" si="2"/>
        <v>53657932.452799998</v>
      </c>
      <c r="H18" s="24">
        <f t="shared" si="2"/>
        <v>422007222.06720001</v>
      </c>
      <c r="I18" s="24">
        <f t="shared" si="2"/>
        <v>28674857.3024</v>
      </c>
      <c r="J18" s="24">
        <f t="shared" si="2"/>
        <v>104054.3248</v>
      </c>
      <c r="K18" s="24">
        <f t="shared" si="2"/>
        <v>90200312.211199999</v>
      </c>
      <c r="L18" s="27">
        <f t="shared" si="2"/>
        <v>762994878.74399996</v>
      </c>
    </row>
    <row r="19" spans="1:12" x14ac:dyDescent="0.25">
      <c r="A19" s="7" t="s">
        <v>20</v>
      </c>
      <c r="B19" s="24">
        <f t="shared" ref="B19:L19" si="3">B7*$B$12</f>
        <v>-72005.7264</v>
      </c>
      <c r="C19" s="24">
        <f t="shared" si="3"/>
        <v>18409806.6864</v>
      </c>
      <c r="D19" s="24">
        <f t="shared" si="3"/>
        <v>46424169.259199999</v>
      </c>
      <c r="E19" s="24">
        <f t="shared" si="3"/>
        <v>46898781.515200004</v>
      </c>
      <c r="F19" s="24">
        <f t="shared" si="3"/>
        <v>17554506.859200001</v>
      </c>
      <c r="G19" s="24">
        <f t="shared" si="3"/>
        <v>211748812.41279998</v>
      </c>
      <c r="H19" s="24">
        <f t="shared" si="3"/>
        <v>7403503.3040000005</v>
      </c>
      <c r="I19" s="24">
        <f t="shared" si="3"/>
        <v>90200312.211199999</v>
      </c>
      <c r="J19" s="24">
        <f t="shared" si="3"/>
        <v>219290825.88960001</v>
      </c>
      <c r="K19" s="24">
        <f t="shared" si="3"/>
        <v>2152991.9936000002</v>
      </c>
      <c r="L19" s="27">
        <f t="shared" si="3"/>
        <v>660011704.40480006</v>
      </c>
    </row>
    <row r="20" spans="1:12" x14ac:dyDescent="0.25">
      <c r="A20" s="7" t="s">
        <v>21</v>
      </c>
      <c r="B20" s="24">
        <f t="shared" ref="B20:L20" si="4">B8*$B$12</f>
        <v>2110036.2911999999</v>
      </c>
      <c r="C20" s="24">
        <f t="shared" si="4"/>
        <v>29473882.803200003</v>
      </c>
      <c r="D20" s="24">
        <f t="shared" si="4"/>
        <v>71854379.153599992</v>
      </c>
      <c r="E20" s="24">
        <f t="shared" si="4"/>
        <v>263444460.39520004</v>
      </c>
      <c r="F20" s="24">
        <f t="shared" si="4"/>
        <v>26828966.352000002</v>
      </c>
      <c r="G20" s="24">
        <f t="shared" si="4"/>
        <v>229413417.72</v>
      </c>
      <c r="H20" s="24">
        <f t="shared" si="4"/>
        <v>28630325.32</v>
      </c>
      <c r="I20" s="24">
        <f t="shared" si="4"/>
        <v>11075818.711999999</v>
      </c>
      <c r="J20" s="24">
        <f t="shared" si="4"/>
        <v>42359965.523200005</v>
      </c>
      <c r="K20" s="24">
        <f t="shared" si="4"/>
        <v>51188242.822400004</v>
      </c>
      <c r="L20" s="27">
        <f t="shared" si="4"/>
        <v>756379495.09280002</v>
      </c>
    </row>
    <row r="21" spans="1:12" ht="30" x14ac:dyDescent="0.25">
      <c r="A21" s="37" t="s">
        <v>43</v>
      </c>
      <c r="B21" s="38">
        <f>B9*$B$12</f>
        <v>148746165.85599998</v>
      </c>
      <c r="C21" s="38">
        <f t="shared" ref="C21:K21" si="5">C9*$B$12</f>
        <v>599959708.81439996</v>
      </c>
      <c r="D21" s="38">
        <f t="shared" si="5"/>
        <v>592244233.19679999</v>
      </c>
      <c r="E21" s="38">
        <f t="shared" si="5"/>
        <v>1535501720.0496001</v>
      </c>
      <c r="F21" s="38">
        <f t="shared" si="5"/>
        <v>1363512194.0335999</v>
      </c>
      <c r="G21" s="38">
        <f t="shared" si="5"/>
        <v>1435070971.3264</v>
      </c>
      <c r="H21" s="38">
        <f t="shared" si="5"/>
        <v>1729819159.5727997</v>
      </c>
      <c r="I21" s="38">
        <f t="shared" si="5"/>
        <v>1561478563.5007999</v>
      </c>
      <c r="J21" s="38">
        <f t="shared" si="5"/>
        <v>1534168511.2175999</v>
      </c>
      <c r="K21" s="38">
        <f t="shared" si="5"/>
        <v>1039419520.8768003</v>
      </c>
    </row>
    <row r="25" spans="1:12" ht="19.5" customHeight="1" thickBot="1" x14ac:dyDescent="0.35">
      <c r="B25" s="39" t="s">
        <v>45</v>
      </c>
      <c r="C25" s="39"/>
      <c r="D25" s="39"/>
      <c r="E25" s="39"/>
      <c r="F25" s="39"/>
      <c r="G25" s="39"/>
      <c r="H25" s="39"/>
      <c r="I25" s="39"/>
      <c r="J25" s="39"/>
      <c r="K25" s="39"/>
    </row>
    <row r="26" spans="1:12" ht="75.75" thickBot="1" x14ac:dyDescent="0.3">
      <c r="A26" s="28" t="s">
        <v>42</v>
      </c>
      <c r="B26" s="29" t="s">
        <v>26</v>
      </c>
      <c r="C26" s="29" t="s">
        <v>27</v>
      </c>
      <c r="D26" s="29" t="s">
        <v>28</v>
      </c>
      <c r="E26" s="29" t="s">
        <v>29</v>
      </c>
      <c r="F26" s="29" t="s">
        <v>30</v>
      </c>
      <c r="G26" s="29" t="s">
        <v>31</v>
      </c>
      <c r="H26" s="29" t="s">
        <v>32</v>
      </c>
      <c r="I26" s="29" t="s">
        <v>33</v>
      </c>
      <c r="J26" s="29" t="s">
        <v>34</v>
      </c>
      <c r="K26" s="30" t="s">
        <v>40</v>
      </c>
      <c r="L26" s="32" t="s">
        <v>37</v>
      </c>
    </row>
    <row r="27" spans="1:12" x14ac:dyDescent="0.25">
      <c r="A27" s="23" t="s">
        <v>0</v>
      </c>
      <c r="B27" s="40">
        <f>B4/B$9</f>
        <v>3.2540737921849139E-2</v>
      </c>
      <c r="C27" s="40">
        <f t="shared" ref="C27:L27" si="6">C4/C$9</f>
        <v>2.9259476263647832E-2</v>
      </c>
      <c r="D27" s="40">
        <f t="shared" si="6"/>
        <v>-1.1867571258671019E-4</v>
      </c>
      <c r="E27" s="40">
        <f t="shared" si="6"/>
        <v>1.1432424093040386E-2</v>
      </c>
      <c r="F27" s="40">
        <f t="shared" si="6"/>
        <v>0.15529660338892579</v>
      </c>
      <c r="G27" s="40">
        <f t="shared" si="6"/>
        <v>1.8695219182924914E-2</v>
      </c>
      <c r="H27" s="40">
        <f t="shared" si="6"/>
        <v>0.15217871555325518</v>
      </c>
      <c r="I27" s="40">
        <f t="shared" si="6"/>
        <v>0.16952327549353796</v>
      </c>
      <c r="J27" s="40">
        <f t="shared" si="6"/>
        <v>0.17487972435248753</v>
      </c>
      <c r="K27" s="40">
        <f t="shared" si="6"/>
        <v>0.20300139336964571</v>
      </c>
      <c r="L27" s="40">
        <f t="shared" si="6"/>
        <v>0.11141359125680915</v>
      </c>
    </row>
    <row r="28" spans="1:12" x14ac:dyDescent="0.25">
      <c r="A28" s="7" t="s">
        <v>7</v>
      </c>
      <c r="B28" s="40">
        <f t="shared" ref="B28:L28" si="7">B5/B$9</f>
        <v>1.4474268840544738E-2</v>
      </c>
      <c r="C28" s="40">
        <f t="shared" si="7"/>
        <v>3.5885609682933511E-3</v>
      </c>
      <c r="D28" s="40">
        <f t="shared" si="7"/>
        <v>8.0651836894674714E-2</v>
      </c>
      <c r="E28" s="40">
        <f t="shared" si="7"/>
        <v>2.1520251264148756E-3</v>
      </c>
      <c r="F28" s="40">
        <f t="shared" si="7"/>
        <v>5.3974964645887469E-2</v>
      </c>
      <c r="G28" s="40">
        <f t="shared" si="7"/>
        <v>3.2927394388254615E-2</v>
      </c>
      <c r="H28" s="40">
        <f t="shared" si="7"/>
        <v>6.4028766537279598E-3</v>
      </c>
      <c r="I28" s="40">
        <f t="shared" si="7"/>
        <v>0.14758084039229397</v>
      </c>
      <c r="J28" s="40">
        <f t="shared" si="7"/>
        <v>4.4626193639747666E-2</v>
      </c>
      <c r="K28" s="40">
        <f t="shared" si="7"/>
        <v>0.1382586678629768</v>
      </c>
      <c r="L28" s="40">
        <f t="shared" si="7"/>
        <v>5.4585961927068875E-2</v>
      </c>
    </row>
    <row r="29" spans="1:12" x14ac:dyDescent="0.25">
      <c r="A29" s="7" t="s">
        <v>9</v>
      </c>
      <c r="B29" s="40">
        <f t="shared" ref="B29:L29" si="8">B6/B$9</f>
        <v>3.3099915935758568E-2</v>
      </c>
      <c r="C29" s="40">
        <f t="shared" si="8"/>
        <v>8.1871703446664938E-3</v>
      </c>
      <c r="D29" s="40">
        <f t="shared" si="8"/>
        <v>7.5762771805478926E-2</v>
      </c>
      <c r="E29" s="40">
        <f t="shared" si="8"/>
        <v>4.2935406324566286E-2</v>
      </c>
      <c r="F29" s="40">
        <f t="shared" si="8"/>
        <v>3.499608416969107E-2</v>
      </c>
      <c r="G29" s="40">
        <f t="shared" si="8"/>
        <v>3.7390438190806216E-2</v>
      </c>
      <c r="H29" s="40">
        <f t="shared" si="8"/>
        <v>0.24396031211229036</v>
      </c>
      <c r="I29" s="40">
        <f t="shared" si="8"/>
        <v>1.8363913519319545E-2</v>
      </c>
      <c r="J29" s="40">
        <f t="shared" si="8"/>
        <v>6.7824573401924934E-5</v>
      </c>
      <c r="K29" s="40">
        <f t="shared" si="8"/>
        <v>8.6779505675544474E-2</v>
      </c>
      <c r="L29" s="40">
        <f t="shared" si="8"/>
        <v>6.6117861238070147E-2</v>
      </c>
    </row>
    <row r="30" spans="1:12" x14ac:dyDescent="0.25">
      <c r="A30" s="7" t="s">
        <v>20</v>
      </c>
      <c r="B30" s="40">
        <f t="shared" ref="B30:L30" si="9">B7/B$9</f>
        <v>-4.8408458789928196E-4</v>
      </c>
      <c r="C30" s="40">
        <f t="shared" si="9"/>
        <v>3.0685071707198842E-2</v>
      </c>
      <c r="D30" s="40">
        <f t="shared" si="9"/>
        <v>7.8386865851969328E-2</v>
      </c>
      <c r="E30" s="40">
        <f t="shared" si="9"/>
        <v>3.0542969052281536E-2</v>
      </c>
      <c r="F30" s="40">
        <f t="shared" si="9"/>
        <v>1.2874477350488162E-2</v>
      </c>
      <c r="G30" s="40">
        <f t="shared" si="9"/>
        <v>0.14755285044689176</v>
      </c>
      <c r="H30" s="40">
        <f t="shared" si="9"/>
        <v>4.2799290683243375E-3</v>
      </c>
      <c r="I30" s="40">
        <f t="shared" si="9"/>
        <v>5.7765962543201953E-2</v>
      </c>
      <c r="J30" s="40">
        <f t="shared" si="9"/>
        <v>0.14293790042370172</v>
      </c>
      <c r="K30" s="40">
        <f t="shared" si="9"/>
        <v>2.0713407342820038E-3</v>
      </c>
      <c r="L30" s="40">
        <f t="shared" si="9"/>
        <v>5.7193781377896186E-2</v>
      </c>
    </row>
    <row r="31" spans="1:12" x14ac:dyDescent="0.25">
      <c r="A31" s="7" t="s">
        <v>21</v>
      </c>
      <c r="B31" s="40">
        <f t="shared" ref="B31:L32" si="10">B8/B$9</f>
        <v>1.4185483565624877E-2</v>
      </c>
      <c r="C31" s="40">
        <f t="shared" si="10"/>
        <v>4.9126436942647879E-2</v>
      </c>
      <c r="D31" s="40">
        <f t="shared" si="10"/>
        <v>0.12132558685417057</v>
      </c>
      <c r="E31" s="40">
        <f t="shared" si="10"/>
        <v>0.17156897771934126</v>
      </c>
      <c r="F31" s="40">
        <f t="shared" si="10"/>
        <v>1.9676367009695318E-2</v>
      </c>
      <c r="G31" s="40">
        <f t="shared" si="10"/>
        <v>0.15986207114757464</v>
      </c>
      <c r="H31" s="40">
        <f t="shared" si="10"/>
        <v>1.6551051109337127E-2</v>
      </c>
      <c r="I31" s="40">
        <f t="shared" si="10"/>
        <v>7.0931609122883267E-3</v>
      </c>
      <c r="J31" s="40">
        <f t="shared" si="10"/>
        <v>2.7611025264480775E-2</v>
      </c>
      <c r="K31" s="40">
        <f t="shared" si="10"/>
        <v>4.9246951586227918E-2</v>
      </c>
      <c r="L31" s="40">
        <f t="shared" si="10"/>
        <v>6.5544600485643284E-2</v>
      </c>
    </row>
    <row r="32" spans="1:12" ht="30" x14ac:dyDescent="0.25">
      <c r="A32" s="37" t="s">
        <v>43</v>
      </c>
      <c r="B32" s="40">
        <f>SUM(B27:B31)</f>
        <v>9.3816321675878042E-2</v>
      </c>
      <c r="C32" s="40">
        <f t="shared" ref="C32:K32" si="11">SUM(C27:C31)</f>
        <v>0.1208467162264544</v>
      </c>
      <c r="D32" s="40">
        <f t="shared" si="11"/>
        <v>0.35600838569370685</v>
      </c>
      <c r="E32" s="40">
        <f t="shared" si="11"/>
        <v>0.25863180231564431</v>
      </c>
      <c r="F32" s="40">
        <f t="shared" si="11"/>
        <v>0.27681849656468782</v>
      </c>
      <c r="G32" s="40">
        <f t="shared" si="11"/>
        <v>0.39642797335645219</v>
      </c>
      <c r="H32" s="40">
        <f t="shared" si="11"/>
        <v>0.423372884496935</v>
      </c>
      <c r="I32" s="40">
        <f t="shared" si="11"/>
        <v>0.40032715286064174</v>
      </c>
      <c r="J32" s="40">
        <f t="shared" si="11"/>
        <v>0.39012266825381958</v>
      </c>
      <c r="K32" s="40">
        <f t="shared" si="11"/>
        <v>0.47935785922867696</v>
      </c>
      <c r="L32" s="41"/>
    </row>
  </sheetData>
  <mergeCells count="3">
    <mergeCell ref="B2:K2"/>
    <mergeCell ref="B14:K14"/>
    <mergeCell ref="B25:K2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A8BDF-6C5C-4B2F-8467-7892E6FD877E}">
  <dimension ref="A2:K10"/>
  <sheetViews>
    <sheetView workbookViewId="0">
      <selection activeCell="H10" activeCellId="1" sqref="H3:K4 H10:K10"/>
    </sheetView>
  </sheetViews>
  <sheetFormatPr defaultRowHeight="15" x14ac:dyDescent="0.25"/>
  <sheetData>
    <row r="2" spans="1:11" ht="19.5" customHeight="1" thickBot="1" x14ac:dyDescent="0.35">
      <c r="B2" s="34" t="s">
        <v>46</v>
      </c>
      <c r="C2" s="35"/>
      <c r="D2" s="35"/>
      <c r="E2" s="35"/>
      <c r="F2" s="35"/>
      <c r="G2" s="35"/>
      <c r="H2" s="35"/>
      <c r="I2" s="35"/>
      <c r="J2" s="35"/>
      <c r="K2" s="35"/>
    </row>
    <row r="3" spans="1:11" ht="75.75" thickBot="1" x14ac:dyDescent="0.3">
      <c r="A3" s="28" t="s">
        <v>42</v>
      </c>
      <c r="B3" s="29" t="s">
        <v>26</v>
      </c>
      <c r="C3" s="29" t="s">
        <v>27</v>
      </c>
      <c r="D3" s="29" t="s">
        <v>28</v>
      </c>
      <c r="E3" s="29" t="s">
        <v>29</v>
      </c>
      <c r="F3" s="29" t="s">
        <v>30</v>
      </c>
      <c r="G3" s="29" t="s">
        <v>31</v>
      </c>
      <c r="H3" s="29" t="s">
        <v>32</v>
      </c>
      <c r="I3" s="29" t="s">
        <v>33</v>
      </c>
      <c r="J3" s="29" t="s">
        <v>34</v>
      </c>
      <c r="K3" s="30" t="s">
        <v>40</v>
      </c>
    </row>
    <row r="4" spans="1:11" x14ac:dyDescent="0.25">
      <c r="A4" s="23" t="s">
        <v>0</v>
      </c>
      <c r="B4">
        <v>121</v>
      </c>
      <c r="C4">
        <v>555</v>
      </c>
      <c r="D4">
        <v>95</v>
      </c>
      <c r="E4">
        <v>820</v>
      </c>
      <c r="F4">
        <v>4023</v>
      </c>
      <c r="G4">
        <v>4896</v>
      </c>
      <c r="H4">
        <v>3659</v>
      </c>
      <c r="I4">
        <v>9506</v>
      </c>
      <c r="J4">
        <v>12055</v>
      </c>
      <c r="K4">
        <v>9455</v>
      </c>
    </row>
    <row r="6" spans="1:11" x14ac:dyDescent="0.25">
      <c r="A6" t="s">
        <v>47</v>
      </c>
      <c r="B6">
        <v>1.02</v>
      </c>
    </row>
    <row r="8" spans="1:11" ht="19.5" thickBot="1" x14ac:dyDescent="0.35">
      <c r="B8" s="34" t="s">
        <v>48</v>
      </c>
      <c r="C8" s="35"/>
      <c r="D8" s="35"/>
      <c r="E8" s="35"/>
      <c r="F8" s="35"/>
      <c r="G8" s="35"/>
      <c r="H8" s="35"/>
      <c r="I8" s="35"/>
      <c r="J8" s="35"/>
      <c r="K8" s="35"/>
    </row>
    <row r="9" spans="1:11" ht="75.75" thickBot="1" x14ac:dyDescent="0.3">
      <c r="A9" s="28" t="s">
        <v>42</v>
      </c>
      <c r="B9" s="29" t="s">
        <v>26</v>
      </c>
      <c r="C9" s="29" t="s">
        <v>27</v>
      </c>
      <c r="D9" s="29" t="s">
        <v>28</v>
      </c>
      <c r="E9" s="29" t="s">
        <v>29</v>
      </c>
      <c r="F9" s="29" t="s">
        <v>30</v>
      </c>
      <c r="G9" s="29" t="s">
        <v>31</v>
      </c>
      <c r="H9" s="29" t="s">
        <v>32</v>
      </c>
      <c r="I9" s="29" t="s">
        <v>33</v>
      </c>
      <c r="J9" s="29" t="s">
        <v>34</v>
      </c>
      <c r="K9" s="30" t="s">
        <v>40</v>
      </c>
    </row>
    <row r="10" spans="1:11" x14ac:dyDescent="0.25">
      <c r="A10" s="23" t="s">
        <v>0</v>
      </c>
      <c r="B10">
        <f>zdroj!B4/1000</f>
        <v>192.6875</v>
      </c>
      <c r="C10">
        <f>zdroj!C4/1000</f>
        <v>698.82591000000002</v>
      </c>
      <c r="D10">
        <f>zdroj!D4/1000</f>
        <v>-2.7979699999999998</v>
      </c>
      <c r="E10">
        <f>zdroj!E4/1000</f>
        <v>698.82591000000002</v>
      </c>
      <c r="F10">
        <f>zdroj!F4/1000</f>
        <v>8429.4909399999997</v>
      </c>
      <c r="G10">
        <f>zdroj!G4/1000</f>
        <v>1068.0321000000001</v>
      </c>
      <c r="H10">
        <f>zdroj!H4/1000</f>
        <v>10479.36536</v>
      </c>
      <c r="I10">
        <f>zdroj!I4/1000</f>
        <v>10537.697480000001</v>
      </c>
      <c r="J10">
        <f>zdroj!J4/1000</f>
        <v>10680.5321</v>
      </c>
      <c r="K10">
        <f>zdroj!K4/1000</f>
        <v>8399.8252799999991</v>
      </c>
    </row>
  </sheetData>
  <mergeCells count="2">
    <mergeCell ref="B2:K2"/>
    <mergeCell ref="B8:K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2</vt:i4>
      </vt:variant>
    </vt:vector>
  </HeadingPairs>
  <TitlesOfParts>
    <vt:vector size="5" baseType="lpstr">
      <vt:lpstr>zdroj</vt:lpstr>
      <vt:lpstr>TOP5</vt:lpstr>
      <vt:lpstr>Firma A USA</vt:lpstr>
      <vt:lpstr>GRAF TOP5</vt:lpstr>
      <vt:lpstr>GRAF FIRMA 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Kadlec Oldřich</dc:creator>
  <cp:lastModifiedBy>ylxzfa</cp:lastModifiedBy>
  <dcterms:created xsi:type="dcterms:W3CDTF">2025-01-13T08:06:26Z</dcterms:created>
  <dcterms:modified xsi:type="dcterms:W3CDTF">2025-01-13T11:40:33Z</dcterms:modified>
</cp:coreProperties>
</file>