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ym371_cam_ac_uk/Documents/Open courses/Excel-to-MySQL/2. Mastering Data Analytics with Excel/Week 4 Intro to parametric models/"/>
    </mc:Choice>
  </mc:AlternateContent>
  <xr:revisionPtr revIDLastSave="122" documentId="11_C88404A01D35D6ECC2E5DC6C3D6F758F8D049A6D" xr6:coauthVersionLast="45" xr6:coauthVersionMax="45" xr10:uidLastSave="{80100AF0-313E-45F9-93E0-8692EA616C36}"/>
  <bookViews>
    <workbookView xWindow="-110" yWindow="-110" windowWidth="22780" windowHeight="14660" tabRatio="500" xr2:uid="{00000000-000D-0000-FFFF-FFFF00000000}"/>
  </bookViews>
  <sheets>
    <sheet name="Mark. Portfolio Optimization" sheetId="1" r:id="rId1"/>
  </sheets>
  <definedNames>
    <definedName name="solver_adj" localSheetId="0" hidden="1">'Mark. Portfolio Optimization'!$C$9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'Mark. Portfolio Optimization'!$C$9</definedName>
    <definedName name="solver_lhs2" localSheetId="0" hidden="1">'Mark. Portfolio Optimization'!$C$9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'Mark. Portfolio Optimization'!$G$11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7" i="1"/>
  <c r="D17" i="1"/>
  <c r="E19" i="1"/>
  <c r="D9" i="1"/>
  <c r="C18" i="1"/>
  <c r="D19" i="1"/>
  <c r="D18" i="1"/>
  <c r="F19" i="1"/>
  <c r="C8" i="1"/>
  <c r="D8" i="1"/>
  <c r="D12" i="1"/>
  <c r="D16" i="1"/>
  <c r="C16" i="1"/>
  <c r="F12" i="1"/>
  <c r="E12" i="1"/>
  <c r="G11" i="1"/>
  <c r="E29" i="1"/>
  <c r="D24" i="1"/>
  <c r="H24" i="1"/>
  <c r="E24" i="1"/>
  <c r="F24" i="1"/>
  <c r="G24" i="1"/>
  <c r="D29" i="1"/>
  <c r="F29" i="1"/>
  <c r="G29" i="1"/>
  <c r="I29" i="1"/>
  <c r="H29" i="1"/>
  <c r="D28" i="1"/>
  <c r="E28" i="1"/>
  <c r="F28" i="1"/>
  <c r="G28" i="1"/>
  <c r="I28" i="1"/>
  <c r="H28" i="1"/>
  <c r="D27" i="1"/>
  <c r="E27" i="1"/>
  <c r="F27" i="1"/>
  <c r="G27" i="1"/>
  <c r="I27" i="1"/>
  <c r="H27" i="1"/>
  <c r="D26" i="1"/>
  <c r="E26" i="1"/>
  <c r="F26" i="1"/>
  <c r="G26" i="1"/>
  <c r="I26" i="1"/>
  <c r="H26" i="1"/>
  <c r="D25" i="1"/>
  <c r="E25" i="1"/>
  <c r="F25" i="1"/>
  <c r="G25" i="1"/>
  <c r="I25" i="1"/>
  <c r="H25" i="1"/>
  <c r="I24" i="1"/>
  <c r="D23" i="1"/>
  <c r="E23" i="1"/>
  <c r="F23" i="1"/>
  <c r="G23" i="1"/>
  <c r="I23" i="1"/>
  <c r="H23" i="1"/>
  <c r="D22" i="1"/>
  <c r="E22" i="1"/>
  <c r="F22" i="1"/>
  <c r="G22" i="1"/>
  <c r="I22" i="1"/>
  <c r="H22" i="1"/>
  <c r="D21" i="1"/>
  <c r="E21" i="1"/>
  <c r="F21" i="1"/>
  <c r="G21" i="1"/>
  <c r="I21" i="1"/>
  <c r="H21" i="1"/>
  <c r="D20" i="1"/>
  <c r="E20" i="1"/>
  <c r="F20" i="1"/>
  <c r="G20" i="1"/>
  <c r="I20" i="1"/>
  <c r="H20" i="1"/>
  <c r="G19" i="1"/>
  <c r="I19" i="1"/>
  <c r="H19" i="1"/>
</calcChain>
</file>

<file path=xl/sharedStrings.xml><?xml version="1.0" encoding="utf-8"?>
<sst xmlns="http://schemas.openxmlformats.org/spreadsheetml/2006/main" count="39" uniqueCount="35">
  <si>
    <t xml:space="preserve">for Markowitz Portfolio Optimization </t>
  </si>
  <si>
    <t>stdev</t>
  </si>
  <si>
    <t>Risk-free rate</t>
  </si>
  <si>
    <t>variance</t>
  </si>
  <si>
    <t>Sharpe Ratio</t>
  </si>
  <si>
    <t xml:space="preserve">Highest possible Sharpe ratio equals the slope of the Capital Market Line </t>
  </si>
  <si>
    <t xml:space="preserve">R - Correlation </t>
  </si>
  <si>
    <t>Formula for Variance of Weighted Sum</t>
  </si>
  <si>
    <t>Standard Deviation</t>
  </si>
  <si>
    <t>Expected Return</t>
  </si>
  <si>
    <t>expected r</t>
  </si>
  <si>
    <t>combined</t>
  </si>
  <si>
    <t>covariance</t>
  </si>
  <si>
    <r>
      <t>variance</t>
    </r>
    <r>
      <rPr>
        <sz val="12"/>
        <color theme="1"/>
        <rFont val="Calibri"/>
        <family val="2"/>
        <scheme val="minor"/>
      </rPr>
      <t xml:space="preserve"> formula </t>
    </r>
  </si>
  <si>
    <t xml:space="preserve">standard deviation </t>
  </si>
  <si>
    <t>expected return against expected volatility</t>
  </si>
  <si>
    <t>Capital Market Line</t>
  </si>
  <si>
    <t>\</t>
  </si>
  <si>
    <t>Using the Weighted Sum of Dependent Gaussians Formula</t>
  </si>
  <si>
    <t>Expected returns E(r )</t>
  </si>
  <si>
    <t>Standard deviation of returns  stdev</t>
  </si>
  <si>
    <t>Variance of returns</t>
  </si>
  <si>
    <t xml:space="preserve">Relative weighting, where w(1) + w(2) = 1 </t>
  </si>
  <si>
    <t xml:space="preserve">Note: The line with greatest Slope (highest Sharpe ratio) connecting the risk-free rate point on the Y axis </t>
  </si>
  <si>
    <t>Stock A</t>
  </si>
  <si>
    <t>Stock B</t>
  </si>
  <si>
    <t>weighed combinations W(1), W(2)</t>
  </si>
  <si>
    <t>W(1)</t>
  </si>
  <si>
    <t>W(2)</t>
  </si>
  <si>
    <t>Portfolio</t>
  </si>
  <si>
    <t xml:space="preserve">Sharpe Ratio = (portfolio expected Return minus risk-free rate of return) / (portfolio standard deviation) </t>
  </si>
  <si>
    <t>and a tangent point on the curve of expected returns against volatility of returns at different weightings</t>
  </si>
  <si>
    <t xml:space="preserve">(shown in blue)  is called the "Capital Market Line" (shown in red). </t>
  </si>
  <si>
    <t xml:space="preserve">Covariance = R*StDev(1)*StDev(2) = </t>
  </si>
  <si>
    <t>(same for all weightings)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</si>
</sst>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2" applyFont="1" applyBorder="1"/>
    <xf numFmtId="0" fontId="1" fillId="0" borderId="2" xfId="2" applyBorder="1"/>
    <xf numFmtId="0" fontId="1" fillId="0" borderId="3" xfId="2" applyBorder="1"/>
    <xf numFmtId="0" fontId="2" fillId="2" borderId="0" xfId="1" applyBorder="1"/>
    <xf numFmtId="0" fontId="2" fillId="2" borderId="0" xfId="1"/>
    <xf numFmtId="0" fontId="1" fillId="0" borderId="0" xfId="2"/>
    <xf numFmtId="0" fontId="3" fillId="0" borderId="4" xfId="2" applyFont="1" applyBorder="1"/>
    <xf numFmtId="0" fontId="1" fillId="0" borderId="5" xfId="2" applyBorder="1"/>
    <xf numFmtId="0" fontId="1" fillId="0" borderId="6" xfId="2" applyBorder="1"/>
    <xf numFmtId="0" fontId="0" fillId="0" borderId="2" xfId="2" applyFont="1" applyBorder="1"/>
    <xf numFmtId="0" fontId="0" fillId="0" borderId="3" xfId="2" applyFont="1" applyBorder="1"/>
    <xf numFmtId="0" fontId="0" fillId="0" borderId="7" xfId="2" applyFont="1" applyBorder="1"/>
    <xf numFmtId="0" fontId="0" fillId="0" borderId="0" xfId="2" applyFont="1" applyBorder="1"/>
    <xf numFmtId="10" fontId="1" fillId="0" borderId="0" xfId="2" applyNumberFormat="1" applyBorder="1"/>
    <xf numFmtId="10" fontId="1" fillId="0" borderId="8" xfId="2" applyNumberFormat="1" applyBorder="1"/>
    <xf numFmtId="0" fontId="3" fillId="0" borderId="9" xfId="2" applyFont="1" applyBorder="1"/>
    <xf numFmtId="164" fontId="1" fillId="0" borderId="0" xfId="2" applyNumberFormat="1" applyBorder="1"/>
    <xf numFmtId="164" fontId="1" fillId="0" borderId="8" xfId="2" applyNumberFormat="1" applyBorder="1"/>
    <xf numFmtId="9" fontId="4" fillId="0" borderId="10" xfId="2" applyNumberFormat="1" applyFont="1" applyBorder="1"/>
    <xf numFmtId="0" fontId="0" fillId="0" borderId="4" xfId="2" applyFont="1" applyBorder="1"/>
    <xf numFmtId="0" fontId="0" fillId="0" borderId="5" xfId="2" applyFont="1" applyBorder="1"/>
    <xf numFmtId="2" fontId="5" fillId="0" borderId="5" xfId="2" applyNumberFormat="1" applyFont="1" applyBorder="1"/>
    <xf numFmtId="2" fontId="5" fillId="0" borderId="6" xfId="2" applyNumberFormat="1" applyFont="1" applyBorder="1"/>
    <xf numFmtId="0" fontId="2" fillId="2" borderId="7" xfId="1" applyBorder="1"/>
    <xf numFmtId="0" fontId="2" fillId="2" borderId="8" xfId="1" applyBorder="1"/>
    <xf numFmtId="0" fontId="3" fillId="0" borderId="3" xfId="2" applyFont="1" applyBorder="1"/>
    <xf numFmtId="0" fontId="0" fillId="0" borderId="11" xfId="2" applyFont="1" applyBorder="1"/>
    <xf numFmtId="0" fontId="1" fillId="0" borderId="12" xfId="2" applyBorder="1"/>
    <xf numFmtId="0" fontId="0" fillId="0" borderId="1" xfId="2" applyFont="1" applyBorder="1"/>
    <xf numFmtId="0" fontId="3" fillId="0" borderId="7" xfId="2" applyFont="1" applyBorder="1"/>
    <xf numFmtId="2" fontId="6" fillId="0" borderId="10" xfId="2" applyNumberFormat="1" applyFont="1" applyBorder="1"/>
    <xf numFmtId="0" fontId="0" fillId="0" borderId="0" xfId="2" quotePrefix="1" applyFont="1"/>
    <xf numFmtId="164" fontId="1" fillId="0" borderId="5" xfId="2" applyNumberFormat="1" applyBorder="1"/>
    <xf numFmtId="164" fontId="1" fillId="0" borderId="6" xfId="2" applyNumberFormat="1" applyBorder="1"/>
    <xf numFmtId="0" fontId="7" fillId="0" borderId="11" xfId="0" applyFont="1" applyBorder="1"/>
    <xf numFmtId="0" fontId="1" fillId="0" borderId="13" xfId="2" applyBorder="1"/>
    <xf numFmtId="10" fontId="2" fillId="2" borderId="0" xfId="1" applyNumberFormat="1"/>
    <xf numFmtId="16" fontId="2" fillId="2" borderId="7" xfId="1" quotePrefix="1" applyNumberFormat="1" applyBorder="1"/>
    <xf numFmtId="0" fontId="1" fillId="0" borderId="1" xfId="2" applyBorder="1"/>
    <xf numFmtId="0" fontId="1" fillId="0" borderId="7" xfId="2" applyBorder="1"/>
    <xf numFmtId="0" fontId="1" fillId="0" borderId="0" xfId="2" applyBorder="1"/>
    <xf numFmtId="0" fontId="1" fillId="0" borderId="8" xfId="2" applyBorder="1"/>
    <xf numFmtId="165" fontId="1" fillId="0" borderId="0" xfId="2" applyNumberFormat="1" applyBorder="1"/>
    <xf numFmtId="0" fontId="0" fillId="0" borderId="8" xfId="2" applyFont="1" applyBorder="1"/>
    <xf numFmtId="0" fontId="1" fillId="0" borderId="4" xfId="2" applyBorder="1"/>
    <xf numFmtId="9" fontId="1" fillId="0" borderId="5" xfId="2" applyNumberFormat="1" applyBorder="1"/>
    <xf numFmtId="0" fontId="3" fillId="0" borderId="2" xfId="2" applyFont="1" applyBorder="1"/>
    <xf numFmtId="16" fontId="2" fillId="2" borderId="0" xfId="1" quotePrefix="1" applyNumberFormat="1" applyBorder="1"/>
    <xf numFmtId="0" fontId="2" fillId="2" borderId="14" xfId="1" applyBorder="1"/>
    <xf numFmtId="165" fontId="0" fillId="0" borderId="0" xfId="2" quotePrefix="1" applyNumberFormat="1" applyFont="1" applyBorder="1"/>
    <xf numFmtId="0" fontId="11" fillId="0" borderId="1" xfId="2" applyFont="1" applyBorder="1"/>
    <xf numFmtId="0" fontId="11" fillId="0" borderId="2" xfId="2" applyFont="1" applyBorder="1"/>
    <xf numFmtId="0" fontId="11" fillId="0" borderId="3" xfId="2" applyFont="1" applyBorder="1"/>
    <xf numFmtId="0" fontId="11" fillId="0" borderId="7" xfId="2" applyFont="1" applyBorder="1"/>
    <xf numFmtId="0" fontId="11" fillId="0" borderId="0" xfId="2" applyFont="1" applyBorder="1"/>
    <xf numFmtId="0" fontId="11" fillId="0" borderId="8" xfId="2" applyFont="1" applyBorder="1"/>
    <xf numFmtId="0" fontId="11" fillId="0" borderId="4" xfId="2" applyFont="1" applyBorder="1"/>
    <xf numFmtId="0" fontId="11" fillId="0" borderId="5" xfId="2" applyFont="1" applyBorder="1"/>
    <xf numFmtId="0" fontId="11" fillId="0" borderId="6" xfId="2" applyFont="1" applyBorder="1"/>
    <xf numFmtId="166" fontId="6" fillId="0" borderId="4" xfId="2" applyNumberFormat="1" applyFont="1" applyBorder="1"/>
    <xf numFmtId="10" fontId="10" fillId="0" borderId="0" xfId="2" applyNumberFormat="1" applyFont="1" applyBorder="1"/>
    <xf numFmtId="10" fontId="10" fillId="0" borderId="8" xfId="2" applyNumberFormat="1" applyFont="1" applyBorder="1"/>
    <xf numFmtId="0" fontId="3" fillId="0" borderId="14" xfId="2" applyFont="1" applyBorder="1"/>
    <xf numFmtId="166" fontId="6" fillId="0" borderId="10" xfId="2" applyNumberFormat="1" applyFont="1" applyBorder="1"/>
    <xf numFmtId="0" fontId="4" fillId="0" borderId="4" xfId="2" applyFont="1" applyBorder="1"/>
    <xf numFmtId="2" fontId="1" fillId="0" borderId="8" xfId="2" applyNumberFormat="1" applyBorder="1"/>
    <xf numFmtId="2" fontId="1" fillId="0" borderId="6" xfId="2" applyNumberFormat="1" applyBorder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eutral" xfId="1" builtinId="28"/>
    <cellStyle name="Normal" xfId="0" builtinId="0"/>
    <cellStyle name="Normal 2" xfId="2" xr:uid="{00000000-0005-0000-0000-00000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of Weighted Portfolios </a:t>
            </a:r>
          </a:p>
          <a:p>
            <a:pPr>
              <a:defRPr/>
            </a:pPr>
            <a:r>
              <a:rPr lang="en-US" baseline="0"/>
              <a:t>and the Capital Market Line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'Mark. Portfolio Optimization'!$H$18</c:f>
              <c:strCache>
                <c:ptCount val="1"/>
                <c:pt idx="0">
                  <c:v>expected return against expected volatility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9.5000000000000001E-2</c:v>
                </c:pt>
                <c:pt idx="1">
                  <c:v>8.1666945577755029E-2</c:v>
                </c:pt>
                <c:pt idx="2">
                  <c:v>6.9209536915081304E-2</c:v>
                </c:pt>
                <c:pt idx="3">
                  <c:v>5.8192868978939327E-2</c:v>
                </c:pt>
                <c:pt idx="4">
                  <c:v>4.9586691763012385E-2</c:v>
                </c:pt>
                <c:pt idx="5">
                  <c:v>4.4802343688695574E-2</c:v>
                </c:pt>
                <c:pt idx="6">
                  <c:v>4.5073717397170608E-2</c:v>
                </c:pt>
                <c:pt idx="7">
                  <c:v>5.0319081867617584E-2</c:v>
                </c:pt>
                <c:pt idx="8">
                  <c:v>5.9231410585938289E-2</c:v>
                </c:pt>
                <c:pt idx="9">
                  <c:v>7.0432165947101194E-2</c:v>
                </c:pt>
                <c:pt idx="10">
                  <c:v>8.3000000000000004E-2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Optimization'!$H$19:$H$30</c:f>
              <c:numCache>
                <c:formatCode>0.00%</c:formatCode>
                <c:ptCount val="12"/>
                <c:pt idx="0">
                  <c:v>0.12</c:v>
                </c:pt>
                <c:pt idx="1">
                  <c:v>0.11799999999999999</c:v>
                </c:pt>
                <c:pt idx="2">
                  <c:v>0.11600000000000001</c:v>
                </c:pt>
                <c:pt idx="3">
                  <c:v>0.11399999999999999</c:v>
                </c:pt>
                <c:pt idx="4">
                  <c:v>0.112</c:v>
                </c:pt>
                <c:pt idx="5">
                  <c:v>0.11</c:v>
                </c:pt>
                <c:pt idx="6">
                  <c:v>0.108</c:v>
                </c:pt>
                <c:pt idx="7">
                  <c:v>0.106</c:v>
                </c:pt>
                <c:pt idx="8">
                  <c:v>0.10400000000000001</c:v>
                </c:pt>
                <c:pt idx="9">
                  <c:v>0.10200000000000001</c:v>
                </c:pt>
                <c:pt idx="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1-4F42-A9F1-646ECC818463}"/>
            </c:ext>
          </c:extLst>
        </c:ser>
        <c:ser>
          <c:idx val="1"/>
          <c:order val="1"/>
          <c:tx>
            <c:strRef>
              <c:f>'Mark. Portfolio Optimization'!$I$18</c:f>
              <c:strCache>
                <c:ptCount val="1"/>
                <c:pt idx="0">
                  <c:v>Capital Market Line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9.5000000000000001E-2</c:v>
                </c:pt>
                <c:pt idx="1">
                  <c:v>8.1666945577755029E-2</c:v>
                </c:pt>
                <c:pt idx="2">
                  <c:v>6.9209536915081304E-2</c:v>
                </c:pt>
                <c:pt idx="3">
                  <c:v>5.8192868978939327E-2</c:v>
                </c:pt>
                <c:pt idx="4">
                  <c:v>4.9586691763012385E-2</c:v>
                </c:pt>
                <c:pt idx="5">
                  <c:v>4.4802343688695574E-2</c:v>
                </c:pt>
                <c:pt idx="6">
                  <c:v>4.5073717397170608E-2</c:v>
                </c:pt>
                <c:pt idx="7">
                  <c:v>5.0319081867617584E-2</c:v>
                </c:pt>
                <c:pt idx="8">
                  <c:v>5.9231410585938289E-2</c:v>
                </c:pt>
                <c:pt idx="9">
                  <c:v>7.0432165947101194E-2</c:v>
                </c:pt>
                <c:pt idx="10">
                  <c:v>8.3000000000000004E-2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Optimization'!$I$19:$I$30</c:f>
              <c:numCache>
                <c:formatCode>0.00</c:formatCode>
                <c:ptCount val="12"/>
                <c:pt idx="0">
                  <c:v>0.22204247853660877</c:v>
                </c:pt>
                <c:pt idx="1">
                  <c:v>0.19228275320864754</c:v>
                </c:pt>
                <c:pt idx="2">
                  <c:v>0.16447749206152379</c:v>
                </c:pt>
                <c:pt idx="3">
                  <c:v>0.13988800180474137</c:v>
                </c:pt>
                <c:pt idx="4">
                  <c:v>0.12067878972484197</c:v>
                </c:pt>
                <c:pt idx="5">
                  <c:v>0.11</c:v>
                </c:pt>
                <c:pt idx="6">
                  <c:v>0.11060571319741808</c:v>
                </c:pt>
                <c:pt idx="7">
                  <c:v>0.12231350354627538</c:v>
                </c:pt>
                <c:pt idx="8">
                  <c:v>0.14220605376696718</c:v>
                </c:pt>
                <c:pt idx="9">
                  <c:v>0.16720643195921128</c:v>
                </c:pt>
                <c:pt idx="10">
                  <c:v>0.1952581654583003</c:v>
                </c:pt>
                <c:pt idx="11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1-4F42-A9F1-646ECC81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95112"/>
        <c:axId val="2131498168"/>
      </c:scatterChart>
      <c:valAx>
        <c:axId val="2131495112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131498168"/>
        <c:crosses val="autoZero"/>
        <c:crossBetween val="midCat"/>
        <c:majorUnit val="0.01"/>
      </c:valAx>
      <c:valAx>
        <c:axId val="2131498168"/>
        <c:scaling>
          <c:orientation val="minMax"/>
          <c:max val="0.2"/>
        </c:scaling>
        <c:delete val="0"/>
        <c:axPos val="l"/>
        <c:minorGridlines/>
        <c:numFmt formatCode="0.00%" sourceLinked="1"/>
        <c:majorTickMark val="out"/>
        <c:minorTickMark val="none"/>
        <c:tickLblPos val="nextTo"/>
        <c:crossAx val="2131495112"/>
        <c:crosses val="autoZero"/>
        <c:crossBetween val="midCat"/>
        <c:majorUnit val="0.01"/>
        <c:minorUnit val="0.0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3</xdr:row>
      <xdr:rowOff>165100</xdr:rowOff>
    </xdr:from>
    <xdr:to>
      <xdr:col>20</xdr:col>
      <xdr:colOff>393700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zoomScale="84" zoomScaleNormal="100" workbookViewId="0">
      <selection activeCell="B12" sqref="B12"/>
    </sheetView>
  </sheetViews>
  <sheetFormatPr defaultColWidth="10.83203125" defaultRowHeight="15.5" x14ac:dyDescent="0.35"/>
  <cols>
    <col min="1" max="1" width="13" style="6" customWidth="1"/>
    <col min="2" max="2" width="41.1640625" style="6" customWidth="1"/>
    <col min="3" max="3" width="31.83203125" style="6" customWidth="1"/>
    <col min="4" max="4" width="41.33203125" style="6" customWidth="1"/>
    <col min="5" max="5" width="25.1640625" style="6" customWidth="1"/>
    <col min="6" max="6" width="28.5" style="6" customWidth="1"/>
    <col min="7" max="7" width="17.6640625" style="6" customWidth="1"/>
    <col min="8" max="8" width="39.6640625" style="6" customWidth="1"/>
    <col min="9" max="9" width="30.33203125" style="6" customWidth="1"/>
    <col min="10" max="16384" width="10.83203125" style="6"/>
  </cols>
  <sheetData>
    <row r="1" spans="1:23" s="5" customFormat="1" x14ac:dyDescent="0.35"/>
    <row r="2" spans="1:23" ht="21" x14ac:dyDescent="0.5">
      <c r="A2" s="5"/>
      <c r="B2" s="1" t="s">
        <v>18</v>
      </c>
      <c r="C2" s="3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1" x14ac:dyDescent="0.5">
      <c r="A3" s="5"/>
      <c r="B3" s="7" t="s">
        <v>0</v>
      </c>
      <c r="C3" s="9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5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1" x14ac:dyDescent="0.5">
      <c r="A5" s="48"/>
      <c r="B5" s="39"/>
      <c r="C5" s="47" t="s">
        <v>24</v>
      </c>
      <c r="D5" s="26" t="s">
        <v>25</v>
      </c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5">
      <c r="A6" s="4"/>
      <c r="B6" s="12" t="s">
        <v>19</v>
      </c>
      <c r="C6" s="61">
        <v>0.1</v>
      </c>
      <c r="D6" s="62">
        <v>0.12</v>
      </c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1" x14ac:dyDescent="0.5">
      <c r="A7" s="4"/>
      <c r="B7" s="12" t="s">
        <v>20</v>
      </c>
      <c r="C7" s="61">
        <v>8.3000000000000004E-2</v>
      </c>
      <c r="D7" s="62">
        <v>9.5000000000000001E-2</v>
      </c>
      <c r="E7" s="4"/>
      <c r="F7" s="4"/>
      <c r="G7" s="16" t="s">
        <v>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1" x14ac:dyDescent="0.5">
      <c r="A8" s="4"/>
      <c r="B8" s="12" t="s">
        <v>21</v>
      </c>
      <c r="C8" s="17">
        <f>C7^2</f>
        <v>6.889000000000001E-3</v>
      </c>
      <c r="D8" s="18">
        <f>D7^2</f>
        <v>9.025E-3</v>
      </c>
      <c r="E8" s="4"/>
      <c r="F8" s="4"/>
      <c r="G8" s="19">
        <v>0.01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5">
      <c r="A9" s="4"/>
      <c r="B9" s="20" t="s">
        <v>22</v>
      </c>
      <c r="C9" s="22">
        <v>0.52826112657058832</v>
      </c>
      <c r="D9" s="23">
        <f>1-C9</f>
        <v>0.47173887342941168</v>
      </c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1" x14ac:dyDescent="0.5">
      <c r="A10" s="24"/>
      <c r="B10" s="4"/>
      <c r="C10" s="4"/>
      <c r="D10" s="25"/>
      <c r="E10" s="1" t="s">
        <v>29</v>
      </c>
      <c r="F10" s="16" t="s">
        <v>29</v>
      </c>
      <c r="G10" s="16" t="s">
        <v>4</v>
      </c>
      <c r="H10" s="27" t="s">
        <v>5</v>
      </c>
      <c r="I10" s="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1" x14ac:dyDescent="0.5">
      <c r="A11" s="4"/>
      <c r="B11" s="29" t="s">
        <v>6</v>
      </c>
      <c r="C11" s="10" t="s">
        <v>33</v>
      </c>
      <c r="D11" s="11" t="s">
        <v>7</v>
      </c>
      <c r="E11" s="30" t="s">
        <v>8</v>
      </c>
      <c r="F11" s="63" t="s">
        <v>9</v>
      </c>
      <c r="G11" s="31">
        <f>($F$12-$G$8)/$E$12</f>
        <v>2.242634230463223</v>
      </c>
      <c r="H11" s="3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1" x14ac:dyDescent="0.5">
      <c r="A12" s="4"/>
      <c r="B12" s="65">
        <v>-0.5</v>
      </c>
      <c r="C12" s="33">
        <f>B12*$C7*$D7</f>
        <v>-3.9424999999999998E-3</v>
      </c>
      <c r="D12" s="34">
        <f>((C9^2)*(C8))+((D9^2)*(D8))+(2*C9*D9*C12)</f>
        <v>1.9658922872998722E-3</v>
      </c>
      <c r="E12" s="60">
        <f>SQRT(D12)</f>
        <v>4.4338383904917782E-2</v>
      </c>
      <c r="F12" s="64">
        <f>($C9*$C6)+($D9*$D6)</f>
        <v>0.10943477746858823</v>
      </c>
      <c r="G12" s="35" t="s">
        <v>30</v>
      </c>
      <c r="H12" s="36"/>
      <c r="I12" s="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5">
      <c r="A13" s="5"/>
      <c r="B13" s="5"/>
      <c r="C13" s="5"/>
      <c r="D13" s="5"/>
      <c r="E13" s="37"/>
      <c r="F13" s="3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5">
      <c r="A14" s="24"/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1" x14ac:dyDescent="0.5">
      <c r="A15" s="38"/>
      <c r="B15" s="39"/>
      <c r="C15" s="47" t="s">
        <v>24</v>
      </c>
      <c r="D15" s="26" t="s">
        <v>25</v>
      </c>
      <c r="E15" s="2"/>
      <c r="F15" s="2"/>
      <c r="G15" s="2"/>
      <c r="H15" s="2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5">
      <c r="A16" s="49"/>
      <c r="B16" s="40" t="s">
        <v>10</v>
      </c>
      <c r="C16" s="14">
        <f>C6</f>
        <v>0.1</v>
      </c>
      <c r="D16" s="15">
        <f>D6</f>
        <v>0.12</v>
      </c>
      <c r="E16" s="13" t="s">
        <v>12</v>
      </c>
      <c r="F16" s="13" t="s">
        <v>11</v>
      </c>
      <c r="G16" s="13" t="s">
        <v>11</v>
      </c>
      <c r="H16" s="41"/>
      <c r="I16" s="42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5">
      <c r="A17" s="49"/>
      <c r="B17" s="40" t="s">
        <v>1</v>
      </c>
      <c r="C17" s="14">
        <f>C7</f>
        <v>8.3000000000000004E-2</v>
      </c>
      <c r="D17" s="15">
        <f>D7</f>
        <v>9.5000000000000001E-2</v>
      </c>
      <c r="E17" s="13" t="s">
        <v>34</v>
      </c>
      <c r="F17" s="13" t="s">
        <v>13</v>
      </c>
      <c r="G17" s="13" t="s">
        <v>14</v>
      </c>
      <c r="H17" s="13"/>
      <c r="I17" s="42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5">
      <c r="A18" s="25"/>
      <c r="B18" s="45" t="s">
        <v>3</v>
      </c>
      <c r="C18" s="8">
        <f>C17^2</f>
        <v>6.889000000000001E-3</v>
      </c>
      <c r="D18" s="9">
        <f>D17^2</f>
        <v>9.025E-3</v>
      </c>
      <c r="E18" s="50"/>
      <c r="F18" s="43"/>
      <c r="G18" s="41"/>
      <c r="H18" s="13" t="s">
        <v>15</v>
      </c>
      <c r="I18" s="44" t="s">
        <v>16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5">
      <c r="A19" s="25"/>
      <c r="B19" s="10" t="s">
        <v>26</v>
      </c>
      <c r="C19" s="2">
        <v>0</v>
      </c>
      <c r="D19" s="3">
        <f t="shared" ref="D19:D29" si="0">1-C19</f>
        <v>1</v>
      </c>
      <c r="E19" s="43">
        <f>$B$12*C$17*D$17</f>
        <v>-3.9424999999999998E-3</v>
      </c>
      <c r="F19" s="43">
        <f>(C$19^2)*(C$18)+(D$19^2)*(D$18)+(2*C19*D19*E19)</f>
        <v>9.025E-3</v>
      </c>
      <c r="G19" s="14">
        <f>SQRT(F19)</f>
        <v>9.5000000000000001E-2</v>
      </c>
      <c r="H19" s="14">
        <f t="shared" ref="H19:H29" si="1">(C19*C$16)+(D19*D$16)</f>
        <v>0.12</v>
      </c>
      <c r="I19" s="66">
        <f>((($H$24-0.01)/$G$24)*G19)+0.01</f>
        <v>0.22204247853660877</v>
      </c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5">
      <c r="A20" s="49" t="s">
        <v>17</v>
      </c>
      <c r="B20" s="41"/>
      <c r="C20" s="41">
        <v>0.1</v>
      </c>
      <c r="D20" s="42">
        <f t="shared" si="0"/>
        <v>0.9</v>
      </c>
      <c r="E20" s="43">
        <f t="shared" ref="E20:E28" si="2">$B$12*C$17*D$17</f>
        <v>-3.9424999999999998E-3</v>
      </c>
      <c r="F20" s="43">
        <f t="shared" ref="F20:F29" si="3">((C20^2)*(C$18))+((D20^2)*(D$18))+(2*C20*D20*E20)</f>
        <v>6.669490000000001E-3</v>
      </c>
      <c r="G20" s="14">
        <f t="shared" ref="G20:G29" si="4">SQRT(F20)</f>
        <v>8.1666945577755029E-2</v>
      </c>
      <c r="H20" s="14">
        <f t="shared" si="1"/>
        <v>0.11799999999999999</v>
      </c>
      <c r="I20" s="66">
        <f t="shared" ref="I20:I29" si="5">((($H$24-0.01)/$G$24)*G20)+0.01</f>
        <v>0.19228275320864754</v>
      </c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5">
      <c r="A21" s="24"/>
      <c r="B21" s="40"/>
      <c r="C21" s="41">
        <v>0.2</v>
      </c>
      <c r="D21" s="42">
        <f t="shared" si="0"/>
        <v>0.8</v>
      </c>
      <c r="E21" s="43">
        <f t="shared" si="2"/>
        <v>-3.9424999999999998E-3</v>
      </c>
      <c r="F21" s="43">
        <f t="shared" si="3"/>
        <v>4.7899600000000011E-3</v>
      </c>
      <c r="G21" s="14">
        <f t="shared" si="4"/>
        <v>6.9209536915081304E-2</v>
      </c>
      <c r="H21" s="14">
        <f t="shared" si="1"/>
        <v>0.11600000000000001</v>
      </c>
      <c r="I21" s="66">
        <f t="shared" si="5"/>
        <v>0.16447749206152379</v>
      </c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5">
      <c r="A22" s="24"/>
      <c r="B22" s="40"/>
      <c r="C22" s="41">
        <v>0.3</v>
      </c>
      <c r="D22" s="42">
        <f t="shared" si="0"/>
        <v>0.7</v>
      </c>
      <c r="E22" s="43">
        <f t="shared" si="2"/>
        <v>-3.9424999999999998E-3</v>
      </c>
      <c r="F22" s="43">
        <f t="shared" si="3"/>
        <v>3.386409999999999E-3</v>
      </c>
      <c r="G22" s="14">
        <f t="shared" si="4"/>
        <v>5.8192868978939327E-2</v>
      </c>
      <c r="H22" s="14">
        <f t="shared" si="1"/>
        <v>0.11399999999999999</v>
      </c>
      <c r="I22" s="66">
        <f t="shared" si="5"/>
        <v>0.13988800180474137</v>
      </c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5">
      <c r="A23" s="24"/>
      <c r="B23" s="40"/>
      <c r="C23" s="41">
        <v>0.4</v>
      </c>
      <c r="D23" s="42">
        <f t="shared" si="0"/>
        <v>0.6</v>
      </c>
      <c r="E23" s="43">
        <f t="shared" si="2"/>
        <v>-3.9424999999999998E-3</v>
      </c>
      <c r="F23" s="43">
        <f t="shared" si="3"/>
        <v>2.4588400000000003E-3</v>
      </c>
      <c r="G23" s="14">
        <f t="shared" si="4"/>
        <v>4.9586691763012385E-2</v>
      </c>
      <c r="H23" s="14">
        <f t="shared" si="1"/>
        <v>0.112</v>
      </c>
      <c r="I23" s="66">
        <f t="shared" si="5"/>
        <v>0.12067878972484197</v>
      </c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5">
      <c r="A24" s="24"/>
      <c r="B24" s="40"/>
      <c r="C24" s="41">
        <v>0.5</v>
      </c>
      <c r="D24" s="42">
        <f t="shared" si="0"/>
        <v>0.5</v>
      </c>
      <c r="E24" s="43">
        <f t="shared" si="2"/>
        <v>-3.9424999999999998E-3</v>
      </c>
      <c r="F24" s="43">
        <f t="shared" si="3"/>
        <v>2.0072500000000004E-3</v>
      </c>
      <c r="G24" s="14">
        <f t="shared" si="4"/>
        <v>4.4802343688695574E-2</v>
      </c>
      <c r="H24" s="14">
        <f t="shared" si="1"/>
        <v>0.11</v>
      </c>
      <c r="I24" s="66">
        <f t="shared" si="5"/>
        <v>0.11</v>
      </c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5">
      <c r="A25" s="24"/>
      <c r="B25" s="40"/>
      <c r="C25" s="41">
        <v>0.6</v>
      </c>
      <c r="D25" s="42">
        <f t="shared" si="0"/>
        <v>0.4</v>
      </c>
      <c r="E25" s="43">
        <f t="shared" si="2"/>
        <v>-3.9424999999999998E-3</v>
      </c>
      <c r="F25" s="43">
        <f t="shared" si="3"/>
        <v>2.0316400000000004E-3</v>
      </c>
      <c r="G25" s="14">
        <f t="shared" si="4"/>
        <v>4.5073717397170608E-2</v>
      </c>
      <c r="H25" s="14">
        <f t="shared" si="1"/>
        <v>0.108</v>
      </c>
      <c r="I25" s="66">
        <f t="shared" si="5"/>
        <v>0.11060571319741808</v>
      </c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5">
      <c r="A26" s="24"/>
      <c r="B26" s="40"/>
      <c r="C26" s="41">
        <v>0.7</v>
      </c>
      <c r="D26" s="42">
        <f t="shared" si="0"/>
        <v>0.30000000000000004</v>
      </c>
      <c r="E26" s="43">
        <f t="shared" si="2"/>
        <v>-3.9424999999999998E-3</v>
      </c>
      <c r="F26" s="43">
        <f t="shared" si="3"/>
        <v>2.5320100000000003E-3</v>
      </c>
      <c r="G26" s="14">
        <f t="shared" si="4"/>
        <v>5.0319081867617584E-2</v>
      </c>
      <c r="H26" s="14">
        <f t="shared" si="1"/>
        <v>0.106</v>
      </c>
      <c r="I26" s="66">
        <f t="shared" si="5"/>
        <v>0.12231350354627538</v>
      </c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5">
      <c r="A27" s="24"/>
      <c r="B27" s="40"/>
      <c r="C27" s="41">
        <v>0.8</v>
      </c>
      <c r="D27" s="42">
        <f t="shared" si="0"/>
        <v>0.19999999999999996</v>
      </c>
      <c r="E27" s="43">
        <f>$B$12*C$17*D$17</f>
        <v>-3.9424999999999998E-3</v>
      </c>
      <c r="F27" s="43">
        <f t="shared" si="3"/>
        <v>3.508360000000002E-3</v>
      </c>
      <c r="G27" s="14">
        <f t="shared" si="4"/>
        <v>5.9231410585938289E-2</v>
      </c>
      <c r="H27" s="14">
        <f t="shared" si="1"/>
        <v>0.10400000000000001</v>
      </c>
      <c r="I27" s="66">
        <f t="shared" si="5"/>
        <v>0.14220605376696718</v>
      </c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5">
      <c r="A28" s="24"/>
      <c r="B28" s="40"/>
      <c r="C28" s="41">
        <v>0.9</v>
      </c>
      <c r="D28" s="42">
        <f t="shared" si="0"/>
        <v>9.9999999999999978E-2</v>
      </c>
      <c r="E28" s="43">
        <f t="shared" si="2"/>
        <v>-3.9424999999999998E-3</v>
      </c>
      <c r="F28" s="43">
        <f t="shared" si="3"/>
        <v>4.9606900000000011E-3</v>
      </c>
      <c r="G28" s="14">
        <f t="shared" si="4"/>
        <v>7.0432165947101194E-2</v>
      </c>
      <c r="H28" s="14">
        <f t="shared" si="1"/>
        <v>0.10200000000000001</v>
      </c>
      <c r="I28" s="66">
        <f t="shared" si="5"/>
        <v>0.16720643195921128</v>
      </c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5">
      <c r="A29" s="24"/>
      <c r="B29" s="45"/>
      <c r="C29" s="8">
        <v>1</v>
      </c>
      <c r="D29" s="9">
        <f t="shared" si="0"/>
        <v>0</v>
      </c>
      <c r="E29" s="43">
        <f>$B$12*C$17*D$17</f>
        <v>-3.9424999999999998E-3</v>
      </c>
      <c r="F29" s="43">
        <f t="shared" si="3"/>
        <v>6.889000000000001E-3</v>
      </c>
      <c r="G29" s="14">
        <f t="shared" si="4"/>
        <v>8.3000000000000004E-2</v>
      </c>
      <c r="H29" s="14">
        <f t="shared" si="1"/>
        <v>0.1</v>
      </c>
      <c r="I29" s="66">
        <f t="shared" si="5"/>
        <v>0.1952581654583003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5">
      <c r="A30" s="24"/>
      <c r="B30" s="45"/>
      <c r="C30" s="21" t="s">
        <v>27</v>
      </c>
      <c r="D30" s="21" t="s">
        <v>28</v>
      </c>
      <c r="E30" s="8"/>
      <c r="F30" s="8"/>
      <c r="G30" s="46">
        <v>0</v>
      </c>
      <c r="H30" s="8"/>
      <c r="I30" s="67">
        <v>0.01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5">
      <c r="A31" s="24"/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5">
      <c r="A32" s="24"/>
      <c r="B32" s="4"/>
      <c r="C32" s="4"/>
      <c r="D32" s="4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5">
      <c r="A33" s="24"/>
      <c r="B33" s="4"/>
      <c r="C33" s="4"/>
      <c r="D33" s="4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5">
      <c r="A34" s="24"/>
      <c r="B34" s="4"/>
      <c r="C34" s="4"/>
      <c r="D34" s="4"/>
      <c r="E34" s="4"/>
      <c r="F34" s="4"/>
      <c r="G34" s="4"/>
      <c r="H34" s="4"/>
      <c r="I34" s="4"/>
      <c r="J34" s="4"/>
      <c r="K34" s="5"/>
      <c r="L34" s="51" t="s">
        <v>23</v>
      </c>
      <c r="M34" s="52"/>
      <c r="N34" s="52"/>
      <c r="O34" s="52"/>
      <c r="P34" s="52"/>
      <c r="Q34" s="52"/>
      <c r="R34" s="52"/>
      <c r="S34" s="53"/>
      <c r="T34" s="5"/>
      <c r="U34" s="5"/>
      <c r="V34" s="5"/>
      <c r="W34" s="5"/>
    </row>
    <row r="35" spans="1:23" x14ac:dyDescent="0.35">
      <c r="A35" s="24"/>
      <c r="B35" s="4"/>
      <c r="C35" s="4"/>
      <c r="D35" s="4"/>
      <c r="E35" s="4"/>
      <c r="F35" s="4"/>
      <c r="G35" s="4"/>
      <c r="H35" s="4"/>
      <c r="I35" s="4"/>
      <c r="J35" s="4"/>
      <c r="K35" s="5"/>
      <c r="L35" s="54" t="s">
        <v>31</v>
      </c>
      <c r="M35" s="55"/>
      <c r="N35" s="55"/>
      <c r="O35" s="55"/>
      <c r="P35" s="55"/>
      <c r="Q35" s="55"/>
      <c r="R35" s="55"/>
      <c r="S35" s="56"/>
      <c r="T35" s="5"/>
      <c r="U35" s="5"/>
      <c r="V35" s="5"/>
      <c r="W35" s="5"/>
    </row>
    <row r="36" spans="1:23" x14ac:dyDescent="0.35">
      <c r="A36" s="24"/>
      <c r="B36" s="4"/>
      <c r="C36" s="4"/>
      <c r="D36" s="4"/>
      <c r="E36" s="4"/>
      <c r="F36" s="4"/>
      <c r="G36" s="4"/>
      <c r="H36" s="4"/>
      <c r="I36" s="4"/>
      <c r="J36" s="4"/>
      <c r="K36" s="5"/>
      <c r="L36" s="57" t="s">
        <v>32</v>
      </c>
      <c r="M36" s="58"/>
      <c r="N36" s="58"/>
      <c r="O36" s="58"/>
      <c r="P36" s="58"/>
      <c r="Q36" s="58"/>
      <c r="R36" s="58"/>
      <c r="S36" s="59"/>
      <c r="T36" s="5"/>
      <c r="U36" s="5"/>
      <c r="V36" s="5"/>
      <c r="W36" s="5"/>
    </row>
    <row r="37" spans="1:23" x14ac:dyDescent="0.35">
      <c r="A37" s="2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5">
      <c r="A38" s="40"/>
      <c r="B38" s="41"/>
      <c r="C38" s="41"/>
      <c r="D38" s="41"/>
      <c r="E38" s="41"/>
      <c r="F38" s="41"/>
      <c r="G38" s="41"/>
      <c r="H38" s="41"/>
      <c r="I38" s="41"/>
      <c r="J38" s="41"/>
    </row>
    <row r="39" spans="1:23" x14ac:dyDescent="0.35">
      <c r="A39" s="40"/>
      <c r="B39" s="41"/>
      <c r="C39" s="41"/>
      <c r="D39" s="41"/>
      <c r="E39" s="41"/>
      <c r="F39" s="41"/>
      <c r="G39" s="41"/>
      <c r="H39" s="41"/>
      <c r="I39" s="41"/>
      <c r="J39" s="41"/>
    </row>
    <row r="40" spans="1:23" x14ac:dyDescent="0.35">
      <c r="A40" s="40"/>
      <c r="B40" s="41"/>
      <c r="C40" s="41"/>
      <c r="D40" s="41"/>
      <c r="E40" s="41"/>
      <c r="F40" s="41"/>
      <c r="G40" s="41"/>
      <c r="H40" s="41"/>
      <c r="I40" s="41"/>
      <c r="J40" s="41"/>
    </row>
    <row r="41" spans="1:23" x14ac:dyDescent="0.35">
      <c r="A41" s="40"/>
      <c r="B41" s="41"/>
      <c r="C41" s="41"/>
      <c r="D41" s="41"/>
      <c r="E41" s="41"/>
      <c r="F41" s="41"/>
      <c r="G41" s="41"/>
      <c r="H41" s="41"/>
      <c r="I41" s="41"/>
      <c r="J41" s="41"/>
    </row>
    <row r="42" spans="1:23" x14ac:dyDescent="0.35">
      <c r="A42" s="40"/>
      <c r="B42" s="41"/>
      <c r="C42" s="41"/>
      <c r="D42" s="41"/>
      <c r="E42" s="41"/>
      <c r="F42" s="41"/>
      <c r="G42" s="41"/>
      <c r="H42" s="41"/>
      <c r="I42" s="41"/>
      <c r="J42" s="41"/>
    </row>
    <row r="43" spans="1:23" x14ac:dyDescent="0.35">
      <c r="A43" s="40"/>
      <c r="B43" s="41"/>
      <c r="C43" s="41"/>
      <c r="D43" s="41"/>
      <c r="E43" s="41"/>
      <c r="F43" s="41"/>
      <c r="G43" s="41"/>
      <c r="H43" s="41"/>
      <c r="I43" s="41"/>
      <c r="J43" s="41"/>
    </row>
    <row r="44" spans="1:23" x14ac:dyDescent="0.35">
      <c r="A44" s="40"/>
      <c r="B44" s="41"/>
      <c r="C44" s="41"/>
      <c r="D44" s="41"/>
      <c r="E44" s="41"/>
      <c r="F44" s="41"/>
      <c r="G44" s="41"/>
      <c r="H44" s="41"/>
      <c r="I44" s="41"/>
      <c r="J44" s="41"/>
    </row>
    <row r="45" spans="1:23" x14ac:dyDescent="0.35">
      <c r="A45" s="40"/>
      <c r="B45" s="41"/>
      <c r="C45" s="41"/>
      <c r="D45" s="41"/>
      <c r="E45" s="41"/>
      <c r="F45" s="41"/>
      <c r="G45" s="41"/>
      <c r="H45" s="41"/>
      <c r="I45" s="41"/>
      <c r="J45" s="41"/>
    </row>
    <row r="46" spans="1:23" x14ac:dyDescent="0.35">
      <c r="A46" s="40"/>
      <c r="B46" s="41"/>
      <c r="C46" s="41"/>
      <c r="D46" s="41"/>
      <c r="E46" s="41"/>
      <c r="F46" s="41"/>
      <c r="G46" s="41"/>
      <c r="H46" s="41"/>
      <c r="I46" s="41"/>
      <c r="J46" s="41"/>
    </row>
    <row r="47" spans="1:23" x14ac:dyDescent="0.35">
      <c r="A47" s="40"/>
      <c r="B47" s="41"/>
      <c r="C47" s="41"/>
      <c r="D47" s="41"/>
      <c r="E47" s="41"/>
      <c r="F47" s="41"/>
      <c r="G47" s="41"/>
      <c r="H47" s="41"/>
      <c r="I47" s="41"/>
      <c r="J47" s="41"/>
    </row>
    <row r="48" spans="1:23" x14ac:dyDescent="0.35">
      <c r="A48" s="40"/>
      <c r="B48" s="41"/>
      <c r="C48" s="41"/>
      <c r="D48" s="41"/>
      <c r="E48" s="41"/>
      <c r="F48" s="41"/>
      <c r="G48" s="41"/>
      <c r="H48" s="41"/>
      <c r="I48" s="41"/>
      <c r="J48" s="41"/>
    </row>
    <row r="49" spans="1:10" x14ac:dyDescent="0.35">
      <c r="A49" s="40"/>
      <c r="B49" s="41"/>
      <c r="C49" s="41"/>
      <c r="D49" s="41"/>
      <c r="E49" s="41"/>
      <c r="F49" s="41"/>
      <c r="G49" s="41"/>
      <c r="H49" s="41"/>
      <c r="I49" s="41"/>
      <c r="J49" s="41"/>
    </row>
    <row r="50" spans="1:10" x14ac:dyDescent="0.35">
      <c r="A50" s="40"/>
      <c r="B50" s="41"/>
      <c r="C50" s="41"/>
      <c r="D50" s="41"/>
      <c r="E50" s="41"/>
      <c r="F50" s="41"/>
      <c r="G50" s="41"/>
      <c r="H50" s="41"/>
      <c r="I50" s="41"/>
      <c r="J50" s="41"/>
    </row>
    <row r="51" spans="1:10" x14ac:dyDescent="0.35">
      <c r="A51" s="40"/>
      <c r="B51" s="41"/>
      <c r="C51" s="41"/>
      <c r="D51" s="41"/>
      <c r="E51" s="41"/>
      <c r="F51" s="41"/>
      <c r="G51" s="41"/>
      <c r="H51" s="41"/>
      <c r="I51" s="41"/>
      <c r="J51" s="41"/>
    </row>
    <row r="52" spans="1:10" x14ac:dyDescent="0.35">
      <c r="A52" s="40"/>
      <c r="B52" s="41"/>
      <c r="C52" s="41"/>
      <c r="D52" s="41"/>
      <c r="E52" s="41"/>
      <c r="F52" s="41"/>
      <c r="G52" s="41"/>
      <c r="H52" s="41"/>
      <c r="I52" s="41"/>
      <c r="J52" s="41"/>
    </row>
    <row r="53" spans="1:10" x14ac:dyDescent="0.35">
      <c r="A53" s="40"/>
      <c r="B53" s="41"/>
      <c r="C53" s="41"/>
      <c r="D53" s="41"/>
      <c r="E53" s="41"/>
      <c r="F53" s="41"/>
      <c r="G53" s="41"/>
      <c r="H53" s="41"/>
      <c r="I53" s="41"/>
      <c r="J53" s="41"/>
    </row>
    <row r="54" spans="1:10" x14ac:dyDescent="0.35">
      <c r="A54" s="40"/>
      <c r="B54" s="41"/>
      <c r="C54" s="41"/>
      <c r="D54" s="41"/>
      <c r="E54" s="41"/>
      <c r="F54" s="41"/>
      <c r="G54" s="41"/>
      <c r="H54" s="41"/>
      <c r="I54" s="41"/>
      <c r="J54" s="41"/>
    </row>
    <row r="55" spans="1:10" x14ac:dyDescent="0.35">
      <c r="A55" s="40"/>
      <c r="B55" s="41"/>
      <c r="C55" s="41"/>
      <c r="D55" s="41"/>
      <c r="E55" s="41"/>
      <c r="F55" s="41"/>
      <c r="G55" s="41"/>
      <c r="H55" s="41"/>
      <c r="I55" s="41"/>
      <c r="J55" s="41"/>
    </row>
    <row r="56" spans="1:10" x14ac:dyDescent="0.35">
      <c r="A56" s="40"/>
      <c r="B56" s="41"/>
      <c r="C56" s="41"/>
      <c r="D56" s="41"/>
      <c r="E56" s="41"/>
      <c r="F56" s="41"/>
      <c r="G56" s="41"/>
      <c r="H56" s="41"/>
      <c r="I56" s="41"/>
      <c r="J56" s="41"/>
    </row>
    <row r="57" spans="1:10" x14ac:dyDescent="0.35">
      <c r="A57" s="40"/>
      <c r="B57" s="41"/>
      <c r="C57" s="41"/>
      <c r="D57" s="41"/>
      <c r="E57" s="41"/>
      <c r="F57" s="41"/>
      <c r="G57" s="41"/>
      <c r="H57" s="41"/>
      <c r="I57" s="41"/>
      <c r="J57" s="41"/>
    </row>
    <row r="58" spans="1:10" x14ac:dyDescent="0.35">
      <c r="A58" s="40"/>
      <c r="B58" s="41"/>
      <c r="C58" s="41"/>
      <c r="D58" s="41"/>
      <c r="E58" s="41"/>
      <c r="F58" s="41"/>
      <c r="G58" s="41"/>
      <c r="H58" s="41"/>
      <c r="I58" s="41"/>
      <c r="J58" s="41"/>
    </row>
    <row r="59" spans="1:10" x14ac:dyDescent="0.35">
      <c r="A59" s="40"/>
      <c r="B59" s="41"/>
      <c r="C59" s="41"/>
      <c r="D59" s="41"/>
      <c r="E59" s="41"/>
      <c r="F59" s="41"/>
      <c r="G59" s="41"/>
      <c r="H59" s="41"/>
      <c r="I59" s="41"/>
      <c r="J59" s="41"/>
    </row>
    <row r="60" spans="1:10" x14ac:dyDescent="0.35">
      <c r="A60" s="45"/>
      <c r="B60" s="8"/>
      <c r="C60" s="8"/>
      <c r="D60" s="8"/>
      <c r="E60" s="8"/>
      <c r="F60" s="8"/>
      <c r="G60" s="8"/>
      <c r="H60" s="8"/>
      <c r="I60" s="8"/>
      <c r="J60" s="4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Mark. Portfolio Optimization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马 宇欣</cp:lastModifiedBy>
  <dcterms:created xsi:type="dcterms:W3CDTF">2016-06-22T18:57:21Z</dcterms:created>
  <dcterms:modified xsi:type="dcterms:W3CDTF">2020-07-12T02:12:01Z</dcterms:modified>
</cp:coreProperties>
</file>